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2.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健康福祉局\03高齢健康福祉課\130_介護人材支援事業\14　補助金関係（要綱（R2.3処理～）等）\02　住居借上支援事業補助金交付要綱\04　R5.4.1要綱改正\"/>
    </mc:Choice>
  </mc:AlternateContent>
  <bookViews>
    <workbookView xWindow="0" yWindow="0" windowWidth="28800" windowHeight="12015" activeTab="1"/>
  </bookViews>
  <sheets>
    <sheet name="交付申請関係→" sheetId="10" r:id="rId1"/>
    <sheet name="交付申請チェックリスト" sheetId="109" r:id="rId2"/>
    <sheet name="第1号様式(交付申請書)" sheetId="6" r:id="rId3"/>
    <sheet name="第1号様式別紙1(役員等)" sheetId="7" r:id="rId4"/>
    <sheet name="第1号様式別紙2(職員一覧)" sheetId="75" r:id="rId5"/>
    <sheet name="①" sheetId="1" r:id="rId6"/>
    <sheet name="別紙①" sheetId="3" r:id="rId7"/>
    <sheet name="②" sheetId="76" r:id="rId8"/>
    <sheet name="別紙②" sheetId="77" r:id="rId9"/>
    <sheet name="③" sheetId="78" r:id="rId10"/>
    <sheet name="別紙③" sheetId="79" r:id="rId11"/>
    <sheet name="④" sheetId="80" r:id="rId12"/>
    <sheet name="別紙④" sheetId="81" r:id="rId13"/>
    <sheet name="⑤" sheetId="82" r:id="rId14"/>
    <sheet name="別紙⑤" sheetId="83" r:id="rId15"/>
    <sheet name="⑥" sheetId="84" r:id="rId16"/>
    <sheet name="別紙⑥" sheetId="85" r:id="rId17"/>
    <sheet name="⑦" sheetId="86" r:id="rId18"/>
    <sheet name="別紙⑦" sheetId="87" r:id="rId19"/>
    <sheet name="⑧" sheetId="88" r:id="rId20"/>
    <sheet name="別紙⑧" sheetId="89" r:id="rId21"/>
    <sheet name="第3号様式(収支予算書)" sheetId="2" r:id="rId22"/>
    <sheet name="第2号様式・第2号様式別紙→" sheetId="33" r:id="rId23"/>
    <sheet name="第12号様式(雇用証明書)" sheetId="54" r:id="rId24"/>
    <sheet name="第14号様式(民間理由書)" sheetId="56" r:id="rId25"/>
    <sheet name="実績報告関係→" sheetId="11" r:id="rId26"/>
    <sheet name="実績報告チェックリスト" sheetId="108" r:id="rId27"/>
    <sheet name="第6号様式(実績報告書)" sheetId="13" r:id="rId28"/>
    <sheet name="第7号様式・第7号様式別紙→" sheetId="44" r:id="rId29"/>
    <sheet name="①実績" sheetId="45" r:id="rId30"/>
    <sheet name="別紙①実績" sheetId="46" r:id="rId31"/>
    <sheet name="②実績" sheetId="47" r:id="rId32"/>
    <sheet name="別紙②実績" sheetId="48" r:id="rId33"/>
    <sheet name="③実績" sheetId="49" r:id="rId34"/>
    <sheet name="別紙③実績" sheetId="50" r:id="rId35"/>
    <sheet name="④実績" sheetId="51" r:id="rId36"/>
    <sheet name="別紙④実績" sheetId="52" r:id="rId37"/>
    <sheet name="⑤実績" sheetId="65" r:id="rId38"/>
    <sheet name="別紙⑤実績" sheetId="66" r:id="rId39"/>
    <sheet name="⑥実績" sheetId="67" r:id="rId40"/>
    <sheet name="別紙⑥実績" sheetId="68" r:id="rId41"/>
    <sheet name="⑦実績" sheetId="69" r:id="rId42"/>
    <sheet name="別紙⑦実績" sheetId="70" r:id="rId43"/>
    <sheet name="⑧実績" sheetId="71" r:id="rId44"/>
    <sheet name="別紙⑧実績" sheetId="72" r:id="rId45"/>
    <sheet name="第8号様式(収支決算書)" sheetId="53" r:id="rId46"/>
    <sheet name="① (2)" sheetId="90" r:id="rId47"/>
    <sheet name="別紙① (2)" sheetId="91" r:id="rId48"/>
    <sheet name="② (2)" sheetId="92" r:id="rId49"/>
    <sheet name="別紙② (2)" sheetId="93" r:id="rId50"/>
    <sheet name="③ (2)" sheetId="94" r:id="rId51"/>
    <sheet name="別紙③ (2)" sheetId="95" r:id="rId52"/>
    <sheet name="④ (2)" sheetId="96" r:id="rId53"/>
    <sheet name="別紙④ (2)" sheetId="97" r:id="rId54"/>
    <sheet name="⑤ (2)" sheetId="98" r:id="rId55"/>
    <sheet name="別紙⑤ (2)" sheetId="99" r:id="rId56"/>
    <sheet name="⑥ (2)" sheetId="100" r:id="rId57"/>
    <sheet name="別紙⑥ (2)" sheetId="101" r:id="rId58"/>
    <sheet name="⑦ (2)" sheetId="102" r:id="rId59"/>
    <sheet name="別紙⑦ (2)" sheetId="103" r:id="rId60"/>
    <sheet name="⑧ (2)" sheetId="104" r:id="rId61"/>
    <sheet name="別紙⑧ (2)" sheetId="105" r:id="rId62"/>
    <sheet name="第3号様式(収支予算書) (2)" sheetId="106" r:id="rId63"/>
    <sheet name="第12号様式(雇用証明書)※" sheetId="55" r:id="rId64"/>
    <sheet name="変更申請関係→" sheetId="15" r:id="rId65"/>
    <sheet name="第11号様式(変更承認申請書)" sheetId="17" r:id="rId66"/>
    <sheet name="第11号様式別紙(変更報告)" sheetId="18" r:id="rId67"/>
    <sheet name="日割り計算比較表" sheetId="43" r:id="rId68"/>
    <sheet name="請求関係→" sheetId="21" r:id="rId69"/>
    <sheet name="請求書チェックリスト" sheetId="107" r:id="rId70"/>
    <sheet name="第10号様式(請求書)" sheetId="22" r:id="rId71"/>
  </sheets>
  <definedNames>
    <definedName name="_xlnm.Print_Area" localSheetId="5">①!$A$1:$R$21</definedName>
    <definedName name="_xlnm.Print_Area" localSheetId="46">'① (2)'!$A$1:$R$21</definedName>
    <definedName name="_xlnm.Print_Area" localSheetId="29">①実績!$A$1:$Q$21</definedName>
    <definedName name="_xlnm.Print_Area" localSheetId="7">②!$A$1:$R$21</definedName>
    <definedName name="_xlnm.Print_Area" localSheetId="48">'② (2)'!$A$1:$R$21</definedName>
    <definedName name="_xlnm.Print_Area" localSheetId="9">③!$A$1:$R$21</definedName>
    <definedName name="_xlnm.Print_Area" localSheetId="50">'③ (2)'!$A$1:$R$21</definedName>
    <definedName name="_xlnm.Print_Area" localSheetId="11">④!$A$1:$R$21</definedName>
    <definedName name="_xlnm.Print_Area" localSheetId="52">'④ (2)'!$A$1:$R$21</definedName>
    <definedName name="_xlnm.Print_Area" localSheetId="13">⑤!$A$1:$R$21</definedName>
    <definedName name="_xlnm.Print_Area" localSheetId="54">'⑤ (2)'!$A$1:$R$21</definedName>
    <definedName name="_xlnm.Print_Area" localSheetId="15">⑥!$A$1:$R$21</definedName>
    <definedName name="_xlnm.Print_Area" localSheetId="56">'⑥ (2)'!$A$1:$R$21</definedName>
    <definedName name="_xlnm.Print_Area" localSheetId="17">⑦!$A$1:$R$21</definedName>
    <definedName name="_xlnm.Print_Area" localSheetId="58">'⑦ (2)'!$A$1:$R$21</definedName>
    <definedName name="_xlnm.Print_Area" localSheetId="19">⑧!$A$1:$R$21</definedName>
    <definedName name="_xlnm.Print_Area" localSheetId="60">'⑧ (2)'!$A$1:$R$21</definedName>
    <definedName name="_xlnm.Print_Area" localSheetId="1">交付申請チェックリスト!$A$1:$D$27</definedName>
    <definedName name="_xlnm.Print_Area" localSheetId="24">'第14号様式(民間理由書)'!$A$1:$J$40</definedName>
    <definedName name="_xlnm.Print_Area" localSheetId="4">'第1号様式別紙2(職員一覧)'!$A$1:$G$21</definedName>
    <definedName name="_xlnm.Print_Area" localSheetId="67">日割り計算比較表!$A$1:$O$26</definedName>
    <definedName name="_xlnm.Print_Area" localSheetId="6">別紙①!$A$1:$Q$24</definedName>
    <definedName name="_xlnm.Print_Area" localSheetId="47">'別紙① (2)'!$A$1:$Q$24</definedName>
    <definedName name="_xlnm.Print_Area" localSheetId="30">別紙①実績!$A$1:$Q$23</definedName>
    <definedName name="_xlnm.Print_Area" localSheetId="8">別紙②!$A$1:$Q$24</definedName>
    <definedName name="_xlnm.Print_Area" localSheetId="49">'別紙② (2)'!$A$1:$Q$24</definedName>
    <definedName name="_xlnm.Print_Area" localSheetId="10">別紙③!$A$1:$Q$24</definedName>
    <definedName name="_xlnm.Print_Area" localSheetId="51">'別紙③ (2)'!$A$1:$Q$24</definedName>
    <definedName name="_xlnm.Print_Area" localSheetId="12">別紙④!$A$1:$Q$24</definedName>
    <definedName name="_xlnm.Print_Area" localSheetId="53">'別紙④ (2)'!$A$1:$Q$24</definedName>
    <definedName name="_xlnm.Print_Area" localSheetId="14">別紙⑤!$A$1:$Q$24</definedName>
    <definedName name="_xlnm.Print_Area" localSheetId="55">'別紙⑤ (2)'!$A$1:$Q$24</definedName>
    <definedName name="_xlnm.Print_Area" localSheetId="16">別紙⑥!$A$1:$Q$24</definedName>
    <definedName name="_xlnm.Print_Area" localSheetId="57">'別紙⑥ (2)'!$A$1:$Q$24</definedName>
    <definedName name="_xlnm.Print_Area" localSheetId="18">別紙⑦!$A$1:$Q$24</definedName>
    <definedName name="_xlnm.Print_Area" localSheetId="59">'別紙⑦ (2)'!$A$1:$Q$24</definedName>
    <definedName name="_xlnm.Print_Area" localSheetId="20">別紙⑧!$A$1:$Q$24</definedName>
    <definedName name="_xlnm.Print_Area" localSheetId="61">'別紙⑧ (2)'!$A$1:$Q$24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0" i="106" l="1"/>
  <c r="H38" i="106"/>
  <c r="H37" i="106"/>
  <c r="H33" i="106"/>
  <c r="H31" i="106"/>
  <c r="H30" i="106"/>
  <c r="H24" i="106"/>
  <c r="H10" i="106" s="1"/>
  <c r="H23" i="106"/>
  <c r="H26" i="106" s="1"/>
  <c r="H17" i="106"/>
  <c r="H16" i="106"/>
  <c r="Q20" i="105"/>
  <c r="P20" i="105"/>
  <c r="G20" i="105"/>
  <c r="F20" i="105"/>
  <c r="B17" i="104" s="1"/>
  <c r="H17" i="104" s="1"/>
  <c r="L19" i="105"/>
  <c r="H19" i="105"/>
  <c r="E19" i="105"/>
  <c r="M18" i="105"/>
  <c r="I18" i="105"/>
  <c r="H18" i="105"/>
  <c r="E18" i="105"/>
  <c r="H17" i="105"/>
  <c r="E17" i="105"/>
  <c r="K16" i="105"/>
  <c r="H16" i="105"/>
  <c r="E16" i="105"/>
  <c r="L15" i="105"/>
  <c r="H15" i="105"/>
  <c r="E15" i="105"/>
  <c r="M14" i="105"/>
  <c r="I14" i="105"/>
  <c r="H14" i="105"/>
  <c r="E14" i="105"/>
  <c r="H13" i="105"/>
  <c r="E13" i="105"/>
  <c r="K12" i="105"/>
  <c r="H12" i="105"/>
  <c r="E12" i="105"/>
  <c r="L11" i="105"/>
  <c r="H11" i="105"/>
  <c r="E11" i="105"/>
  <c r="M10" i="105"/>
  <c r="I10" i="105"/>
  <c r="H10" i="105"/>
  <c r="E10" i="105"/>
  <c r="H9" i="105"/>
  <c r="E9" i="105"/>
  <c r="K8" i="105"/>
  <c r="H8" i="105"/>
  <c r="E8" i="105"/>
  <c r="M7" i="105"/>
  <c r="M17" i="105" s="1"/>
  <c r="L7" i="105"/>
  <c r="L18" i="105" s="1"/>
  <c r="K7" i="105"/>
  <c r="K19" i="105" s="1"/>
  <c r="J7" i="105"/>
  <c r="I7" i="105"/>
  <c r="I17" i="105" s="1"/>
  <c r="Q17" i="104"/>
  <c r="N17" i="104"/>
  <c r="F17" i="104"/>
  <c r="Q20" i="103"/>
  <c r="Q17" i="102" s="1"/>
  <c r="P20" i="103"/>
  <c r="G20" i="103"/>
  <c r="F20" i="103"/>
  <c r="L19" i="103"/>
  <c r="K19" i="103"/>
  <c r="H19" i="103"/>
  <c r="E19" i="103"/>
  <c r="M18" i="103"/>
  <c r="L18" i="103"/>
  <c r="I18" i="103"/>
  <c r="H18" i="103"/>
  <c r="E18" i="103"/>
  <c r="H17" i="103"/>
  <c r="E17" i="103"/>
  <c r="K16" i="103"/>
  <c r="H16" i="103"/>
  <c r="E16" i="103"/>
  <c r="L15" i="103"/>
  <c r="K15" i="103"/>
  <c r="H15" i="103"/>
  <c r="E15" i="103"/>
  <c r="M14" i="103"/>
  <c r="L14" i="103"/>
  <c r="I14" i="103"/>
  <c r="H14" i="103"/>
  <c r="E14" i="103"/>
  <c r="J13" i="103"/>
  <c r="H13" i="103"/>
  <c r="E13" i="103"/>
  <c r="K12" i="103"/>
  <c r="H12" i="103"/>
  <c r="E12" i="103"/>
  <c r="L11" i="103"/>
  <c r="K11" i="103"/>
  <c r="H11" i="103"/>
  <c r="E11" i="103"/>
  <c r="M10" i="103"/>
  <c r="L10" i="103"/>
  <c r="I10" i="103"/>
  <c r="H10" i="103"/>
  <c r="E10" i="103"/>
  <c r="J9" i="103"/>
  <c r="H9" i="103"/>
  <c r="E9" i="103"/>
  <c r="K8" i="103"/>
  <c r="H8" i="103"/>
  <c r="E8" i="103"/>
  <c r="M7" i="103"/>
  <c r="M17" i="103" s="1"/>
  <c r="L7" i="103"/>
  <c r="L17" i="103" s="1"/>
  <c r="K7" i="103"/>
  <c r="K18" i="103" s="1"/>
  <c r="J7" i="103"/>
  <c r="I7" i="103"/>
  <c r="I17" i="103" s="1"/>
  <c r="N17" i="102"/>
  <c r="F17" i="102"/>
  <c r="B17" i="102"/>
  <c r="H17" i="102" s="1"/>
  <c r="Q20" i="101"/>
  <c r="Q17" i="100" s="1"/>
  <c r="P20" i="101"/>
  <c r="G20" i="101"/>
  <c r="F20" i="101"/>
  <c r="B17" i="100" s="1"/>
  <c r="H17" i="100" s="1"/>
  <c r="L19" i="101"/>
  <c r="K19" i="101"/>
  <c r="H19" i="101"/>
  <c r="E19" i="101"/>
  <c r="L18" i="101"/>
  <c r="I18" i="101"/>
  <c r="H18" i="101"/>
  <c r="E18" i="101"/>
  <c r="M17" i="101"/>
  <c r="H17" i="101"/>
  <c r="E17" i="101"/>
  <c r="K16" i="101"/>
  <c r="J16" i="101"/>
  <c r="H16" i="101"/>
  <c r="E16" i="101"/>
  <c r="L15" i="101"/>
  <c r="K15" i="101"/>
  <c r="H15" i="101"/>
  <c r="E15" i="101"/>
  <c r="M14" i="101"/>
  <c r="L14" i="101"/>
  <c r="H14" i="101"/>
  <c r="E14" i="101"/>
  <c r="I13" i="101"/>
  <c r="H13" i="101"/>
  <c r="E13" i="101"/>
  <c r="K12" i="101"/>
  <c r="H12" i="101"/>
  <c r="E12" i="101"/>
  <c r="L11" i="101"/>
  <c r="K11" i="101"/>
  <c r="H11" i="101"/>
  <c r="E11" i="101"/>
  <c r="L10" i="101"/>
  <c r="I10" i="101"/>
  <c r="H10" i="101"/>
  <c r="E10" i="101"/>
  <c r="M9" i="101"/>
  <c r="H9" i="101"/>
  <c r="E9" i="101"/>
  <c r="K8" i="101"/>
  <c r="J8" i="101"/>
  <c r="H8" i="101"/>
  <c r="E8" i="101"/>
  <c r="M7" i="101"/>
  <c r="L7" i="101"/>
  <c r="L17" i="101" s="1"/>
  <c r="K7" i="101"/>
  <c r="K18" i="101" s="1"/>
  <c r="J7" i="101"/>
  <c r="J13" i="101" s="1"/>
  <c r="I7" i="101"/>
  <c r="N17" i="100"/>
  <c r="F17" i="100"/>
  <c r="Q20" i="99"/>
  <c r="P20" i="99"/>
  <c r="G20" i="99"/>
  <c r="F20" i="99"/>
  <c r="H19" i="99"/>
  <c r="E19" i="99"/>
  <c r="I18" i="99"/>
  <c r="H18" i="99"/>
  <c r="E18" i="99"/>
  <c r="H17" i="99"/>
  <c r="E17" i="99"/>
  <c r="H16" i="99"/>
  <c r="E16" i="99"/>
  <c r="H15" i="99"/>
  <c r="E15" i="99"/>
  <c r="H14" i="99"/>
  <c r="E14" i="99"/>
  <c r="H13" i="99"/>
  <c r="E13" i="99"/>
  <c r="H12" i="99"/>
  <c r="E12" i="99"/>
  <c r="I11" i="99"/>
  <c r="H11" i="99"/>
  <c r="E11" i="99"/>
  <c r="H10" i="99"/>
  <c r="E10" i="99"/>
  <c r="H9" i="99"/>
  <c r="E9" i="99"/>
  <c r="H8" i="99"/>
  <c r="E8" i="99"/>
  <c r="M7" i="99"/>
  <c r="M16" i="99" s="1"/>
  <c r="L7" i="99"/>
  <c r="L17" i="99" s="1"/>
  <c r="K7" i="99"/>
  <c r="K12" i="99" s="1"/>
  <c r="J7" i="99"/>
  <c r="J9" i="99" s="1"/>
  <c r="I7" i="99"/>
  <c r="I13" i="99" s="1"/>
  <c r="Q17" i="98"/>
  <c r="N17" i="98"/>
  <c r="F17" i="98"/>
  <c r="B17" i="98"/>
  <c r="H17" i="98" s="1"/>
  <c r="Q20" i="97"/>
  <c r="P20" i="97"/>
  <c r="N17" i="96" s="1"/>
  <c r="G20" i="97"/>
  <c r="F17" i="96" s="1"/>
  <c r="H17" i="96" s="1"/>
  <c r="F20" i="97"/>
  <c r="B17" i="96" s="1"/>
  <c r="M19" i="97"/>
  <c r="L19" i="97"/>
  <c r="J19" i="97"/>
  <c r="I19" i="97"/>
  <c r="H19" i="97"/>
  <c r="E19" i="97"/>
  <c r="M18" i="97"/>
  <c r="J18" i="97"/>
  <c r="H18" i="97"/>
  <c r="E18" i="97"/>
  <c r="I18" i="97" s="1"/>
  <c r="L17" i="97"/>
  <c r="J17" i="97"/>
  <c r="H17" i="97"/>
  <c r="E17" i="97"/>
  <c r="M16" i="97"/>
  <c r="I16" i="97"/>
  <c r="H16" i="97"/>
  <c r="E16" i="97"/>
  <c r="M15" i="97"/>
  <c r="L15" i="97"/>
  <c r="I15" i="97"/>
  <c r="H15" i="97"/>
  <c r="E15" i="97"/>
  <c r="M14" i="97"/>
  <c r="K14" i="97"/>
  <c r="H14" i="97"/>
  <c r="E14" i="97"/>
  <c r="I14" i="97" s="1"/>
  <c r="L13" i="97"/>
  <c r="K13" i="97"/>
  <c r="H13" i="97"/>
  <c r="E13" i="97"/>
  <c r="M12" i="97"/>
  <c r="L12" i="97"/>
  <c r="I12" i="97"/>
  <c r="H12" i="97"/>
  <c r="E12" i="97"/>
  <c r="M11" i="97"/>
  <c r="I11" i="97"/>
  <c r="H11" i="97"/>
  <c r="E11" i="97"/>
  <c r="M10" i="97"/>
  <c r="I10" i="97"/>
  <c r="H10" i="97"/>
  <c r="E10" i="97"/>
  <c r="L9" i="97"/>
  <c r="H9" i="97"/>
  <c r="E9" i="97"/>
  <c r="M8" i="97"/>
  <c r="L8" i="97"/>
  <c r="K8" i="97"/>
  <c r="H8" i="97"/>
  <c r="E8" i="97"/>
  <c r="I8" i="97" s="1"/>
  <c r="M7" i="97"/>
  <c r="M17" i="97" s="1"/>
  <c r="L7" i="97"/>
  <c r="K7" i="97"/>
  <c r="K18" i="97" s="1"/>
  <c r="J7" i="97"/>
  <c r="I7" i="97"/>
  <c r="I17" i="97" s="1"/>
  <c r="Q17" i="96"/>
  <c r="Q20" i="95"/>
  <c r="P20" i="95"/>
  <c r="G20" i="95"/>
  <c r="F20" i="95"/>
  <c r="B17" i="94" s="1"/>
  <c r="H17" i="94" s="1"/>
  <c r="J19" i="95"/>
  <c r="H19" i="95"/>
  <c r="E19" i="95"/>
  <c r="J18" i="95"/>
  <c r="H18" i="95"/>
  <c r="E18" i="95"/>
  <c r="J17" i="95"/>
  <c r="H17" i="95"/>
  <c r="E17" i="95"/>
  <c r="M16" i="95"/>
  <c r="H16" i="95"/>
  <c r="E16" i="95"/>
  <c r="L15" i="95"/>
  <c r="H15" i="95"/>
  <c r="E15" i="95"/>
  <c r="H14" i="95"/>
  <c r="E14" i="95"/>
  <c r="H13" i="95"/>
  <c r="E13" i="95"/>
  <c r="L12" i="95"/>
  <c r="J12" i="95"/>
  <c r="H12" i="95"/>
  <c r="E12" i="95"/>
  <c r="M11" i="95"/>
  <c r="J11" i="95"/>
  <c r="H11" i="95"/>
  <c r="E11" i="95"/>
  <c r="L10" i="95"/>
  <c r="J10" i="95"/>
  <c r="H10" i="95"/>
  <c r="E10" i="95"/>
  <c r="H9" i="95"/>
  <c r="E9" i="95"/>
  <c r="L8" i="95"/>
  <c r="J8" i="95"/>
  <c r="H8" i="95"/>
  <c r="E8" i="95"/>
  <c r="M7" i="95"/>
  <c r="M15" i="95" s="1"/>
  <c r="L7" i="95"/>
  <c r="K7" i="95"/>
  <c r="J7" i="95"/>
  <c r="J16" i="95" s="1"/>
  <c r="I7" i="95"/>
  <c r="Q17" i="94"/>
  <c r="N17" i="94"/>
  <c r="F17" i="94"/>
  <c r="Q20" i="93"/>
  <c r="Q17" i="92" s="1"/>
  <c r="P20" i="93"/>
  <c r="G20" i="93"/>
  <c r="F20" i="93"/>
  <c r="M19" i="93"/>
  <c r="H19" i="93"/>
  <c r="E19" i="93"/>
  <c r="I19" i="93" s="1"/>
  <c r="L18" i="93"/>
  <c r="J18" i="93"/>
  <c r="H18" i="93"/>
  <c r="E18" i="93"/>
  <c r="K17" i="93"/>
  <c r="H17" i="93"/>
  <c r="E17" i="93"/>
  <c r="L16" i="93"/>
  <c r="J16" i="93"/>
  <c r="H16" i="93"/>
  <c r="E16" i="93"/>
  <c r="M15" i="93"/>
  <c r="J15" i="93"/>
  <c r="H15" i="93"/>
  <c r="E15" i="93"/>
  <c r="L14" i="93"/>
  <c r="J14" i="93"/>
  <c r="H14" i="93"/>
  <c r="E14" i="93"/>
  <c r="M13" i="93"/>
  <c r="I13" i="93"/>
  <c r="H13" i="93"/>
  <c r="E13" i="93"/>
  <c r="L12" i="93"/>
  <c r="J12" i="93"/>
  <c r="H12" i="93"/>
  <c r="E12" i="93"/>
  <c r="K11" i="93"/>
  <c r="J11" i="93"/>
  <c r="I11" i="93"/>
  <c r="H11" i="93"/>
  <c r="E11" i="93"/>
  <c r="L10" i="93"/>
  <c r="J10" i="93"/>
  <c r="H10" i="93"/>
  <c r="E10" i="93"/>
  <c r="K9" i="93"/>
  <c r="H9" i="93"/>
  <c r="E9" i="93"/>
  <c r="L8" i="93"/>
  <c r="J8" i="93"/>
  <c r="H8" i="93"/>
  <c r="E8" i="93"/>
  <c r="M7" i="93"/>
  <c r="L7" i="93"/>
  <c r="L19" i="93" s="1"/>
  <c r="K7" i="93"/>
  <c r="K15" i="93" s="1"/>
  <c r="J7" i="93"/>
  <c r="J17" i="93" s="1"/>
  <c r="I7" i="93"/>
  <c r="N17" i="92"/>
  <c r="F17" i="92"/>
  <c r="H17" i="92" s="1"/>
  <c r="B17" i="92"/>
  <c r="Q20" i="91"/>
  <c r="Q17" i="90" s="1"/>
  <c r="P20" i="91"/>
  <c r="G20" i="91"/>
  <c r="F20" i="91"/>
  <c r="H19" i="91"/>
  <c r="E19" i="91"/>
  <c r="J18" i="91"/>
  <c r="H18" i="91"/>
  <c r="E18" i="91"/>
  <c r="M17" i="91"/>
  <c r="H17" i="91"/>
  <c r="E17" i="91"/>
  <c r="J16" i="91"/>
  <c r="H16" i="91"/>
  <c r="E16" i="91"/>
  <c r="K15" i="91"/>
  <c r="H15" i="91"/>
  <c r="E15" i="91"/>
  <c r="J14" i="91"/>
  <c r="H14" i="91"/>
  <c r="E14" i="91"/>
  <c r="I13" i="91"/>
  <c r="H13" i="91"/>
  <c r="E13" i="91"/>
  <c r="L12" i="91"/>
  <c r="J12" i="91"/>
  <c r="H12" i="91"/>
  <c r="E12" i="91"/>
  <c r="J11" i="91"/>
  <c r="H11" i="91"/>
  <c r="E11" i="91"/>
  <c r="J10" i="91"/>
  <c r="H10" i="91"/>
  <c r="E10" i="91"/>
  <c r="M9" i="91"/>
  <c r="K9" i="91"/>
  <c r="H9" i="91"/>
  <c r="E9" i="91"/>
  <c r="L8" i="91"/>
  <c r="J8" i="91"/>
  <c r="H8" i="91"/>
  <c r="E8" i="91"/>
  <c r="M7" i="91"/>
  <c r="M13" i="91" s="1"/>
  <c r="L7" i="91"/>
  <c r="L18" i="91" s="1"/>
  <c r="K7" i="91"/>
  <c r="J7" i="91"/>
  <c r="J17" i="91" s="1"/>
  <c r="I7" i="91"/>
  <c r="I17" i="91" s="1"/>
  <c r="N17" i="90"/>
  <c r="F17" i="90"/>
  <c r="H17" i="90" s="1"/>
  <c r="B17" i="90"/>
  <c r="H38" i="2"/>
  <c r="H37" i="2"/>
  <c r="H31" i="2"/>
  <c r="H30" i="2"/>
  <c r="H24" i="2"/>
  <c r="H23" i="2"/>
  <c r="H17" i="2"/>
  <c r="H16" i="2"/>
  <c r="D12" i="2"/>
  <c r="D11" i="2"/>
  <c r="E9" i="3"/>
  <c r="Q20" i="89"/>
  <c r="P20" i="89"/>
  <c r="G20" i="89"/>
  <c r="F20" i="89"/>
  <c r="B17" i="88" s="1"/>
  <c r="H17" i="88" s="1"/>
  <c r="L19" i="89"/>
  <c r="H19" i="89"/>
  <c r="E19" i="89"/>
  <c r="M18" i="89"/>
  <c r="I18" i="89"/>
  <c r="H18" i="89"/>
  <c r="E18" i="89"/>
  <c r="H17" i="89"/>
  <c r="E17" i="89"/>
  <c r="K16" i="89"/>
  <c r="H16" i="89"/>
  <c r="E16" i="89"/>
  <c r="L15" i="89"/>
  <c r="H15" i="89"/>
  <c r="E15" i="89"/>
  <c r="M14" i="89"/>
  <c r="I14" i="89"/>
  <c r="H14" i="89"/>
  <c r="E14" i="89"/>
  <c r="H13" i="89"/>
  <c r="E13" i="89"/>
  <c r="K12" i="89"/>
  <c r="H12" i="89"/>
  <c r="E12" i="89"/>
  <c r="L11" i="89"/>
  <c r="H11" i="89"/>
  <c r="E11" i="89"/>
  <c r="M10" i="89"/>
  <c r="I10" i="89"/>
  <c r="H10" i="89"/>
  <c r="E10" i="89"/>
  <c r="H9" i="89"/>
  <c r="E9" i="89"/>
  <c r="K8" i="89"/>
  <c r="H8" i="89"/>
  <c r="E8" i="89"/>
  <c r="M7" i="89"/>
  <c r="M17" i="89" s="1"/>
  <c r="L7" i="89"/>
  <c r="L18" i="89" s="1"/>
  <c r="K7" i="89"/>
  <c r="K19" i="89" s="1"/>
  <c r="J7" i="89"/>
  <c r="I7" i="89"/>
  <c r="I17" i="89" s="1"/>
  <c r="Q17" i="88"/>
  <c r="N17" i="88"/>
  <c r="F17" i="88"/>
  <c r="Q20" i="87"/>
  <c r="P20" i="87"/>
  <c r="G20" i="87"/>
  <c r="F20" i="87"/>
  <c r="B17" i="86" s="1"/>
  <c r="H17" i="86" s="1"/>
  <c r="L19" i="87"/>
  <c r="H19" i="87"/>
  <c r="E19" i="87"/>
  <c r="M18" i="87"/>
  <c r="I18" i="87"/>
  <c r="H18" i="87"/>
  <c r="E18" i="87"/>
  <c r="H17" i="87"/>
  <c r="E17" i="87"/>
  <c r="K16" i="87"/>
  <c r="H16" i="87"/>
  <c r="E16" i="87"/>
  <c r="L15" i="87"/>
  <c r="H15" i="87"/>
  <c r="E15" i="87"/>
  <c r="M14" i="87"/>
  <c r="I14" i="87"/>
  <c r="H14" i="87"/>
  <c r="E14" i="87"/>
  <c r="H13" i="87"/>
  <c r="E13" i="87"/>
  <c r="K12" i="87"/>
  <c r="H12" i="87"/>
  <c r="E12" i="87"/>
  <c r="L11" i="87"/>
  <c r="H11" i="87"/>
  <c r="E11" i="87"/>
  <c r="M10" i="87"/>
  <c r="I10" i="87"/>
  <c r="H10" i="87"/>
  <c r="E10" i="87"/>
  <c r="H9" i="87"/>
  <c r="E9" i="87"/>
  <c r="K8" i="87"/>
  <c r="H8" i="87"/>
  <c r="E8" i="87"/>
  <c r="M7" i="87"/>
  <c r="M17" i="87" s="1"/>
  <c r="L7" i="87"/>
  <c r="L18" i="87" s="1"/>
  <c r="K7" i="87"/>
  <c r="K19" i="87" s="1"/>
  <c r="J7" i="87"/>
  <c r="I7" i="87"/>
  <c r="I17" i="87" s="1"/>
  <c r="Q17" i="86"/>
  <c r="N17" i="86"/>
  <c r="F17" i="86"/>
  <c r="Q20" i="85"/>
  <c r="Q17" i="84" s="1"/>
  <c r="P20" i="85"/>
  <c r="G20" i="85"/>
  <c r="F20" i="85"/>
  <c r="B17" i="84" s="1"/>
  <c r="H17" i="84" s="1"/>
  <c r="L19" i="85"/>
  <c r="K19" i="85"/>
  <c r="H19" i="85"/>
  <c r="E19" i="85"/>
  <c r="L18" i="85"/>
  <c r="I18" i="85"/>
  <c r="H18" i="85"/>
  <c r="E18" i="85"/>
  <c r="M17" i="85"/>
  <c r="J17" i="85"/>
  <c r="H17" i="85"/>
  <c r="E17" i="85"/>
  <c r="K16" i="85"/>
  <c r="J16" i="85"/>
  <c r="H16" i="85"/>
  <c r="E16" i="85"/>
  <c r="L15" i="85"/>
  <c r="K15" i="85"/>
  <c r="H15" i="85"/>
  <c r="E15" i="85"/>
  <c r="M14" i="85"/>
  <c r="L14" i="85"/>
  <c r="H14" i="85"/>
  <c r="E14" i="85"/>
  <c r="J13" i="85"/>
  <c r="I13" i="85"/>
  <c r="H13" i="85"/>
  <c r="E13" i="85"/>
  <c r="K12" i="85"/>
  <c r="H12" i="85"/>
  <c r="E12" i="85"/>
  <c r="L11" i="85"/>
  <c r="K11" i="85"/>
  <c r="H11" i="85"/>
  <c r="E11" i="85"/>
  <c r="L10" i="85"/>
  <c r="I10" i="85"/>
  <c r="H10" i="85"/>
  <c r="E10" i="85"/>
  <c r="M9" i="85"/>
  <c r="J9" i="85"/>
  <c r="H9" i="85"/>
  <c r="E9" i="85"/>
  <c r="K8" i="85"/>
  <c r="J8" i="85"/>
  <c r="H8" i="85"/>
  <c r="E8" i="85"/>
  <c r="M7" i="85"/>
  <c r="L7" i="85"/>
  <c r="L17" i="85" s="1"/>
  <c r="K7" i="85"/>
  <c r="K18" i="85" s="1"/>
  <c r="J7" i="85"/>
  <c r="I7" i="85"/>
  <c r="N17" i="84"/>
  <c r="F17" i="84"/>
  <c r="Q20" i="83"/>
  <c r="Q17" i="82" s="1"/>
  <c r="P20" i="83"/>
  <c r="G20" i="83"/>
  <c r="F20" i="83"/>
  <c r="H19" i="83"/>
  <c r="E19" i="83"/>
  <c r="I18" i="83"/>
  <c r="H18" i="83"/>
  <c r="E18" i="83"/>
  <c r="M17" i="83"/>
  <c r="H17" i="83"/>
  <c r="E17" i="83"/>
  <c r="H16" i="83"/>
  <c r="E16" i="83"/>
  <c r="L15" i="83"/>
  <c r="K15" i="83"/>
  <c r="H15" i="83"/>
  <c r="E15" i="83"/>
  <c r="M14" i="83"/>
  <c r="L14" i="83"/>
  <c r="H14" i="83"/>
  <c r="E14" i="83"/>
  <c r="I14" i="83" s="1"/>
  <c r="M13" i="83"/>
  <c r="L13" i="83"/>
  <c r="H13" i="83"/>
  <c r="E13" i="83"/>
  <c r="M12" i="83"/>
  <c r="L12" i="83"/>
  <c r="K12" i="83"/>
  <c r="H12" i="83"/>
  <c r="E12" i="83"/>
  <c r="I12" i="83" s="1"/>
  <c r="M11" i="83"/>
  <c r="L11" i="83"/>
  <c r="I11" i="83"/>
  <c r="H11" i="83"/>
  <c r="E11" i="83"/>
  <c r="M10" i="83"/>
  <c r="I10" i="83"/>
  <c r="H10" i="83"/>
  <c r="E10" i="83"/>
  <c r="H9" i="83"/>
  <c r="E9" i="83"/>
  <c r="M8" i="83"/>
  <c r="L8" i="83"/>
  <c r="K8" i="83"/>
  <c r="H8" i="83"/>
  <c r="E8" i="83"/>
  <c r="I8" i="83" s="1"/>
  <c r="M7" i="83"/>
  <c r="L7" i="83"/>
  <c r="L9" i="83" s="1"/>
  <c r="K7" i="83"/>
  <c r="J7" i="83"/>
  <c r="I7" i="83"/>
  <c r="N17" i="82"/>
  <c r="F17" i="82"/>
  <c r="B17" i="82"/>
  <c r="H17" i="82" s="1"/>
  <c r="Q20" i="81"/>
  <c r="P20" i="81"/>
  <c r="G20" i="81"/>
  <c r="F20" i="81"/>
  <c r="M19" i="81"/>
  <c r="L19" i="81"/>
  <c r="I19" i="81"/>
  <c r="H19" i="81"/>
  <c r="E19" i="81"/>
  <c r="M18" i="81"/>
  <c r="I18" i="81"/>
  <c r="H18" i="81"/>
  <c r="E18" i="81"/>
  <c r="H17" i="81"/>
  <c r="E17" i="81"/>
  <c r="L16" i="81"/>
  <c r="K16" i="81"/>
  <c r="H16" i="81"/>
  <c r="E16" i="81"/>
  <c r="M15" i="81"/>
  <c r="L15" i="81"/>
  <c r="I15" i="81"/>
  <c r="H15" i="81"/>
  <c r="E15" i="81"/>
  <c r="M14" i="81"/>
  <c r="I14" i="81"/>
  <c r="H14" i="81"/>
  <c r="E14" i="81"/>
  <c r="H13" i="81"/>
  <c r="E13" i="81"/>
  <c r="L12" i="81"/>
  <c r="K12" i="81"/>
  <c r="H12" i="81"/>
  <c r="E12" i="81"/>
  <c r="M11" i="81"/>
  <c r="L11" i="81"/>
  <c r="I11" i="81"/>
  <c r="H11" i="81"/>
  <c r="E11" i="81"/>
  <c r="M10" i="81"/>
  <c r="I10" i="81"/>
  <c r="H10" i="81"/>
  <c r="E10" i="81"/>
  <c r="H9" i="81"/>
  <c r="E9" i="81"/>
  <c r="L8" i="81"/>
  <c r="K8" i="81"/>
  <c r="H8" i="81"/>
  <c r="H20" i="81" s="1"/>
  <c r="E8" i="81"/>
  <c r="M7" i="81"/>
  <c r="M17" i="81" s="1"/>
  <c r="L7" i="81"/>
  <c r="L18" i="81" s="1"/>
  <c r="K7" i="81"/>
  <c r="K19" i="81" s="1"/>
  <c r="J7" i="81"/>
  <c r="J16" i="81" s="1"/>
  <c r="I7" i="81"/>
  <c r="I17" i="81" s="1"/>
  <c r="Q17" i="80"/>
  <c r="N17" i="80"/>
  <c r="F17" i="80"/>
  <c r="B17" i="80"/>
  <c r="H17" i="80" s="1"/>
  <c r="Q20" i="79"/>
  <c r="P20" i="79"/>
  <c r="G20" i="79"/>
  <c r="F20" i="79"/>
  <c r="M19" i="79"/>
  <c r="L19" i="79"/>
  <c r="I19" i="79"/>
  <c r="H19" i="79"/>
  <c r="E19" i="79"/>
  <c r="M18" i="79"/>
  <c r="I18" i="79"/>
  <c r="H18" i="79"/>
  <c r="E18" i="79"/>
  <c r="H17" i="79"/>
  <c r="E17" i="79"/>
  <c r="L16" i="79"/>
  <c r="K16" i="79"/>
  <c r="H16" i="79"/>
  <c r="E16" i="79"/>
  <c r="M15" i="79"/>
  <c r="L15" i="79"/>
  <c r="I15" i="79"/>
  <c r="H15" i="79"/>
  <c r="E15" i="79"/>
  <c r="M14" i="79"/>
  <c r="I14" i="79"/>
  <c r="H14" i="79"/>
  <c r="E14" i="79"/>
  <c r="H13" i="79"/>
  <c r="E13" i="79"/>
  <c r="L12" i="79"/>
  <c r="K12" i="79"/>
  <c r="H12" i="79"/>
  <c r="E12" i="79"/>
  <c r="M11" i="79"/>
  <c r="L11" i="79"/>
  <c r="I11" i="79"/>
  <c r="H11" i="79"/>
  <c r="E11" i="79"/>
  <c r="M10" i="79"/>
  <c r="I10" i="79"/>
  <c r="H10" i="79"/>
  <c r="E10" i="79"/>
  <c r="H9" i="79"/>
  <c r="E9" i="79"/>
  <c r="L8" i="79"/>
  <c r="K8" i="79"/>
  <c r="H8" i="79"/>
  <c r="H20" i="79" s="1"/>
  <c r="E8" i="79"/>
  <c r="M7" i="79"/>
  <c r="M17" i="79" s="1"/>
  <c r="L7" i="79"/>
  <c r="L18" i="79" s="1"/>
  <c r="K7" i="79"/>
  <c r="K19" i="79" s="1"/>
  <c r="J7" i="79"/>
  <c r="J16" i="79" s="1"/>
  <c r="I7" i="79"/>
  <c r="I17" i="79" s="1"/>
  <c r="Q17" i="78"/>
  <c r="N17" i="78"/>
  <c r="F17" i="78"/>
  <c r="B17" i="78"/>
  <c r="H17" i="78" s="1"/>
  <c r="Q20" i="77"/>
  <c r="P20" i="77"/>
  <c r="G20" i="77"/>
  <c r="F17" i="76" s="1"/>
  <c r="F20" i="77"/>
  <c r="B17" i="76" s="1"/>
  <c r="H19" i="77"/>
  <c r="E19" i="77"/>
  <c r="M18" i="77"/>
  <c r="H18" i="77"/>
  <c r="E18" i="77"/>
  <c r="H17" i="77"/>
  <c r="E17" i="77"/>
  <c r="H16" i="77"/>
  <c r="E16" i="77"/>
  <c r="L15" i="77"/>
  <c r="H15" i="77"/>
  <c r="E15" i="77"/>
  <c r="H14" i="77"/>
  <c r="E14" i="77"/>
  <c r="H13" i="77"/>
  <c r="E13" i="77"/>
  <c r="H12" i="77"/>
  <c r="E12" i="77"/>
  <c r="H11" i="77"/>
  <c r="E11" i="77"/>
  <c r="H10" i="77"/>
  <c r="E10" i="77"/>
  <c r="H9" i="77"/>
  <c r="E9" i="77"/>
  <c r="H8" i="77"/>
  <c r="E8" i="77"/>
  <c r="M7" i="77"/>
  <c r="M17" i="77" s="1"/>
  <c r="L7" i="77"/>
  <c r="L18" i="77" s="1"/>
  <c r="K7" i="77"/>
  <c r="K19" i="77" s="1"/>
  <c r="J7" i="77"/>
  <c r="J16" i="77" s="1"/>
  <c r="I7" i="77"/>
  <c r="Q17" i="76"/>
  <c r="N17" i="76"/>
  <c r="I10" i="99" l="1"/>
  <c r="M15" i="99"/>
  <c r="I8" i="99"/>
  <c r="M10" i="99"/>
  <c r="L11" i="99"/>
  <c r="M12" i="99"/>
  <c r="I16" i="99"/>
  <c r="M17" i="99"/>
  <c r="L18" i="99"/>
  <c r="I19" i="99"/>
  <c r="M8" i="99"/>
  <c r="M11" i="99"/>
  <c r="I14" i="99"/>
  <c r="I15" i="99"/>
  <c r="M18" i="99"/>
  <c r="M19" i="99"/>
  <c r="I12" i="99"/>
  <c r="M14" i="99"/>
  <c r="L15" i="99"/>
  <c r="I17" i="99"/>
  <c r="K19" i="95"/>
  <c r="K15" i="95"/>
  <c r="K12" i="95"/>
  <c r="K8" i="95"/>
  <c r="K16" i="95"/>
  <c r="K11" i="95"/>
  <c r="K18" i="95"/>
  <c r="K17" i="95"/>
  <c r="K10" i="95"/>
  <c r="H20" i="95"/>
  <c r="N18" i="97"/>
  <c r="O18" i="97" s="1"/>
  <c r="K16" i="91"/>
  <c r="K12" i="91"/>
  <c r="K8" i="91"/>
  <c r="K18" i="91"/>
  <c r="K14" i="91"/>
  <c r="H20" i="91"/>
  <c r="M8" i="91"/>
  <c r="I9" i="91"/>
  <c r="K10" i="91"/>
  <c r="K11" i="91"/>
  <c r="K13" i="91"/>
  <c r="M15" i="91"/>
  <c r="I19" i="91"/>
  <c r="I18" i="93"/>
  <c r="N18" i="93" s="1"/>
  <c r="I14" i="93"/>
  <c r="N14" i="93" s="1"/>
  <c r="O14" i="93" s="1"/>
  <c r="I10" i="93"/>
  <c r="I16" i="93"/>
  <c r="I12" i="93"/>
  <c r="I8" i="93"/>
  <c r="M18" i="93"/>
  <c r="M14" i="93"/>
  <c r="M10" i="93"/>
  <c r="M16" i="93"/>
  <c r="M12" i="93"/>
  <c r="M8" i="93"/>
  <c r="I9" i="93"/>
  <c r="N9" i="93" s="1"/>
  <c r="O9" i="93" s="1"/>
  <c r="K13" i="93"/>
  <c r="M17" i="93"/>
  <c r="K9" i="95"/>
  <c r="L19" i="91"/>
  <c r="L15" i="91"/>
  <c r="L11" i="91"/>
  <c r="L17" i="91"/>
  <c r="L13" i="91"/>
  <c r="I8" i="91"/>
  <c r="L10" i="91"/>
  <c r="M11" i="91"/>
  <c r="O12" i="91"/>
  <c r="L16" i="91"/>
  <c r="K19" i="91"/>
  <c r="I17" i="95"/>
  <c r="I19" i="95"/>
  <c r="I18" i="95"/>
  <c r="I10" i="95"/>
  <c r="N10" i="95" s="1"/>
  <c r="O10" i="95" s="1"/>
  <c r="I15" i="95"/>
  <c r="I14" i="95"/>
  <c r="I13" i="95"/>
  <c r="I9" i="95"/>
  <c r="N9" i="95" s="1"/>
  <c r="O9" i="95" s="1"/>
  <c r="I16" i="95"/>
  <c r="I12" i="95"/>
  <c r="I8" i="95"/>
  <c r="I11" i="95"/>
  <c r="K14" i="95"/>
  <c r="O18" i="93"/>
  <c r="I18" i="91"/>
  <c r="I14" i="91"/>
  <c r="I10" i="91"/>
  <c r="I16" i="91"/>
  <c r="N16" i="91" s="1"/>
  <c r="O16" i="91" s="1"/>
  <c r="I12" i="91"/>
  <c r="N12" i="91" s="1"/>
  <c r="M18" i="91"/>
  <c r="M14" i="91"/>
  <c r="M10" i="91"/>
  <c r="M16" i="91"/>
  <c r="M12" i="91"/>
  <c r="L9" i="91"/>
  <c r="L20" i="91" s="1"/>
  <c r="I11" i="91"/>
  <c r="L14" i="91"/>
  <c r="I15" i="91"/>
  <c r="N15" i="91" s="1"/>
  <c r="O15" i="91" s="1"/>
  <c r="K17" i="91"/>
  <c r="N17" i="91" s="1"/>
  <c r="O17" i="91" s="1"/>
  <c r="M19" i="91"/>
  <c r="K16" i="93"/>
  <c r="K12" i="93"/>
  <c r="K8" i="93"/>
  <c r="K18" i="93"/>
  <c r="K14" i="93"/>
  <c r="K10" i="93"/>
  <c r="H20" i="93"/>
  <c r="M9" i="93"/>
  <c r="M11" i="93"/>
  <c r="I15" i="93"/>
  <c r="I17" i="93"/>
  <c r="K19" i="93"/>
  <c r="K13" i="95"/>
  <c r="J15" i="91"/>
  <c r="J19" i="91"/>
  <c r="D12" i="106"/>
  <c r="D11" i="106"/>
  <c r="L9" i="93"/>
  <c r="L13" i="93"/>
  <c r="L17" i="93"/>
  <c r="J19" i="93"/>
  <c r="N19" i="93" s="1"/>
  <c r="O19" i="93" s="1"/>
  <c r="L18" i="95"/>
  <c r="L14" i="95"/>
  <c r="M8" i="95"/>
  <c r="L9" i="95"/>
  <c r="M12" i="95"/>
  <c r="L13" i="95"/>
  <c r="M14" i="95"/>
  <c r="L19" i="95"/>
  <c r="J16" i="97"/>
  <c r="J12" i="97"/>
  <c r="N12" i="97" s="1"/>
  <c r="O12" i="97" s="1"/>
  <c r="J8" i="97"/>
  <c r="K12" i="97"/>
  <c r="N16" i="97"/>
  <c r="O16" i="97" s="1"/>
  <c r="K17" i="97"/>
  <c r="N17" i="97" s="1"/>
  <c r="O17" i="97" s="1"/>
  <c r="J19" i="99"/>
  <c r="J18" i="99"/>
  <c r="J17" i="99"/>
  <c r="J16" i="99"/>
  <c r="J12" i="99"/>
  <c r="J8" i="99"/>
  <c r="J15" i="99"/>
  <c r="J11" i="99"/>
  <c r="J14" i="99"/>
  <c r="J10" i="99"/>
  <c r="M17" i="95"/>
  <c r="M13" i="95"/>
  <c r="M9" i="95"/>
  <c r="L17" i="95"/>
  <c r="M18" i="95"/>
  <c r="M19" i="95"/>
  <c r="K19" i="97"/>
  <c r="N19" i="97" s="1"/>
  <c r="O19" i="97" s="1"/>
  <c r="K15" i="97"/>
  <c r="K11" i="97"/>
  <c r="J9" i="97"/>
  <c r="J10" i="97"/>
  <c r="N10" i="97" s="1"/>
  <c r="O10" i="97" s="1"/>
  <c r="J11" i="97"/>
  <c r="N11" i="97" s="1"/>
  <c r="O11" i="97" s="1"/>
  <c r="K16" i="97"/>
  <c r="H20" i="97"/>
  <c r="K18" i="99"/>
  <c r="K15" i="99"/>
  <c r="K11" i="99"/>
  <c r="K19" i="99"/>
  <c r="K14" i="99"/>
  <c r="K10" i="99"/>
  <c r="K13" i="99"/>
  <c r="K9" i="99"/>
  <c r="H20" i="99"/>
  <c r="J13" i="99"/>
  <c r="K17" i="99"/>
  <c r="J9" i="91"/>
  <c r="J20" i="91" s="1"/>
  <c r="J13" i="91"/>
  <c r="N13" i="91" s="1"/>
  <c r="O13" i="91" s="1"/>
  <c r="J9" i="93"/>
  <c r="J20" i="93" s="1"/>
  <c r="L11" i="93"/>
  <c r="N11" i="93" s="1"/>
  <c r="O11" i="93" s="1"/>
  <c r="J13" i="93"/>
  <c r="N13" i="93" s="1"/>
  <c r="O13" i="93" s="1"/>
  <c r="L15" i="93"/>
  <c r="J9" i="95"/>
  <c r="J20" i="95" s="1"/>
  <c r="M10" i="95"/>
  <c r="L11" i="95"/>
  <c r="L20" i="95" s="1"/>
  <c r="J13" i="95"/>
  <c r="J14" i="95"/>
  <c r="J15" i="95"/>
  <c r="L16" i="95"/>
  <c r="L18" i="97"/>
  <c r="L14" i="97"/>
  <c r="L10" i="97"/>
  <c r="L20" i="97" s="1"/>
  <c r="K9" i="97"/>
  <c r="K20" i="97" s="1"/>
  <c r="K10" i="97"/>
  <c r="L11" i="97"/>
  <c r="J13" i="97"/>
  <c r="J14" i="97"/>
  <c r="N14" i="97" s="1"/>
  <c r="O14" i="97" s="1"/>
  <c r="J15" i="97"/>
  <c r="N15" i="97" s="1"/>
  <c r="O15" i="97" s="1"/>
  <c r="L16" i="97"/>
  <c r="K8" i="99"/>
  <c r="N8" i="99" s="1"/>
  <c r="K16" i="99"/>
  <c r="O11" i="101"/>
  <c r="L8" i="99"/>
  <c r="L12" i="99"/>
  <c r="N12" i="99" s="1"/>
  <c r="O12" i="99" s="1"/>
  <c r="L16" i="99"/>
  <c r="I16" i="101"/>
  <c r="N16" i="101" s="1"/>
  <c r="O16" i="101" s="1"/>
  <c r="I12" i="101"/>
  <c r="I8" i="101"/>
  <c r="I19" i="101"/>
  <c r="I15" i="101"/>
  <c r="N15" i="101" s="1"/>
  <c r="O15" i="101" s="1"/>
  <c r="I11" i="101"/>
  <c r="N11" i="101" s="1"/>
  <c r="M16" i="101"/>
  <c r="M12" i="101"/>
  <c r="M8" i="101"/>
  <c r="M19" i="101"/>
  <c r="M15" i="101"/>
  <c r="M11" i="101"/>
  <c r="J16" i="105"/>
  <c r="J12" i="105"/>
  <c r="J8" i="105"/>
  <c r="J19" i="105"/>
  <c r="J15" i="105"/>
  <c r="J11" i="105"/>
  <c r="J18" i="105"/>
  <c r="J14" i="105"/>
  <c r="J10" i="105"/>
  <c r="N10" i="105" s="1"/>
  <c r="O10" i="105" s="1"/>
  <c r="J17" i="105"/>
  <c r="N17" i="105" s="1"/>
  <c r="O17" i="105" s="1"/>
  <c r="N18" i="105"/>
  <c r="O18" i="105" s="1"/>
  <c r="L9" i="99"/>
  <c r="L13" i="99"/>
  <c r="J19" i="101"/>
  <c r="J15" i="101"/>
  <c r="J11" i="101"/>
  <c r="J18" i="101"/>
  <c r="N18" i="101" s="1"/>
  <c r="O18" i="101" s="1"/>
  <c r="J14" i="101"/>
  <c r="J10" i="101"/>
  <c r="N10" i="101" s="1"/>
  <c r="O10" i="101" s="1"/>
  <c r="I9" i="101"/>
  <c r="M10" i="101"/>
  <c r="J12" i="101"/>
  <c r="M13" i="101"/>
  <c r="I14" i="101"/>
  <c r="I17" i="101"/>
  <c r="M18" i="101"/>
  <c r="J16" i="103"/>
  <c r="J12" i="103"/>
  <c r="J8" i="103"/>
  <c r="J19" i="103"/>
  <c r="J15" i="103"/>
  <c r="J11" i="103"/>
  <c r="J18" i="103"/>
  <c r="J14" i="103"/>
  <c r="N14" i="103" s="1"/>
  <c r="O14" i="103" s="1"/>
  <c r="J10" i="103"/>
  <c r="N10" i="103" s="1"/>
  <c r="O10" i="103" s="1"/>
  <c r="J17" i="103"/>
  <c r="N17" i="103" s="1"/>
  <c r="O17" i="103" s="1"/>
  <c r="N18" i="103"/>
  <c r="O18" i="103" s="1"/>
  <c r="H20" i="105"/>
  <c r="J13" i="105"/>
  <c r="H19" i="106"/>
  <c r="H9" i="106"/>
  <c r="H13" i="106" s="1"/>
  <c r="I9" i="97"/>
  <c r="N9" i="97" s="1"/>
  <c r="O9" i="97" s="1"/>
  <c r="M9" i="97"/>
  <c r="M20" i="97" s="1"/>
  <c r="I13" i="97"/>
  <c r="M13" i="97"/>
  <c r="I9" i="99"/>
  <c r="M9" i="99"/>
  <c r="L10" i="99"/>
  <c r="M13" i="99"/>
  <c r="L14" i="99"/>
  <c r="L19" i="99"/>
  <c r="H20" i="101"/>
  <c r="J9" i="101"/>
  <c r="J20" i="101" s="1"/>
  <c r="J17" i="101"/>
  <c r="H20" i="103"/>
  <c r="J9" i="105"/>
  <c r="L8" i="101"/>
  <c r="K9" i="101"/>
  <c r="L12" i="101"/>
  <c r="K13" i="101"/>
  <c r="N13" i="101" s="1"/>
  <c r="O13" i="101" s="1"/>
  <c r="L16" i="101"/>
  <c r="K17" i="101"/>
  <c r="L8" i="103"/>
  <c r="K9" i="103"/>
  <c r="K20" i="103" s="1"/>
  <c r="I11" i="103"/>
  <c r="M11" i="103"/>
  <c r="L12" i="103"/>
  <c r="K13" i="103"/>
  <c r="I15" i="103"/>
  <c r="M15" i="103"/>
  <c r="L16" i="103"/>
  <c r="K17" i="103"/>
  <c r="I19" i="103"/>
  <c r="M19" i="103"/>
  <c r="L8" i="105"/>
  <c r="L20" i="105" s="1"/>
  <c r="K9" i="105"/>
  <c r="K20" i="105" s="1"/>
  <c r="I11" i="105"/>
  <c r="M11" i="105"/>
  <c r="L12" i="105"/>
  <c r="K13" i="105"/>
  <c r="I15" i="105"/>
  <c r="M15" i="105"/>
  <c r="L16" i="105"/>
  <c r="K17" i="105"/>
  <c r="I19" i="105"/>
  <c r="M19" i="105"/>
  <c r="L9" i="101"/>
  <c r="K10" i="101"/>
  <c r="L13" i="101"/>
  <c r="K14" i="101"/>
  <c r="K20" i="101" s="1"/>
  <c r="I8" i="103"/>
  <c r="M8" i="103"/>
  <c r="L9" i="103"/>
  <c r="K10" i="103"/>
  <c r="I12" i="103"/>
  <c r="M12" i="103"/>
  <c r="L13" i="103"/>
  <c r="K14" i="103"/>
  <c r="I16" i="103"/>
  <c r="M16" i="103"/>
  <c r="I8" i="105"/>
  <c r="M8" i="105"/>
  <c r="L9" i="105"/>
  <c r="K10" i="105"/>
  <c r="I12" i="105"/>
  <c r="M12" i="105"/>
  <c r="L13" i="105"/>
  <c r="K14" i="105"/>
  <c r="I16" i="105"/>
  <c r="M16" i="105"/>
  <c r="L17" i="105"/>
  <c r="K18" i="105"/>
  <c r="I9" i="103"/>
  <c r="M9" i="103"/>
  <c r="I13" i="103"/>
  <c r="N13" i="103" s="1"/>
  <c r="O13" i="103" s="1"/>
  <c r="M13" i="103"/>
  <c r="I9" i="105"/>
  <c r="M9" i="105"/>
  <c r="L10" i="105"/>
  <c r="K11" i="105"/>
  <c r="I13" i="105"/>
  <c r="M13" i="105"/>
  <c r="L14" i="105"/>
  <c r="N14" i="105" s="1"/>
  <c r="O14" i="105" s="1"/>
  <c r="K15" i="105"/>
  <c r="J19" i="83"/>
  <c r="J15" i="83"/>
  <c r="J18" i="83"/>
  <c r="J14" i="83"/>
  <c r="N14" i="83" s="1"/>
  <c r="O14" i="83" s="1"/>
  <c r="J12" i="83"/>
  <c r="J8" i="83"/>
  <c r="J11" i="83"/>
  <c r="N11" i="83" s="1"/>
  <c r="O11" i="83" s="1"/>
  <c r="J16" i="83"/>
  <c r="J10" i="83"/>
  <c r="J16" i="87"/>
  <c r="J12" i="87"/>
  <c r="J8" i="87"/>
  <c r="J19" i="87"/>
  <c r="J15" i="87"/>
  <c r="J11" i="87"/>
  <c r="J18" i="87"/>
  <c r="N18" i="87" s="1"/>
  <c r="O18" i="87" s="1"/>
  <c r="J14" i="87"/>
  <c r="J10" i="87"/>
  <c r="J13" i="87"/>
  <c r="J9" i="87"/>
  <c r="J17" i="87"/>
  <c r="H20" i="85"/>
  <c r="N8" i="83"/>
  <c r="J9" i="83"/>
  <c r="N12" i="83"/>
  <c r="O12" i="83" s="1"/>
  <c r="J13" i="83"/>
  <c r="J17" i="83"/>
  <c r="N17" i="89"/>
  <c r="O17" i="89" s="1"/>
  <c r="K18" i="83"/>
  <c r="K17" i="83"/>
  <c r="K13" i="83"/>
  <c r="K20" i="83" s="1"/>
  <c r="K9" i="83"/>
  <c r="J16" i="89"/>
  <c r="J12" i="89"/>
  <c r="J8" i="89"/>
  <c r="J19" i="89"/>
  <c r="J15" i="89"/>
  <c r="J11" i="89"/>
  <c r="J18" i="89"/>
  <c r="J14" i="89"/>
  <c r="J10" i="89"/>
  <c r="N10" i="89" s="1"/>
  <c r="O10" i="89" s="1"/>
  <c r="J17" i="89"/>
  <c r="K10" i="83"/>
  <c r="N10" i="83" s="1"/>
  <c r="O10" i="83" s="1"/>
  <c r="M16" i="85"/>
  <c r="M12" i="85"/>
  <c r="M8" i="85"/>
  <c r="M19" i="85"/>
  <c r="M15" i="85"/>
  <c r="M11" i="85"/>
  <c r="H20" i="89"/>
  <c r="J13" i="89"/>
  <c r="H20" i="83"/>
  <c r="N18" i="83"/>
  <c r="O18" i="83" s="1"/>
  <c r="H20" i="87"/>
  <c r="L17" i="83"/>
  <c r="L16" i="83"/>
  <c r="K16" i="83"/>
  <c r="L18" i="83"/>
  <c r="K19" i="83"/>
  <c r="I16" i="85"/>
  <c r="I12" i="85"/>
  <c r="I8" i="85"/>
  <c r="I19" i="85"/>
  <c r="I15" i="85"/>
  <c r="N15" i="85" s="1"/>
  <c r="O15" i="85" s="1"/>
  <c r="I11" i="85"/>
  <c r="N11" i="85" s="1"/>
  <c r="O11" i="85" s="1"/>
  <c r="I16" i="83"/>
  <c r="I19" i="83"/>
  <c r="I15" i="83"/>
  <c r="N15" i="83" s="1"/>
  <c r="O15" i="83" s="1"/>
  <c r="M16" i="83"/>
  <c r="M19" i="83"/>
  <c r="M15" i="83"/>
  <c r="I9" i="83"/>
  <c r="M9" i="83"/>
  <c r="M20" i="83" s="1"/>
  <c r="L10" i="83"/>
  <c r="L20" i="83" s="1"/>
  <c r="K11" i="83"/>
  <c r="I13" i="83"/>
  <c r="K14" i="83"/>
  <c r="I17" i="83"/>
  <c r="M18" i="83"/>
  <c r="L19" i="83"/>
  <c r="J19" i="85"/>
  <c r="J15" i="85"/>
  <c r="J11" i="85"/>
  <c r="J18" i="85"/>
  <c r="J14" i="85"/>
  <c r="J10" i="85"/>
  <c r="I9" i="85"/>
  <c r="M10" i="85"/>
  <c r="N10" i="85" s="1"/>
  <c r="O10" i="85" s="1"/>
  <c r="J12" i="85"/>
  <c r="J20" i="85" s="1"/>
  <c r="M13" i="85"/>
  <c r="I14" i="85"/>
  <c r="I17" i="85"/>
  <c r="M18" i="85"/>
  <c r="N18" i="85" s="1"/>
  <c r="O18" i="85" s="1"/>
  <c r="J9" i="89"/>
  <c r="L8" i="85"/>
  <c r="K9" i="85"/>
  <c r="K20" i="85" s="1"/>
  <c r="L12" i="85"/>
  <c r="K13" i="85"/>
  <c r="L16" i="85"/>
  <c r="K17" i="85"/>
  <c r="L8" i="87"/>
  <c r="K9" i="87"/>
  <c r="I11" i="87"/>
  <c r="M11" i="87"/>
  <c r="L12" i="87"/>
  <c r="K13" i="87"/>
  <c r="I15" i="87"/>
  <c r="M15" i="87"/>
  <c r="L16" i="87"/>
  <c r="K17" i="87"/>
  <c r="I19" i="87"/>
  <c r="M19" i="87"/>
  <c r="L8" i="89"/>
  <c r="K9" i="89"/>
  <c r="I11" i="89"/>
  <c r="M11" i="89"/>
  <c r="L12" i="89"/>
  <c r="K13" i="89"/>
  <c r="I15" i="89"/>
  <c r="M15" i="89"/>
  <c r="L16" i="89"/>
  <c r="K17" i="89"/>
  <c r="I19" i="89"/>
  <c r="M19" i="89"/>
  <c r="L9" i="85"/>
  <c r="K10" i="85"/>
  <c r="L13" i="85"/>
  <c r="K14" i="85"/>
  <c r="I8" i="87"/>
  <c r="M8" i="87"/>
  <c r="L9" i="87"/>
  <c r="K10" i="87"/>
  <c r="N10" i="87" s="1"/>
  <c r="O10" i="87" s="1"/>
  <c r="I12" i="87"/>
  <c r="M12" i="87"/>
  <c r="L13" i="87"/>
  <c r="K14" i="87"/>
  <c r="N14" i="87" s="1"/>
  <c r="O14" i="87" s="1"/>
  <c r="I16" i="87"/>
  <c r="M16" i="87"/>
  <c r="L17" i="87"/>
  <c r="K18" i="87"/>
  <c r="I8" i="89"/>
  <c r="M8" i="89"/>
  <c r="L9" i="89"/>
  <c r="K10" i="89"/>
  <c r="K20" i="89" s="1"/>
  <c r="I12" i="89"/>
  <c r="N12" i="89" s="1"/>
  <c r="O12" i="89" s="1"/>
  <c r="M12" i="89"/>
  <c r="L13" i="89"/>
  <c r="K14" i="89"/>
  <c r="N14" i="89" s="1"/>
  <c r="O14" i="89" s="1"/>
  <c r="I16" i="89"/>
  <c r="M16" i="89"/>
  <c r="L17" i="89"/>
  <c r="K18" i="89"/>
  <c r="N18" i="89" s="1"/>
  <c r="O18" i="89" s="1"/>
  <c r="I9" i="87"/>
  <c r="M9" i="87"/>
  <c r="L10" i="87"/>
  <c r="K11" i="87"/>
  <c r="I13" i="87"/>
  <c r="M13" i="87"/>
  <c r="L14" i="87"/>
  <c r="K15" i="87"/>
  <c r="I9" i="89"/>
  <c r="M9" i="89"/>
  <c r="L10" i="89"/>
  <c r="K11" i="89"/>
  <c r="I13" i="89"/>
  <c r="M13" i="89"/>
  <c r="L14" i="89"/>
  <c r="K15" i="89"/>
  <c r="N19" i="81"/>
  <c r="O19" i="81" s="1"/>
  <c r="N18" i="79"/>
  <c r="O18" i="79" s="1"/>
  <c r="N19" i="79"/>
  <c r="O19" i="79" s="1"/>
  <c r="J9" i="79"/>
  <c r="J13" i="81"/>
  <c r="J17" i="81"/>
  <c r="K9" i="79"/>
  <c r="J10" i="81"/>
  <c r="N10" i="81" s="1"/>
  <c r="O10" i="81" s="1"/>
  <c r="K13" i="81"/>
  <c r="K20" i="81" s="1"/>
  <c r="J14" i="81"/>
  <c r="K17" i="81"/>
  <c r="J18" i="81"/>
  <c r="N18" i="81" s="1"/>
  <c r="O18" i="81" s="1"/>
  <c r="I8" i="79"/>
  <c r="M8" i="79"/>
  <c r="L9" i="79"/>
  <c r="K10" i="79"/>
  <c r="J11" i="79"/>
  <c r="N11" i="79" s="1"/>
  <c r="O11" i="79" s="1"/>
  <c r="I12" i="79"/>
  <c r="M12" i="79"/>
  <c r="L13" i="79"/>
  <c r="L20" i="79" s="1"/>
  <c r="K14" i="79"/>
  <c r="K20" i="79" s="1"/>
  <c r="J15" i="79"/>
  <c r="I16" i="79"/>
  <c r="M16" i="79"/>
  <c r="L17" i="79"/>
  <c r="K18" i="79"/>
  <c r="J19" i="79"/>
  <c r="I8" i="81"/>
  <c r="M8" i="81"/>
  <c r="L9" i="81"/>
  <c r="L20" i="81" s="1"/>
  <c r="K10" i="81"/>
  <c r="J11" i="81"/>
  <c r="N11" i="81" s="1"/>
  <c r="O11" i="81" s="1"/>
  <c r="I12" i="81"/>
  <c r="N12" i="81" s="1"/>
  <c r="O12" i="81" s="1"/>
  <c r="M12" i="81"/>
  <c r="L13" i="81"/>
  <c r="K14" i="81"/>
  <c r="J15" i="81"/>
  <c r="N15" i="81" s="1"/>
  <c r="O15" i="81" s="1"/>
  <c r="I16" i="81"/>
  <c r="M16" i="81"/>
  <c r="L17" i="81"/>
  <c r="N17" i="81" s="1"/>
  <c r="O17" i="81" s="1"/>
  <c r="K18" i="81"/>
  <c r="J19" i="81"/>
  <c r="J13" i="79"/>
  <c r="J17" i="79"/>
  <c r="N17" i="79" s="1"/>
  <c r="O17" i="79" s="1"/>
  <c r="J9" i="81"/>
  <c r="J10" i="79"/>
  <c r="N10" i="79" s="1"/>
  <c r="O10" i="79" s="1"/>
  <c r="K13" i="79"/>
  <c r="J14" i="79"/>
  <c r="N14" i="79" s="1"/>
  <c r="O14" i="79" s="1"/>
  <c r="K17" i="79"/>
  <c r="J18" i="79"/>
  <c r="K9" i="81"/>
  <c r="J8" i="79"/>
  <c r="I9" i="79"/>
  <c r="N9" i="79" s="1"/>
  <c r="O9" i="79" s="1"/>
  <c r="M9" i="79"/>
  <c r="L10" i="79"/>
  <c r="K11" i="79"/>
  <c r="J12" i="79"/>
  <c r="I13" i="79"/>
  <c r="M13" i="79"/>
  <c r="L14" i="79"/>
  <c r="K15" i="79"/>
  <c r="N15" i="79" s="1"/>
  <c r="O15" i="79" s="1"/>
  <c r="J8" i="81"/>
  <c r="I9" i="81"/>
  <c r="M9" i="81"/>
  <c r="L10" i="81"/>
  <c r="K11" i="81"/>
  <c r="J12" i="81"/>
  <c r="I13" i="81"/>
  <c r="M13" i="81"/>
  <c r="L14" i="81"/>
  <c r="N14" i="81" s="1"/>
  <c r="O14" i="81" s="1"/>
  <c r="K15" i="81"/>
  <c r="I17" i="77"/>
  <c r="H20" i="77"/>
  <c r="H17" i="76"/>
  <c r="K12" i="77"/>
  <c r="K8" i="77"/>
  <c r="L11" i="77"/>
  <c r="M14" i="77"/>
  <c r="M10" i="77"/>
  <c r="K16" i="77"/>
  <c r="L19" i="77"/>
  <c r="I10" i="77"/>
  <c r="I14" i="77"/>
  <c r="J13" i="77"/>
  <c r="J17" i="77"/>
  <c r="I18" i="77"/>
  <c r="L8" i="77"/>
  <c r="K9" i="77"/>
  <c r="J10" i="77"/>
  <c r="I11" i="77"/>
  <c r="M11" i="77"/>
  <c r="L12" i="77"/>
  <c r="K13" i="77"/>
  <c r="J14" i="77"/>
  <c r="I15" i="77"/>
  <c r="M15" i="77"/>
  <c r="L16" i="77"/>
  <c r="K17" i="77"/>
  <c r="J18" i="77"/>
  <c r="I19" i="77"/>
  <c r="M19" i="77"/>
  <c r="I8" i="77"/>
  <c r="M8" i="77"/>
  <c r="L9" i="77"/>
  <c r="K10" i="77"/>
  <c r="J11" i="77"/>
  <c r="I12" i="77"/>
  <c r="M12" i="77"/>
  <c r="L13" i="77"/>
  <c r="K14" i="77"/>
  <c r="J15" i="77"/>
  <c r="I16" i="77"/>
  <c r="M16" i="77"/>
  <c r="L17" i="77"/>
  <c r="K18" i="77"/>
  <c r="J19" i="77"/>
  <c r="J9" i="77"/>
  <c r="J8" i="77"/>
  <c r="I9" i="77"/>
  <c r="M9" i="77"/>
  <c r="L10" i="77"/>
  <c r="K11" i="77"/>
  <c r="J12" i="77"/>
  <c r="I13" i="77"/>
  <c r="M13" i="77"/>
  <c r="L14" i="77"/>
  <c r="K15" i="77"/>
  <c r="N13" i="99" l="1"/>
  <c r="O13" i="99" s="1"/>
  <c r="N17" i="99"/>
  <c r="O17" i="99" s="1"/>
  <c r="N18" i="99"/>
  <c r="O18" i="99" s="1"/>
  <c r="N15" i="99"/>
  <c r="O15" i="99" s="1"/>
  <c r="M20" i="99"/>
  <c r="N10" i="99"/>
  <c r="O10" i="99" s="1"/>
  <c r="N14" i="99"/>
  <c r="O14" i="99" s="1"/>
  <c r="N9" i="99"/>
  <c r="O9" i="99" s="1"/>
  <c r="N19" i="99"/>
  <c r="O19" i="99" s="1"/>
  <c r="N11" i="99"/>
  <c r="O11" i="99" s="1"/>
  <c r="N16" i="99"/>
  <c r="O16" i="99" s="1"/>
  <c r="M20" i="105"/>
  <c r="N13" i="105"/>
  <c r="O13" i="105" s="1"/>
  <c r="N9" i="103"/>
  <c r="O9" i="103" s="1"/>
  <c r="N12" i="105"/>
  <c r="O12" i="105" s="1"/>
  <c r="N19" i="105"/>
  <c r="O19" i="105" s="1"/>
  <c r="N11" i="105"/>
  <c r="O11" i="105" s="1"/>
  <c r="J20" i="103"/>
  <c r="N17" i="101"/>
  <c r="O17" i="101" s="1"/>
  <c r="N19" i="101"/>
  <c r="O19" i="101" s="1"/>
  <c r="L20" i="99"/>
  <c r="I20" i="99"/>
  <c r="K20" i="99"/>
  <c r="J20" i="99"/>
  <c r="N10" i="91"/>
  <c r="O10" i="91" s="1"/>
  <c r="I20" i="95"/>
  <c r="N8" i="95"/>
  <c r="N13" i="95"/>
  <c r="O13" i="95" s="1"/>
  <c r="N18" i="95"/>
  <c r="O18" i="95" s="1"/>
  <c r="L20" i="93"/>
  <c r="N12" i="93"/>
  <c r="O12" i="93" s="1"/>
  <c r="M20" i="91"/>
  <c r="K20" i="95"/>
  <c r="L20" i="103"/>
  <c r="M20" i="101"/>
  <c r="O8" i="99"/>
  <c r="O20" i="99" s="1"/>
  <c r="L17" i="98" s="1"/>
  <c r="M20" i="95"/>
  <c r="I20" i="93"/>
  <c r="N8" i="93"/>
  <c r="N9" i="91"/>
  <c r="O9" i="91" s="1"/>
  <c r="I20" i="97"/>
  <c r="N9" i="105"/>
  <c r="O9" i="105" s="1"/>
  <c r="N16" i="105"/>
  <c r="O16" i="105" s="1"/>
  <c r="I20" i="105"/>
  <c r="N8" i="105"/>
  <c r="N15" i="105"/>
  <c r="O15" i="105" s="1"/>
  <c r="M20" i="103"/>
  <c r="N19" i="103"/>
  <c r="O19" i="103" s="1"/>
  <c r="N15" i="103"/>
  <c r="O15" i="103" s="1"/>
  <c r="N11" i="103"/>
  <c r="O11" i="103" s="1"/>
  <c r="L20" i="101"/>
  <c r="N13" i="97"/>
  <c r="O13" i="97" s="1"/>
  <c r="N14" i="101"/>
  <c r="O14" i="101" s="1"/>
  <c r="N9" i="101"/>
  <c r="O9" i="101" s="1"/>
  <c r="J20" i="105"/>
  <c r="I20" i="101"/>
  <c r="N8" i="101"/>
  <c r="N17" i="93"/>
  <c r="O17" i="93" s="1"/>
  <c r="N14" i="91"/>
  <c r="O14" i="91" s="1"/>
  <c r="N12" i="95"/>
  <c r="O12" i="95" s="1"/>
  <c r="N14" i="95"/>
  <c r="O14" i="95" s="1"/>
  <c r="N19" i="95"/>
  <c r="O19" i="95" s="1"/>
  <c r="M20" i="93"/>
  <c r="N16" i="93"/>
  <c r="O16" i="93" s="1"/>
  <c r="N19" i="91"/>
  <c r="O19" i="91" s="1"/>
  <c r="K20" i="91"/>
  <c r="N16" i="103"/>
  <c r="O16" i="103" s="1"/>
  <c r="N12" i="103"/>
  <c r="O12" i="103" s="1"/>
  <c r="I20" i="103"/>
  <c r="N8" i="103"/>
  <c r="N12" i="101"/>
  <c r="O12" i="101" s="1"/>
  <c r="J20" i="97"/>
  <c r="N15" i="93"/>
  <c r="O15" i="93" s="1"/>
  <c r="K20" i="93"/>
  <c r="N11" i="91"/>
  <c r="O11" i="91" s="1"/>
  <c r="N18" i="91"/>
  <c r="O18" i="91" s="1"/>
  <c r="N11" i="95"/>
  <c r="O11" i="95" s="1"/>
  <c r="N16" i="95"/>
  <c r="O16" i="95" s="1"/>
  <c r="N15" i="95"/>
  <c r="O15" i="95" s="1"/>
  <c r="N17" i="95"/>
  <c r="O17" i="95" s="1"/>
  <c r="I20" i="91"/>
  <c r="N8" i="91"/>
  <c r="N10" i="93"/>
  <c r="O10" i="93" s="1"/>
  <c r="N8" i="97"/>
  <c r="M20" i="85"/>
  <c r="J20" i="87"/>
  <c r="N19" i="89"/>
  <c r="O19" i="89" s="1"/>
  <c r="N15" i="89"/>
  <c r="O15" i="89" s="1"/>
  <c r="N19" i="87"/>
  <c r="O19" i="87" s="1"/>
  <c r="N11" i="87"/>
  <c r="O11" i="87" s="1"/>
  <c r="N17" i="85"/>
  <c r="O17" i="85" s="1"/>
  <c r="N13" i="83"/>
  <c r="O13" i="83" s="1"/>
  <c r="N9" i="83"/>
  <c r="O9" i="83" s="1"/>
  <c r="O8" i="83"/>
  <c r="M20" i="89"/>
  <c r="M20" i="87"/>
  <c r="N13" i="85"/>
  <c r="O13" i="85" s="1"/>
  <c r="N14" i="85"/>
  <c r="O14" i="85" s="1"/>
  <c r="N9" i="85"/>
  <c r="O9" i="85" s="1"/>
  <c r="N19" i="83"/>
  <c r="O19" i="83" s="1"/>
  <c r="N19" i="85"/>
  <c r="O19" i="85" s="1"/>
  <c r="J20" i="89"/>
  <c r="I20" i="83"/>
  <c r="J20" i="83"/>
  <c r="N12" i="85"/>
  <c r="O12" i="85" s="1"/>
  <c r="K20" i="87"/>
  <c r="N11" i="89"/>
  <c r="O11" i="89" s="1"/>
  <c r="N15" i="87"/>
  <c r="O15" i="87" s="1"/>
  <c r="L20" i="85"/>
  <c r="N16" i="85"/>
  <c r="O16" i="85" s="1"/>
  <c r="N13" i="89"/>
  <c r="O13" i="89" s="1"/>
  <c r="N9" i="89"/>
  <c r="O9" i="89" s="1"/>
  <c r="N13" i="87"/>
  <c r="O13" i="87" s="1"/>
  <c r="N9" i="87"/>
  <c r="O9" i="87" s="1"/>
  <c r="N16" i="89"/>
  <c r="O16" i="89" s="1"/>
  <c r="I20" i="89"/>
  <c r="N8" i="89"/>
  <c r="N16" i="87"/>
  <c r="O16" i="87" s="1"/>
  <c r="N12" i="87"/>
  <c r="O12" i="87" s="1"/>
  <c r="I20" i="87"/>
  <c r="N8" i="87"/>
  <c r="L20" i="89"/>
  <c r="L20" i="87"/>
  <c r="N17" i="83"/>
  <c r="O17" i="83" s="1"/>
  <c r="N16" i="83"/>
  <c r="O16" i="83" s="1"/>
  <c r="I20" i="85"/>
  <c r="N8" i="85"/>
  <c r="N17" i="87"/>
  <c r="O17" i="87" s="1"/>
  <c r="M20" i="81"/>
  <c r="I20" i="79"/>
  <c r="N8" i="79"/>
  <c r="N13" i="81"/>
  <c r="O13" i="81" s="1"/>
  <c r="J20" i="79"/>
  <c r="I20" i="81"/>
  <c r="N8" i="81"/>
  <c r="N9" i="81"/>
  <c r="O9" i="81" s="1"/>
  <c r="N16" i="79"/>
  <c r="O16" i="79" s="1"/>
  <c r="J20" i="81"/>
  <c r="N13" i="79"/>
  <c r="O13" i="79" s="1"/>
  <c r="N16" i="81"/>
  <c r="O16" i="81" s="1"/>
  <c r="N12" i="79"/>
  <c r="O12" i="79" s="1"/>
  <c r="M20" i="79"/>
  <c r="N9" i="77"/>
  <c r="O9" i="77" s="1"/>
  <c r="N14" i="77"/>
  <c r="O14" i="77" s="1"/>
  <c r="K20" i="77"/>
  <c r="N10" i="77"/>
  <c r="O10" i="77" s="1"/>
  <c r="N17" i="77"/>
  <c r="O17" i="77" s="1"/>
  <c r="N12" i="77"/>
  <c r="O12" i="77" s="1"/>
  <c r="M20" i="77"/>
  <c r="N15" i="77"/>
  <c r="O15" i="77" s="1"/>
  <c r="L20" i="77"/>
  <c r="J20" i="77"/>
  <c r="I20" i="77"/>
  <c r="N8" i="77"/>
  <c r="N11" i="77"/>
  <c r="O11" i="77" s="1"/>
  <c r="N18" i="77"/>
  <c r="O18" i="77" s="1"/>
  <c r="N13" i="77"/>
  <c r="O13" i="77" s="1"/>
  <c r="N16" i="77"/>
  <c r="O16" i="77" s="1"/>
  <c r="N19" i="77"/>
  <c r="O19" i="77" s="1"/>
  <c r="N20" i="99" l="1"/>
  <c r="J17" i="98" s="1"/>
  <c r="O8" i="101"/>
  <c r="O20" i="101" s="1"/>
  <c r="L17" i="100" s="1"/>
  <c r="N20" i="101"/>
  <c r="J17" i="100" s="1"/>
  <c r="N20" i="105"/>
  <c r="J17" i="104" s="1"/>
  <c r="O8" i="105"/>
  <c r="O20" i="105" s="1"/>
  <c r="L17" i="104" s="1"/>
  <c r="O8" i="103"/>
  <c r="O20" i="103" s="1"/>
  <c r="L17" i="102" s="1"/>
  <c r="N20" i="103"/>
  <c r="J17" i="102" s="1"/>
  <c r="N20" i="95"/>
  <c r="J17" i="94" s="1"/>
  <c r="O8" i="95"/>
  <c r="O20" i="95" s="1"/>
  <c r="L17" i="94" s="1"/>
  <c r="N20" i="97"/>
  <c r="J17" i="96" s="1"/>
  <c r="O8" i="97"/>
  <c r="O20" i="97" s="1"/>
  <c r="L17" i="96" s="1"/>
  <c r="N20" i="91"/>
  <c r="O8" i="91"/>
  <c r="O20" i="91" s="1"/>
  <c r="N20" i="93"/>
  <c r="J17" i="92" s="1"/>
  <c r="O8" i="93"/>
  <c r="O20" i="93" s="1"/>
  <c r="L17" i="92" s="1"/>
  <c r="N20" i="85"/>
  <c r="J17" i="84" s="1"/>
  <c r="O8" i="85"/>
  <c r="O20" i="85" s="1"/>
  <c r="L17" i="84" s="1"/>
  <c r="O20" i="83"/>
  <c r="L17" i="82" s="1"/>
  <c r="O8" i="89"/>
  <c r="O20" i="89" s="1"/>
  <c r="L17" i="88" s="1"/>
  <c r="N20" i="89"/>
  <c r="J17" i="88" s="1"/>
  <c r="N20" i="83"/>
  <c r="J17" i="82" s="1"/>
  <c r="O8" i="87"/>
  <c r="O20" i="87" s="1"/>
  <c r="L17" i="86" s="1"/>
  <c r="N20" i="87"/>
  <c r="J17" i="86" s="1"/>
  <c r="N20" i="81"/>
  <c r="J17" i="80" s="1"/>
  <c r="O8" i="81"/>
  <c r="O20" i="81" s="1"/>
  <c r="L17" i="80" s="1"/>
  <c r="N20" i="79"/>
  <c r="J17" i="78" s="1"/>
  <c r="O8" i="79"/>
  <c r="O20" i="79" s="1"/>
  <c r="L17" i="78" s="1"/>
  <c r="O8" i="77"/>
  <c r="O20" i="77" s="1"/>
  <c r="L17" i="76" s="1"/>
  <c r="N20" i="77"/>
  <c r="J17" i="76" s="1"/>
  <c r="L17" i="90" l="1"/>
  <c r="D9" i="106"/>
  <c r="D10" i="106"/>
  <c r="J17" i="90"/>
  <c r="D13" i="106" l="1"/>
  <c r="J7" i="3" l="1"/>
  <c r="M7" i="3" l="1"/>
  <c r="K7" i="3"/>
  <c r="H8" i="3"/>
  <c r="I7" i="3"/>
  <c r="L7" i="3" l="1"/>
  <c r="L9" i="3" s="1"/>
  <c r="L13" i="3" l="1"/>
  <c r="L17" i="3"/>
  <c r="L10" i="3"/>
  <c r="L14" i="3"/>
  <c r="L18" i="3"/>
  <c r="L11" i="3"/>
  <c r="L15" i="3"/>
  <c r="L19" i="3"/>
  <c r="L12" i="3"/>
  <c r="M9" i="3"/>
  <c r="M13" i="3"/>
  <c r="M17" i="3"/>
  <c r="M10" i="3"/>
  <c r="M14" i="3"/>
  <c r="M18" i="3"/>
  <c r="M11" i="3"/>
  <c r="M15" i="3"/>
  <c r="M19" i="3"/>
  <c r="M12" i="3"/>
  <c r="M16" i="3"/>
  <c r="B17" i="45"/>
  <c r="H38" i="53" l="1"/>
  <c r="H37" i="53"/>
  <c r="H31" i="53"/>
  <c r="H30" i="53"/>
  <c r="H24" i="53"/>
  <c r="H23" i="53"/>
  <c r="H17" i="53"/>
  <c r="H16" i="53"/>
  <c r="D12" i="53"/>
  <c r="D11" i="53"/>
  <c r="D10" i="53"/>
  <c r="D9" i="53"/>
  <c r="G19" i="72"/>
  <c r="E17" i="71" s="1"/>
  <c r="F19" i="72"/>
  <c r="B17" i="71" s="1"/>
  <c r="G17" i="71" s="1"/>
  <c r="M18" i="72"/>
  <c r="L18" i="72"/>
  <c r="K18" i="72"/>
  <c r="J18" i="72"/>
  <c r="H18" i="72"/>
  <c r="E18" i="72"/>
  <c r="I18" i="72" s="1"/>
  <c r="N18" i="72" s="1"/>
  <c r="O18" i="72" s="1"/>
  <c r="M17" i="72"/>
  <c r="L17" i="72"/>
  <c r="K17" i="72"/>
  <c r="J17" i="72"/>
  <c r="I17" i="72"/>
  <c r="N17" i="72" s="1"/>
  <c r="H17" i="72"/>
  <c r="E17" i="72"/>
  <c r="M16" i="72"/>
  <c r="L16" i="72"/>
  <c r="K16" i="72"/>
  <c r="J16" i="72"/>
  <c r="I16" i="72"/>
  <c r="H16" i="72"/>
  <c r="E16" i="72"/>
  <c r="M15" i="72"/>
  <c r="L15" i="72"/>
  <c r="K15" i="72"/>
  <c r="J15" i="72"/>
  <c r="H15" i="72"/>
  <c r="E15" i="72"/>
  <c r="I15" i="72" s="1"/>
  <c r="M14" i="72"/>
  <c r="L14" i="72"/>
  <c r="K14" i="72"/>
  <c r="J14" i="72"/>
  <c r="N14" i="72" s="1"/>
  <c r="O14" i="72" s="1"/>
  <c r="H14" i="72"/>
  <c r="E14" i="72"/>
  <c r="I14" i="72" s="1"/>
  <c r="M13" i="72"/>
  <c r="L13" i="72"/>
  <c r="K13" i="72"/>
  <c r="J13" i="72"/>
  <c r="I13" i="72"/>
  <c r="N13" i="72" s="1"/>
  <c r="O13" i="72" s="1"/>
  <c r="H13" i="72"/>
  <c r="P13" i="72" s="1"/>
  <c r="E13" i="72"/>
  <c r="M12" i="72"/>
  <c r="L12" i="72"/>
  <c r="K12" i="72"/>
  <c r="J12" i="72"/>
  <c r="I12" i="72"/>
  <c r="H12" i="72"/>
  <c r="E12" i="72"/>
  <c r="M11" i="72"/>
  <c r="L11" i="72"/>
  <c r="K11" i="72"/>
  <c r="J11" i="72"/>
  <c r="H11" i="72"/>
  <c r="E11" i="72"/>
  <c r="I11" i="72" s="1"/>
  <c r="N11" i="72" s="1"/>
  <c r="O11" i="72" s="1"/>
  <c r="M10" i="72"/>
  <c r="L10" i="72"/>
  <c r="K10" i="72"/>
  <c r="J10" i="72"/>
  <c r="J19" i="72" s="1"/>
  <c r="H10" i="72"/>
  <c r="E10" i="72"/>
  <c r="I10" i="72" s="1"/>
  <c r="N10" i="72" s="1"/>
  <c r="O10" i="72" s="1"/>
  <c r="Q9" i="72"/>
  <c r="M9" i="72"/>
  <c r="L9" i="72"/>
  <c r="K9" i="72"/>
  <c r="J9" i="72"/>
  <c r="I9" i="72"/>
  <c r="N9" i="72" s="1"/>
  <c r="O9" i="72" s="1"/>
  <c r="H9" i="72"/>
  <c r="P9" i="72" s="1"/>
  <c r="E9" i="72"/>
  <c r="M8" i="72"/>
  <c r="L8" i="72"/>
  <c r="K8" i="72"/>
  <c r="J8" i="72"/>
  <c r="I8" i="72"/>
  <c r="H8" i="72"/>
  <c r="E8" i="72"/>
  <c r="M7" i="72"/>
  <c r="M19" i="72" s="1"/>
  <c r="L7" i="72"/>
  <c r="L19" i="72" s="1"/>
  <c r="K7" i="72"/>
  <c r="J7" i="72"/>
  <c r="H7" i="72"/>
  <c r="E7" i="72"/>
  <c r="I7" i="72" s="1"/>
  <c r="G19" i="70"/>
  <c r="F19" i="70"/>
  <c r="B17" i="69" s="1"/>
  <c r="M18" i="70"/>
  <c r="L18" i="70"/>
  <c r="K18" i="70"/>
  <c r="J18" i="70"/>
  <c r="N18" i="70" s="1"/>
  <c r="I18" i="70"/>
  <c r="H18" i="70"/>
  <c r="E18" i="70"/>
  <c r="M17" i="70"/>
  <c r="L17" i="70"/>
  <c r="K17" i="70"/>
  <c r="J17" i="70"/>
  <c r="I17" i="70"/>
  <c r="H17" i="70"/>
  <c r="E17" i="70"/>
  <c r="M16" i="70"/>
  <c r="L16" i="70"/>
  <c r="K16" i="70"/>
  <c r="J16" i="70"/>
  <c r="H16" i="70"/>
  <c r="O16" i="70" s="1"/>
  <c r="E16" i="70"/>
  <c r="I16" i="70" s="1"/>
  <c r="N16" i="70" s="1"/>
  <c r="M15" i="70"/>
  <c r="L15" i="70"/>
  <c r="K15" i="70"/>
  <c r="J15" i="70"/>
  <c r="H15" i="70"/>
  <c r="E15" i="70"/>
  <c r="I15" i="70" s="1"/>
  <c r="N15" i="70" s="1"/>
  <c r="O15" i="70" s="1"/>
  <c r="M14" i="70"/>
  <c r="L14" i="70"/>
  <c r="K14" i="70"/>
  <c r="J14" i="70"/>
  <c r="I14" i="70"/>
  <c r="N14" i="70" s="1"/>
  <c r="H14" i="70"/>
  <c r="E14" i="70"/>
  <c r="M13" i="70"/>
  <c r="L13" i="70"/>
  <c r="K13" i="70"/>
  <c r="J13" i="70"/>
  <c r="I13" i="70"/>
  <c r="N13" i="70" s="1"/>
  <c r="H13" i="70"/>
  <c r="E13" i="70"/>
  <c r="M12" i="70"/>
  <c r="L12" i="70"/>
  <c r="K12" i="70"/>
  <c r="J12" i="70"/>
  <c r="H12" i="70"/>
  <c r="E12" i="70"/>
  <c r="I12" i="70" s="1"/>
  <c r="M11" i="70"/>
  <c r="L11" i="70"/>
  <c r="K11" i="70"/>
  <c r="J11" i="70"/>
  <c r="N11" i="70" s="1"/>
  <c r="O11" i="70" s="1"/>
  <c r="H11" i="70"/>
  <c r="E11" i="70"/>
  <c r="I11" i="70" s="1"/>
  <c r="M10" i="70"/>
  <c r="L10" i="70"/>
  <c r="K10" i="70"/>
  <c r="J10" i="70"/>
  <c r="J19" i="70" s="1"/>
  <c r="I10" i="70"/>
  <c r="H10" i="70"/>
  <c r="E10" i="70"/>
  <c r="M9" i="70"/>
  <c r="M19" i="70" s="1"/>
  <c r="L9" i="70"/>
  <c r="K9" i="70"/>
  <c r="J9" i="70"/>
  <c r="I9" i="70"/>
  <c r="H9" i="70"/>
  <c r="E9" i="70"/>
  <c r="M8" i="70"/>
  <c r="L8" i="70"/>
  <c r="K8" i="70"/>
  <c r="J8" i="70"/>
  <c r="H8" i="70"/>
  <c r="O8" i="70" s="1"/>
  <c r="E8" i="70"/>
  <c r="I8" i="70" s="1"/>
  <c r="N8" i="70" s="1"/>
  <c r="M7" i="70"/>
  <c r="L7" i="70"/>
  <c r="L19" i="70" s="1"/>
  <c r="K7" i="70"/>
  <c r="J7" i="70"/>
  <c r="H7" i="70"/>
  <c r="H19" i="70" s="1"/>
  <c r="E7" i="70"/>
  <c r="I7" i="70" s="1"/>
  <c r="I19" i="70" s="1"/>
  <c r="G17" i="69"/>
  <c r="E17" i="69"/>
  <c r="G19" i="68"/>
  <c r="F19" i="68"/>
  <c r="M18" i="68"/>
  <c r="L18" i="68"/>
  <c r="K18" i="68"/>
  <c r="J18" i="68"/>
  <c r="I18" i="68"/>
  <c r="H18" i="68"/>
  <c r="E18" i="68"/>
  <c r="M17" i="68"/>
  <c r="L17" i="68"/>
  <c r="K17" i="68"/>
  <c r="J17" i="68"/>
  <c r="H17" i="68"/>
  <c r="E17" i="68"/>
  <c r="I17" i="68" s="1"/>
  <c r="N17" i="68" s="1"/>
  <c r="M16" i="68"/>
  <c r="L16" i="68"/>
  <c r="K16" i="68"/>
  <c r="J16" i="68"/>
  <c r="N16" i="68" s="1"/>
  <c r="O16" i="68" s="1"/>
  <c r="H16" i="68"/>
  <c r="E16" i="68"/>
  <c r="I16" i="68" s="1"/>
  <c r="M15" i="68"/>
  <c r="L15" i="68"/>
  <c r="K15" i="68"/>
  <c r="J15" i="68"/>
  <c r="I15" i="68"/>
  <c r="N15" i="68" s="1"/>
  <c r="H15" i="68"/>
  <c r="E15" i="68"/>
  <c r="M14" i="68"/>
  <c r="L14" i="68"/>
  <c r="K14" i="68"/>
  <c r="J14" i="68"/>
  <c r="I14" i="68"/>
  <c r="N14" i="68" s="1"/>
  <c r="H14" i="68"/>
  <c r="E14" i="68"/>
  <c r="M13" i="68"/>
  <c r="L13" i="68"/>
  <c r="K13" i="68"/>
  <c r="J13" i="68"/>
  <c r="H13" i="68"/>
  <c r="E13" i="68"/>
  <c r="I13" i="68" s="1"/>
  <c r="M12" i="68"/>
  <c r="L12" i="68"/>
  <c r="K12" i="68"/>
  <c r="J12" i="68"/>
  <c r="H12" i="68"/>
  <c r="E12" i="68"/>
  <c r="I12" i="68" s="1"/>
  <c r="N12" i="68" s="1"/>
  <c r="O12" i="68" s="1"/>
  <c r="M11" i="68"/>
  <c r="L11" i="68"/>
  <c r="K11" i="68"/>
  <c r="J11" i="68"/>
  <c r="N11" i="68" s="1"/>
  <c r="I11" i="68"/>
  <c r="H11" i="68"/>
  <c r="E11" i="68"/>
  <c r="M10" i="68"/>
  <c r="L10" i="68"/>
  <c r="L19" i="68" s="1"/>
  <c r="K10" i="68"/>
  <c r="J10" i="68"/>
  <c r="I10" i="68"/>
  <c r="H10" i="68"/>
  <c r="E10" i="68"/>
  <c r="M9" i="68"/>
  <c r="L9" i="68"/>
  <c r="K9" i="68"/>
  <c r="J9" i="68"/>
  <c r="H9" i="68"/>
  <c r="E9" i="68"/>
  <c r="I9" i="68" s="1"/>
  <c r="N9" i="68" s="1"/>
  <c r="M8" i="68"/>
  <c r="L8" i="68"/>
  <c r="K8" i="68"/>
  <c r="J8" i="68"/>
  <c r="N8" i="68" s="1"/>
  <c r="O8" i="68" s="1"/>
  <c r="H8" i="68"/>
  <c r="E8" i="68"/>
  <c r="I8" i="68" s="1"/>
  <c r="M7" i="68"/>
  <c r="M19" i="68" s="1"/>
  <c r="L7" i="68"/>
  <c r="K7" i="68"/>
  <c r="J7" i="68"/>
  <c r="J19" i="68" s="1"/>
  <c r="I7" i="68"/>
  <c r="I19" i="68" s="1"/>
  <c r="H7" i="68"/>
  <c r="E7" i="68"/>
  <c r="G17" i="67"/>
  <c r="E17" i="67"/>
  <c r="B17" i="67"/>
  <c r="H19" i="66"/>
  <c r="G19" i="66"/>
  <c r="F19" i="66"/>
  <c r="M18" i="66"/>
  <c r="L18" i="66"/>
  <c r="K18" i="66"/>
  <c r="J18" i="66"/>
  <c r="H18" i="66"/>
  <c r="E18" i="66"/>
  <c r="I18" i="66" s="1"/>
  <c r="M17" i="66"/>
  <c r="L17" i="66"/>
  <c r="K17" i="66"/>
  <c r="J17" i="66"/>
  <c r="N17" i="66" s="1"/>
  <c r="O17" i="66" s="1"/>
  <c r="H17" i="66"/>
  <c r="E17" i="66"/>
  <c r="I17" i="66" s="1"/>
  <c r="N16" i="66"/>
  <c r="O16" i="66" s="1"/>
  <c r="M16" i="66"/>
  <c r="L16" i="66"/>
  <c r="K16" i="66"/>
  <c r="J16" i="66"/>
  <c r="I16" i="66"/>
  <c r="H16" i="66"/>
  <c r="E16" i="66"/>
  <c r="M15" i="66"/>
  <c r="L15" i="66"/>
  <c r="K15" i="66"/>
  <c r="J15" i="66"/>
  <c r="I15" i="66"/>
  <c r="H15" i="66"/>
  <c r="E15" i="66"/>
  <c r="M14" i="66"/>
  <c r="L14" i="66"/>
  <c r="K14" i="66"/>
  <c r="J14" i="66"/>
  <c r="H14" i="66"/>
  <c r="O14" i="66" s="1"/>
  <c r="E14" i="66"/>
  <c r="I14" i="66" s="1"/>
  <c r="N14" i="66" s="1"/>
  <c r="M13" i="66"/>
  <c r="L13" i="66"/>
  <c r="K13" i="66"/>
  <c r="J13" i="66"/>
  <c r="H13" i="66"/>
  <c r="E13" i="66"/>
  <c r="I13" i="66" s="1"/>
  <c r="N13" i="66" s="1"/>
  <c r="O13" i="66" s="1"/>
  <c r="M12" i="66"/>
  <c r="L12" i="66"/>
  <c r="K12" i="66"/>
  <c r="J12" i="66"/>
  <c r="I12" i="66"/>
  <c r="N12" i="66" s="1"/>
  <c r="H12" i="66"/>
  <c r="E12" i="66"/>
  <c r="M11" i="66"/>
  <c r="L11" i="66"/>
  <c r="K11" i="66"/>
  <c r="J11" i="66"/>
  <c r="I11" i="66"/>
  <c r="N11" i="66" s="1"/>
  <c r="H11" i="66"/>
  <c r="E11" i="66"/>
  <c r="M10" i="66"/>
  <c r="L10" i="66"/>
  <c r="K10" i="66"/>
  <c r="J10" i="66"/>
  <c r="H10" i="66"/>
  <c r="E10" i="66"/>
  <c r="I10" i="66" s="1"/>
  <c r="M9" i="66"/>
  <c r="L9" i="66"/>
  <c r="K9" i="66"/>
  <c r="K19" i="66" s="1"/>
  <c r="J9" i="66"/>
  <c r="N9" i="66" s="1"/>
  <c r="O9" i="66" s="1"/>
  <c r="H9" i="66"/>
  <c r="E9" i="66"/>
  <c r="I9" i="66" s="1"/>
  <c r="M8" i="66"/>
  <c r="L8" i="66"/>
  <c r="K8" i="66"/>
  <c r="J8" i="66"/>
  <c r="N8" i="66" s="1"/>
  <c r="I8" i="66"/>
  <c r="H8" i="66"/>
  <c r="E8" i="66"/>
  <c r="M7" i="66"/>
  <c r="L7" i="66"/>
  <c r="L19" i="66" s="1"/>
  <c r="K7" i="66"/>
  <c r="J7" i="66"/>
  <c r="I7" i="66"/>
  <c r="H7" i="66"/>
  <c r="E7" i="66"/>
  <c r="E17" i="65"/>
  <c r="B17" i="65"/>
  <c r="G17" i="65" s="1"/>
  <c r="O18" i="70" l="1"/>
  <c r="O8" i="66"/>
  <c r="O11" i="68"/>
  <c r="Q11" i="68" s="1"/>
  <c r="O14" i="70"/>
  <c r="P11" i="66"/>
  <c r="O12" i="66"/>
  <c r="O15" i="68"/>
  <c r="P12" i="66"/>
  <c r="Q12" i="66" s="1"/>
  <c r="I19" i="66"/>
  <c r="N7" i="66"/>
  <c r="M19" i="66"/>
  <c r="P8" i="66"/>
  <c r="Q8" i="66" s="1"/>
  <c r="N10" i="66"/>
  <c r="N15" i="66"/>
  <c r="P16" i="66"/>
  <c r="N18" i="66"/>
  <c r="K19" i="68"/>
  <c r="O14" i="68"/>
  <c r="H19" i="68"/>
  <c r="N7" i="70"/>
  <c r="N9" i="70"/>
  <c r="N12" i="70"/>
  <c r="N17" i="70"/>
  <c r="P18" i="70"/>
  <c r="Q18" i="70" s="1"/>
  <c r="N8" i="72"/>
  <c r="Q13" i="72"/>
  <c r="N15" i="72"/>
  <c r="O15" i="72" s="1"/>
  <c r="O18" i="68"/>
  <c r="N10" i="70"/>
  <c r="P14" i="70"/>
  <c r="Q14" i="70" s="1"/>
  <c r="I19" i="72"/>
  <c r="N7" i="72"/>
  <c r="N19" i="72" s="1"/>
  <c r="I17" i="71" s="1"/>
  <c r="O7" i="66"/>
  <c r="P7" i="66" s="1"/>
  <c r="O15" i="66"/>
  <c r="Q16" i="66"/>
  <c r="N7" i="68"/>
  <c r="O9" i="68"/>
  <c r="N10" i="68"/>
  <c r="O10" i="68" s="1"/>
  <c r="P11" i="68"/>
  <c r="N13" i="68"/>
  <c r="O17" i="68"/>
  <c r="P17" i="68" s="1"/>
  <c r="Q17" i="68" s="1"/>
  <c r="N18" i="68"/>
  <c r="P18" i="68" s="1"/>
  <c r="O17" i="70"/>
  <c r="H19" i="72"/>
  <c r="O8" i="72"/>
  <c r="P11" i="72"/>
  <c r="Q11" i="72" s="1"/>
  <c r="N12" i="72"/>
  <c r="O12" i="72" s="1"/>
  <c r="P12" i="72" s="1"/>
  <c r="J19" i="66"/>
  <c r="O11" i="66"/>
  <c r="Q11" i="66" s="1"/>
  <c r="P14" i="66"/>
  <c r="Q14" i="66" s="1"/>
  <c r="P15" i="66"/>
  <c r="Q17" i="66"/>
  <c r="K19" i="70"/>
  <c r="P8" i="70"/>
  <c r="Q8" i="70" s="1"/>
  <c r="O13" i="70"/>
  <c r="P13" i="70" s="1"/>
  <c r="P16" i="70"/>
  <c r="Q16" i="70" s="1"/>
  <c r="K19" i="72"/>
  <c r="P8" i="72"/>
  <c r="P15" i="72"/>
  <c r="N16" i="72"/>
  <c r="P9" i="66"/>
  <c r="Q9" i="66" s="1"/>
  <c r="P13" i="66"/>
  <c r="Q13" i="66" s="1"/>
  <c r="P17" i="66"/>
  <c r="P8" i="68"/>
  <c r="Q8" i="68" s="1"/>
  <c r="P12" i="68"/>
  <c r="Q12" i="68" s="1"/>
  <c r="P16" i="68"/>
  <c r="Q16" i="68" s="1"/>
  <c r="P11" i="70"/>
  <c r="Q11" i="70" s="1"/>
  <c r="P15" i="70"/>
  <c r="Q15" i="70" s="1"/>
  <c r="P10" i="72"/>
  <c r="Q10" i="72" s="1"/>
  <c r="P14" i="72"/>
  <c r="Q14" i="72" s="1"/>
  <c r="Q15" i="72"/>
  <c r="O17" i="72"/>
  <c r="P17" i="72" s="1"/>
  <c r="P18" i="72"/>
  <c r="Q18" i="72" s="1"/>
  <c r="Q9" i="68" l="1"/>
  <c r="O10" i="66"/>
  <c r="P16" i="72"/>
  <c r="Q13" i="70"/>
  <c r="N19" i="70"/>
  <c r="I17" i="69" s="1"/>
  <c r="O7" i="70"/>
  <c r="O18" i="66"/>
  <c r="O19" i="66"/>
  <c r="K17" i="65" s="1"/>
  <c r="Q9" i="70"/>
  <c r="P17" i="70"/>
  <c r="Q17" i="70" s="1"/>
  <c r="Q18" i="68"/>
  <c r="Q12" i="72"/>
  <c r="O16" i="72"/>
  <c r="Q16" i="72" s="1"/>
  <c r="Q8" i="72"/>
  <c r="O12" i="70"/>
  <c r="P10" i="68"/>
  <c r="Q10" i="68" s="1"/>
  <c r="Q17" i="72"/>
  <c r="P9" i="70"/>
  <c r="P15" i="68"/>
  <c r="Q15" i="68" s="1"/>
  <c r="O9" i="70"/>
  <c r="O13" i="68"/>
  <c r="P13" i="68"/>
  <c r="N19" i="68"/>
  <c r="I17" i="67" s="1"/>
  <c r="O7" i="68"/>
  <c r="O10" i="70"/>
  <c r="P14" i="68"/>
  <c r="Q14" i="68" s="1"/>
  <c r="P9" i="68"/>
  <c r="Q15" i="66"/>
  <c r="N19" i="66"/>
  <c r="I17" i="65" s="1"/>
  <c r="Q7" i="66"/>
  <c r="O7" i="72"/>
  <c r="O19" i="70" l="1"/>
  <c r="K17" i="69" s="1"/>
  <c r="P7" i="70"/>
  <c r="P19" i="70" s="1"/>
  <c r="M17" i="69" s="1"/>
  <c r="Q7" i="70"/>
  <c r="P10" i="70"/>
  <c r="Q10" i="70" s="1"/>
  <c r="Q12" i="70"/>
  <c r="Q13" i="68"/>
  <c r="P12" i="70"/>
  <c r="O19" i="68"/>
  <c r="K17" i="67" s="1"/>
  <c r="P7" i="68"/>
  <c r="P10" i="66"/>
  <c r="O19" i="72"/>
  <c r="K17" i="71" s="1"/>
  <c r="P7" i="72"/>
  <c r="P18" i="66"/>
  <c r="Q18" i="66" s="1"/>
  <c r="Q19" i="70" l="1"/>
  <c r="P17" i="69" s="1"/>
  <c r="P19" i="72"/>
  <c r="M17" i="71" s="1"/>
  <c r="Q7" i="72"/>
  <c r="Q19" i="72" s="1"/>
  <c r="P17" i="71" s="1"/>
  <c r="P19" i="68"/>
  <c r="M17" i="67" s="1"/>
  <c r="Q7" i="68"/>
  <c r="Q19" i="68" s="1"/>
  <c r="P17" i="67" s="1"/>
  <c r="P19" i="66"/>
  <c r="M17" i="65" s="1"/>
  <c r="Q10" i="66"/>
  <c r="Q19" i="66" s="1"/>
  <c r="P17" i="65" s="1"/>
  <c r="H40" i="53" l="1"/>
  <c r="H33" i="53"/>
  <c r="H26" i="53"/>
  <c r="H10" i="53"/>
  <c r="H19" i="53"/>
  <c r="H9" i="53"/>
  <c r="G19" i="52"/>
  <c r="F19" i="52"/>
  <c r="M18" i="52"/>
  <c r="L18" i="52"/>
  <c r="K18" i="52"/>
  <c r="J18" i="52"/>
  <c r="H18" i="52"/>
  <c r="E18" i="52"/>
  <c r="I18" i="52" s="1"/>
  <c r="N18" i="52" s="1"/>
  <c r="M17" i="52"/>
  <c r="L17" i="52"/>
  <c r="K17" i="52"/>
  <c r="J17" i="52"/>
  <c r="I17" i="52"/>
  <c r="N17" i="52" s="1"/>
  <c r="H17" i="52"/>
  <c r="E17" i="52"/>
  <c r="M16" i="52"/>
  <c r="L16" i="52"/>
  <c r="K16" i="52"/>
  <c r="J16" i="52"/>
  <c r="I16" i="52"/>
  <c r="N16" i="52" s="1"/>
  <c r="H16" i="52"/>
  <c r="E16" i="52"/>
  <c r="M15" i="52"/>
  <c r="L15" i="52"/>
  <c r="K15" i="52"/>
  <c r="J15" i="52"/>
  <c r="H15" i="52"/>
  <c r="E15" i="52"/>
  <c r="I15" i="52" s="1"/>
  <c r="N15" i="52" s="1"/>
  <c r="M14" i="52"/>
  <c r="L14" i="52"/>
  <c r="K14" i="52"/>
  <c r="J14" i="52"/>
  <c r="H14" i="52"/>
  <c r="E14" i="52"/>
  <c r="I14" i="52" s="1"/>
  <c r="N14" i="52" s="1"/>
  <c r="O14" i="52" s="1"/>
  <c r="M13" i="52"/>
  <c r="L13" i="52"/>
  <c r="K13" i="52"/>
  <c r="J13" i="52"/>
  <c r="I13" i="52"/>
  <c r="N13" i="52" s="1"/>
  <c r="H13" i="52"/>
  <c r="E13" i="52"/>
  <c r="M12" i="52"/>
  <c r="L12" i="52"/>
  <c r="K12" i="52"/>
  <c r="J12" i="52"/>
  <c r="I12" i="52"/>
  <c r="N12" i="52" s="1"/>
  <c r="H12" i="52"/>
  <c r="E12" i="52"/>
  <c r="M11" i="52"/>
  <c r="L11" i="52"/>
  <c r="K11" i="52"/>
  <c r="J11" i="52"/>
  <c r="H11" i="52"/>
  <c r="E11" i="52"/>
  <c r="I11" i="52" s="1"/>
  <c r="N11" i="52" s="1"/>
  <c r="M10" i="52"/>
  <c r="L10" i="52"/>
  <c r="K10" i="52"/>
  <c r="J10" i="52"/>
  <c r="H10" i="52"/>
  <c r="E10" i="52"/>
  <c r="I10" i="52" s="1"/>
  <c r="N10" i="52" s="1"/>
  <c r="O10" i="52" s="1"/>
  <c r="M9" i="52"/>
  <c r="L9" i="52"/>
  <c r="K9" i="52"/>
  <c r="J9" i="52"/>
  <c r="I9" i="52"/>
  <c r="N9" i="52" s="1"/>
  <c r="H9" i="52"/>
  <c r="E9" i="52"/>
  <c r="M8" i="52"/>
  <c r="L8" i="52"/>
  <c r="K8" i="52"/>
  <c r="J8" i="52"/>
  <c r="I8" i="52"/>
  <c r="N8" i="52" s="1"/>
  <c r="H8" i="52"/>
  <c r="E8" i="52"/>
  <c r="M7" i="52"/>
  <c r="M19" i="52" s="1"/>
  <c r="L7" i="52"/>
  <c r="L19" i="52" s="1"/>
  <c r="K7" i="52"/>
  <c r="K19" i="52" s="1"/>
  <c r="J7" i="52"/>
  <c r="J19" i="52" s="1"/>
  <c r="H7" i="52"/>
  <c r="H19" i="52" s="1"/>
  <c r="E7" i="52"/>
  <c r="I7" i="52" s="1"/>
  <c r="E17" i="51"/>
  <c r="B17" i="51"/>
  <c r="G17" i="51" s="1"/>
  <c r="G19" i="50"/>
  <c r="F19" i="50"/>
  <c r="M18" i="50"/>
  <c r="L18" i="50"/>
  <c r="K18" i="50"/>
  <c r="J18" i="50"/>
  <c r="I18" i="50"/>
  <c r="N18" i="50" s="1"/>
  <c r="H18" i="50"/>
  <c r="E18" i="50"/>
  <c r="M17" i="50"/>
  <c r="L17" i="50"/>
  <c r="K17" i="50"/>
  <c r="J17" i="50"/>
  <c r="I17" i="50"/>
  <c r="N17" i="50" s="1"/>
  <c r="H17" i="50"/>
  <c r="E17" i="50"/>
  <c r="M16" i="50"/>
  <c r="L16" i="50"/>
  <c r="K16" i="50"/>
  <c r="J16" i="50"/>
  <c r="H16" i="50"/>
  <c r="E16" i="50"/>
  <c r="I16" i="50" s="1"/>
  <c r="N16" i="50" s="1"/>
  <c r="M15" i="50"/>
  <c r="L15" i="50"/>
  <c r="K15" i="50"/>
  <c r="J15" i="50"/>
  <c r="H15" i="50"/>
  <c r="E15" i="50"/>
  <c r="I15" i="50" s="1"/>
  <c r="N15" i="50" s="1"/>
  <c r="O15" i="50" s="1"/>
  <c r="M14" i="50"/>
  <c r="L14" i="50"/>
  <c r="K14" i="50"/>
  <c r="J14" i="50"/>
  <c r="I14" i="50"/>
  <c r="N14" i="50" s="1"/>
  <c r="H14" i="50"/>
  <c r="E14" i="50"/>
  <c r="M13" i="50"/>
  <c r="L13" i="50"/>
  <c r="K13" i="50"/>
  <c r="J13" i="50"/>
  <c r="I13" i="50"/>
  <c r="N13" i="50" s="1"/>
  <c r="H13" i="50"/>
  <c r="E13" i="50"/>
  <c r="M12" i="50"/>
  <c r="L12" i="50"/>
  <c r="K12" i="50"/>
  <c r="J12" i="50"/>
  <c r="H12" i="50"/>
  <c r="E12" i="50"/>
  <c r="I12" i="50" s="1"/>
  <c r="N12" i="50" s="1"/>
  <c r="M11" i="50"/>
  <c r="L11" i="50"/>
  <c r="K11" i="50"/>
  <c r="J11" i="50"/>
  <c r="H11" i="50"/>
  <c r="E11" i="50"/>
  <c r="I11" i="50" s="1"/>
  <c r="N11" i="50" s="1"/>
  <c r="O11" i="50" s="1"/>
  <c r="M10" i="50"/>
  <c r="L10" i="50"/>
  <c r="K10" i="50"/>
  <c r="J10" i="50"/>
  <c r="I10" i="50"/>
  <c r="N10" i="50" s="1"/>
  <c r="H10" i="50"/>
  <c r="E10" i="50"/>
  <c r="M9" i="50"/>
  <c r="L9" i="50"/>
  <c r="K9" i="50"/>
  <c r="J9" i="50"/>
  <c r="I9" i="50"/>
  <c r="N9" i="50" s="1"/>
  <c r="H9" i="50"/>
  <c r="E9" i="50"/>
  <c r="M8" i="50"/>
  <c r="L8" i="50"/>
  <c r="K8" i="50"/>
  <c r="J8" i="50"/>
  <c r="H8" i="50"/>
  <c r="E8" i="50"/>
  <c r="I8" i="50" s="1"/>
  <c r="N8" i="50" s="1"/>
  <c r="M7" i="50"/>
  <c r="M19" i="50" s="1"/>
  <c r="L7" i="50"/>
  <c r="L19" i="50" s="1"/>
  <c r="K7" i="50"/>
  <c r="K19" i="50" s="1"/>
  <c r="J7" i="50"/>
  <c r="J19" i="50" s="1"/>
  <c r="H7" i="50"/>
  <c r="H19" i="50" s="1"/>
  <c r="E7" i="50"/>
  <c r="I7" i="50" s="1"/>
  <c r="G17" i="49"/>
  <c r="E17" i="49"/>
  <c r="B17" i="49"/>
  <c r="G19" i="48"/>
  <c r="F19" i="48"/>
  <c r="M18" i="48"/>
  <c r="L18" i="48"/>
  <c r="K18" i="48"/>
  <c r="J18" i="48"/>
  <c r="I18" i="48"/>
  <c r="N18" i="48" s="1"/>
  <c r="H18" i="48"/>
  <c r="E18" i="48"/>
  <c r="M17" i="48"/>
  <c r="L17" i="48"/>
  <c r="K17" i="48"/>
  <c r="J17" i="48"/>
  <c r="H17" i="48"/>
  <c r="E17" i="48"/>
  <c r="I17" i="48" s="1"/>
  <c r="N17" i="48" s="1"/>
  <c r="M16" i="48"/>
  <c r="L16" i="48"/>
  <c r="K16" i="48"/>
  <c r="J16" i="48"/>
  <c r="H16" i="48"/>
  <c r="E16" i="48"/>
  <c r="I16" i="48" s="1"/>
  <c r="N16" i="48" s="1"/>
  <c r="O16" i="48" s="1"/>
  <c r="M15" i="48"/>
  <c r="L15" i="48"/>
  <c r="K15" i="48"/>
  <c r="J15" i="48"/>
  <c r="I15" i="48"/>
  <c r="N15" i="48" s="1"/>
  <c r="H15" i="48"/>
  <c r="E15" i="48"/>
  <c r="M14" i="48"/>
  <c r="L14" i="48"/>
  <c r="K14" i="48"/>
  <c r="J14" i="48"/>
  <c r="I14" i="48"/>
  <c r="N14" i="48" s="1"/>
  <c r="H14" i="48"/>
  <c r="E14" i="48"/>
  <c r="M13" i="48"/>
  <c r="L13" i="48"/>
  <c r="K13" i="48"/>
  <c r="J13" i="48"/>
  <c r="H13" i="48"/>
  <c r="E13" i="48"/>
  <c r="I13" i="48" s="1"/>
  <c r="N13" i="48" s="1"/>
  <c r="M12" i="48"/>
  <c r="L12" i="48"/>
  <c r="K12" i="48"/>
  <c r="J12" i="48"/>
  <c r="H12" i="48"/>
  <c r="E12" i="48"/>
  <c r="I12" i="48" s="1"/>
  <c r="N12" i="48" s="1"/>
  <c r="O12" i="48" s="1"/>
  <c r="M11" i="48"/>
  <c r="L11" i="48"/>
  <c r="K11" i="48"/>
  <c r="J11" i="48"/>
  <c r="I11" i="48"/>
  <c r="N11" i="48" s="1"/>
  <c r="H11" i="48"/>
  <c r="E11" i="48"/>
  <c r="M10" i="48"/>
  <c r="L10" i="48"/>
  <c r="K10" i="48"/>
  <c r="J10" i="48"/>
  <c r="I10" i="48"/>
  <c r="N10" i="48" s="1"/>
  <c r="H10" i="48"/>
  <c r="E10" i="48"/>
  <c r="M9" i="48"/>
  <c r="L9" i="48"/>
  <c r="L19" i="48" s="1"/>
  <c r="K9" i="48"/>
  <c r="J9" i="48"/>
  <c r="H9" i="48"/>
  <c r="E9" i="48"/>
  <c r="I9" i="48" s="1"/>
  <c r="N9" i="48" s="1"/>
  <c r="O9" i="48" s="1"/>
  <c r="M8" i="48"/>
  <c r="L8" i="48"/>
  <c r="K8" i="48"/>
  <c r="J8" i="48"/>
  <c r="H8" i="48"/>
  <c r="E8" i="48"/>
  <c r="I8" i="48" s="1"/>
  <c r="N8" i="48" s="1"/>
  <c r="O8" i="48" s="1"/>
  <c r="M7" i="48"/>
  <c r="M19" i="48" s="1"/>
  <c r="L7" i="48"/>
  <c r="K7" i="48"/>
  <c r="K19" i="48" s="1"/>
  <c r="J7" i="48"/>
  <c r="J19" i="48" s="1"/>
  <c r="I7" i="48"/>
  <c r="N7" i="48" s="1"/>
  <c r="H7" i="48"/>
  <c r="E7" i="48"/>
  <c r="E17" i="47"/>
  <c r="G17" i="47" s="1"/>
  <c r="B17" i="47"/>
  <c r="G19" i="46"/>
  <c r="F19" i="46"/>
  <c r="M18" i="46"/>
  <c r="L18" i="46"/>
  <c r="K18" i="46"/>
  <c r="J18" i="46"/>
  <c r="H18" i="46"/>
  <c r="E18" i="46"/>
  <c r="I18" i="46" s="1"/>
  <c r="N18" i="46" s="1"/>
  <c r="O18" i="46" s="1"/>
  <c r="M17" i="46"/>
  <c r="L17" i="46"/>
  <c r="K17" i="46"/>
  <c r="J17" i="46"/>
  <c r="H17" i="46"/>
  <c r="E17" i="46"/>
  <c r="I17" i="46" s="1"/>
  <c r="M16" i="46"/>
  <c r="L16" i="46"/>
  <c r="K16" i="46"/>
  <c r="J16" i="46"/>
  <c r="I16" i="46"/>
  <c r="N16" i="46" s="1"/>
  <c r="H16" i="46"/>
  <c r="E16" i="46"/>
  <c r="M15" i="46"/>
  <c r="L15" i="46"/>
  <c r="K15" i="46"/>
  <c r="J15" i="46"/>
  <c r="I15" i="46"/>
  <c r="N15" i="46" s="1"/>
  <c r="H15" i="46"/>
  <c r="E15" i="46"/>
  <c r="M14" i="46"/>
  <c r="L14" i="46"/>
  <c r="K14" i="46"/>
  <c r="J14" i="46"/>
  <c r="H14" i="46"/>
  <c r="E14" i="46"/>
  <c r="I14" i="46" s="1"/>
  <c r="M13" i="46"/>
  <c r="L13" i="46"/>
  <c r="K13" i="46"/>
  <c r="J13" i="46"/>
  <c r="H13" i="46"/>
  <c r="E13" i="46"/>
  <c r="I13" i="46" s="1"/>
  <c r="N13" i="46" s="1"/>
  <c r="O13" i="46" s="1"/>
  <c r="M12" i="46"/>
  <c r="L12" i="46"/>
  <c r="K12" i="46"/>
  <c r="J12" i="46"/>
  <c r="I12" i="46"/>
  <c r="N12" i="46" s="1"/>
  <c r="H12" i="46"/>
  <c r="E12" i="46"/>
  <c r="M11" i="46"/>
  <c r="L11" i="46"/>
  <c r="K11" i="46"/>
  <c r="J11" i="46"/>
  <c r="I11" i="46"/>
  <c r="N11" i="46" s="1"/>
  <c r="H11" i="46"/>
  <c r="E11" i="46"/>
  <c r="M10" i="46"/>
  <c r="L10" i="46"/>
  <c r="K10" i="46"/>
  <c r="J10" i="46"/>
  <c r="H10" i="46"/>
  <c r="E10" i="46"/>
  <c r="I10" i="46" s="1"/>
  <c r="M9" i="46"/>
  <c r="L9" i="46"/>
  <c r="K9" i="46"/>
  <c r="J9" i="46"/>
  <c r="H9" i="46"/>
  <c r="E9" i="46"/>
  <c r="I9" i="46" s="1"/>
  <c r="N9" i="46" s="1"/>
  <c r="O9" i="46" s="1"/>
  <c r="M8" i="46"/>
  <c r="L8" i="46"/>
  <c r="K8" i="46"/>
  <c r="J8" i="46"/>
  <c r="I8" i="46"/>
  <c r="N8" i="46" s="1"/>
  <c r="H8" i="46"/>
  <c r="E8" i="46"/>
  <c r="M7" i="46"/>
  <c r="M19" i="46" s="1"/>
  <c r="L7" i="46"/>
  <c r="L19" i="46" s="1"/>
  <c r="K7" i="46"/>
  <c r="J7" i="46"/>
  <c r="I7" i="46"/>
  <c r="H7" i="46"/>
  <c r="E7" i="46"/>
  <c r="E17" i="45"/>
  <c r="G17" i="45"/>
  <c r="I19" i="50" l="1"/>
  <c r="N7" i="50"/>
  <c r="I19" i="46"/>
  <c r="J19" i="46"/>
  <c r="K19" i="46"/>
  <c r="N10" i="46"/>
  <c r="O10" i="46" s="1"/>
  <c r="O11" i="46"/>
  <c r="P11" i="46" s="1"/>
  <c r="N17" i="46"/>
  <c r="O17" i="46" s="1"/>
  <c r="O10" i="48"/>
  <c r="O18" i="48"/>
  <c r="O9" i="50"/>
  <c r="O17" i="50"/>
  <c r="O8" i="52"/>
  <c r="O16" i="52"/>
  <c r="I19" i="52"/>
  <c r="N7" i="52"/>
  <c r="N19" i="52" s="1"/>
  <c r="I17" i="51" s="1"/>
  <c r="H13" i="53"/>
  <c r="H19" i="46"/>
  <c r="N14" i="46"/>
  <c r="O14" i="46" s="1"/>
  <c r="O15" i="46"/>
  <c r="P15" i="46" s="1"/>
  <c r="Q15" i="46" s="1"/>
  <c r="N19" i="48"/>
  <c r="I17" i="47" s="1"/>
  <c r="P9" i="48"/>
  <c r="O14" i="48"/>
  <c r="O13" i="50"/>
  <c r="O12" i="52"/>
  <c r="P10" i="48"/>
  <c r="O13" i="48"/>
  <c r="Q13" i="48" s="1"/>
  <c r="P14" i="48"/>
  <c r="O17" i="48"/>
  <c r="Q17" i="48" s="1"/>
  <c r="P18" i="48"/>
  <c r="H19" i="48"/>
  <c r="O8" i="50"/>
  <c r="Q8" i="50" s="1"/>
  <c r="P9" i="50"/>
  <c r="O12" i="50"/>
  <c r="Q12" i="50" s="1"/>
  <c r="P13" i="50"/>
  <c r="O16" i="50"/>
  <c r="Q16" i="50" s="1"/>
  <c r="P17" i="50"/>
  <c r="O7" i="52"/>
  <c r="P8" i="52"/>
  <c r="O11" i="52"/>
  <c r="Q11" i="52" s="1"/>
  <c r="P12" i="52"/>
  <c r="O15" i="52"/>
  <c r="Q15" i="52" s="1"/>
  <c r="P16" i="52"/>
  <c r="P14" i="46"/>
  <c r="Q10" i="48"/>
  <c r="P13" i="48"/>
  <c r="Q14" i="48"/>
  <c r="P17" i="48"/>
  <c r="Q18" i="48"/>
  <c r="I19" i="48"/>
  <c r="P8" i="50"/>
  <c r="Q9" i="50"/>
  <c r="P12" i="50"/>
  <c r="Q13" i="50"/>
  <c r="P16" i="50"/>
  <c r="Q17" i="50"/>
  <c r="P7" i="52"/>
  <c r="Q8" i="52"/>
  <c r="P11" i="52"/>
  <c r="Q12" i="52"/>
  <c r="P15" i="52"/>
  <c r="Q16" i="52"/>
  <c r="O18" i="52"/>
  <c r="Q18" i="52" s="1"/>
  <c r="P10" i="46"/>
  <c r="Q10" i="46" s="1"/>
  <c r="P18" i="46"/>
  <c r="Q18" i="46" s="1"/>
  <c r="N7" i="46"/>
  <c r="N19" i="46" s="1"/>
  <c r="O8" i="46"/>
  <c r="P9" i="46"/>
  <c r="Q9" i="46" s="1"/>
  <c r="O12" i="46"/>
  <c r="P12" i="46" s="1"/>
  <c r="P13" i="46"/>
  <c r="Q13" i="46" s="1"/>
  <c r="O16" i="46"/>
  <c r="P17" i="46"/>
  <c r="Q17" i="46" s="1"/>
  <c r="O7" i="48"/>
  <c r="P8" i="48"/>
  <c r="Q8" i="48" s="1"/>
  <c r="Q9" i="48"/>
  <c r="O11" i="48"/>
  <c r="P12" i="48"/>
  <c r="Q12" i="48" s="1"/>
  <c r="O15" i="48"/>
  <c r="P15" i="48" s="1"/>
  <c r="P16" i="48"/>
  <c r="Q16" i="48" s="1"/>
  <c r="O10" i="50"/>
  <c r="P10" i="50" s="1"/>
  <c r="P11" i="50"/>
  <c r="Q11" i="50" s="1"/>
  <c r="O14" i="50"/>
  <c r="P14" i="50" s="1"/>
  <c r="P15" i="50"/>
  <c r="Q15" i="50" s="1"/>
  <c r="O18" i="50"/>
  <c r="P18" i="50" s="1"/>
  <c r="Q7" i="52"/>
  <c r="O9" i="52"/>
  <c r="P9" i="52" s="1"/>
  <c r="P10" i="52"/>
  <c r="Q10" i="52" s="1"/>
  <c r="O13" i="52"/>
  <c r="P13" i="52" s="1"/>
  <c r="P14" i="52"/>
  <c r="Q14" i="52" s="1"/>
  <c r="O17" i="52"/>
  <c r="P17" i="52" s="1"/>
  <c r="P18" i="52"/>
  <c r="B24" i="43"/>
  <c r="R18" i="43"/>
  <c r="C18" i="43"/>
  <c r="B13" i="43"/>
  <c r="K8" i="43"/>
  <c r="U7" i="43"/>
  <c r="L6" i="43"/>
  <c r="C22" i="43" s="1"/>
  <c r="C24" i="43" s="1"/>
  <c r="H6" i="43"/>
  <c r="U5" i="43"/>
  <c r="P16" i="46" l="1"/>
  <c r="Q16" i="46" s="1"/>
  <c r="O7" i="46"/>
  <c r="O19" i="46" s="1"/>
  <c r="Q18" i="50"/>
  <c r="Q10" i="50"/>
  <c r="P11" i="48"/>
  <c r="Q11" i="48" s="1"/>
  <c r="Q12" i="46"/>
  <c r="Q13" i="52"/>
  <c r="Q14" i="50"/>
  <c r="P8" i="46"/>
  <c r="Q8" i="46" s="1"/>
  <c r="I17" i="45"/>
  <c r="O19" i="52"/>
  <c r="K17" i="51" s="1"/>
  <c r="Q15" i="48"/>
  <c r="Q17" i="52"/>
  <c r="Q9" i="52"/>
  <c r="Q19" i="52" s="1"/>
  <c r="P17" i="51" s="1"/>
  <c r="N19" i="50"/>
  <c r="I17" i="49" s="1"/>
  <c r="O7" i="50"/>
  <c r="Q14" i="46"/>
  <c r="P7" i="46"/>
  <c r="P19" i="46" s="1"/>
  <c r="O19" i="48"/>
  <c r="K17" i="47" s="1"/>
  <c r="P19" i="52"/>
  <c r="M17" i="51" s="1"/>
  <c r="P7" i="48"/>
  <c r="P19" i="48" s="1"/>
  <c r="M17" i="47" s="1"/>
  <c r="Q11" i="46"/>
  <c r="J12" i="43"/>
  <c r="J11" i="43"/>
  <c r="J13" i="43"/>
  <c r="C23" i="43"/>
  <c r="G20" i="3"/>
  <c r="F17" i="1" s="1"/>
  <c r="Q7" i="48" l="1"/>
  <c r="Q19" i="48" s="1"/>
  <c r="P17" i="47" s="1"/>
  <c r="O19" i="50"/>
  <c r="K17" i="49" s="1"/>
  <c r="P7" i="50"/>
  <c r="P19" i="50" s="1"/>
  <c r="M17" i="49" s="1"/>
  <c r="Q7" i="46"/>
  <c r="Q19" i="46" s="1"/>
  <c r="K17" i="45"/>
  <c r="M17" i="45"/>
  <c r="Q7" i="50" l="1"/>
  <c r="Q19" i="50" s="1"/>
  <c r="P17" i="49" s="1"/>
  <c r="D13" i="53"/>
  <c r="P17" i="45"/>
  <c r="H9" i="3" l="1"/>
  <c r="E10" i="3"/>
  <c r="E11" i="3"/>
  <c r="E12" i="3"/>
  <c r="E13" i="3"/>
  <c r="E14" i="3"/>
  <c r="E15" i="3"/>
  <c r="E16" i="3"/>
  <c r="E17" i="3"/>
  <c r="E18" i="3"/>
  <c r="E19" i="3"/>
  <c r="E8" i="3"/>
  <c r="I8" i="3" s="1"/>
  <c r="K9" i="3" l="1"/>
  <c r="J9" i="3"/>
  <c r="I9" i="3"/>
  <c r="L16" i="3"/>
  <c r="K8" i="3"/>
  <c r="L8" i="3"/>
  <c r="M8" i="3"/>
  <c r="M20" i="3" s="1"/>
  <c r="J8" i="3"/>
  <c r="N8" i="3" l="1"/>
  <c r="N9" i="3"/>
  <c r="O9" i="3" s="1"/>
  <c r="F20" i="3" l="1"/>
  <c r="B17" i="1" s="1"/>
  <c r="H17" i="1" s="1"/>
  <c r="H19" i="3"/>
  <c r="H18" i="3"/>
  <c r="H17" i="3"/>
  <c r="H16" i="3"/>
  <c r="K16" i="3" s="1"/>
  <c r="H15" i="3"/>
  <c r="K15" i="3" s="1"/>
  <c r="H14" i="3"/>
  <c r="K14" i="3" s="1"/>
  <c r="H13" i="3"/>
  <c r="K13" i="3" s="1"/>
  <c r="H12" i="3"/>
  <c r="K12" i="3" s="1"/>
  <c r="H11" i="3"/>
  <c r="K11" i="3" s="1"/>
  <c r="H10" i="3"/>
  <c r="K10" i="3" s="1"/>
  <c r="I19" i="3" l="1"/>
  <c r="J19" i="3"/>
  <c r="K19" i="3"/>
  <c r="K18" i="3"/>
  <c r="I18" i="3"/>
  <c r="J18" i="3"/>
  <c r="I17" i="3"/>
  <c r="J17" i="3"/>
  <c r="K17" i="3"/>
  <c r="I16" i="3"/>
  <c r="J16" i="3"/>
  <c r="J15" i="3"/>
  <c r="I15" i="3"/>
  <c r="J14" i="3"/>
  <c r="I14" i="3"/>
  <c r="I13" i="3"/>
  <c r="J13" i="3"/>
  <c r="I12" i="3"/>
  <c r="J12" i="3"/>
  <c r="I11" i="3"/>
  <c r="J11" i="3"/>
  <c r="I10" i="3"/>
  <c r="J10" i="3"/>
  <c r="H19" i="2"/>
  <c r="H10" i="2"/>
  <c r="H9" i="2"/>
  <c r="H40" i="2"/>
  <c r="H33" i="2"/>
  <c r="H26" i="2"/>
  <c r="H20" i="3"/>
  <c r="N11" i="3" l="1"/>
  <c r="O11" i="3" s="1"/>
  <c r="N15" i="3"/>
  <c r="O15" i="3" s="1"/>
  <c r="N14" i="3"/>
  <c r="O14" i="3" s="1"/>
  <c r="N19" i="3"/>
  <c r="O19" i="3" s="1"/>
  <c r="N18" i="3"/>
  <c r="O18" i="3" s="1"/>
  <c r="N17" i="3"/>
  <c r="O17" i="3" s="1"/>
  <c r="N16" i="3"/>
  <c r="O16" i="3" s="1"/>
  <c r="N13" i="3"/>
  <c r="O13" i="3" s="1"/>
  <c r="N12" i="3"/>
  <c r="O12" i="3" s="1"/>
  <c r="N10" i="3"/>
  <c r="O10" i="3" s="1"/>
  <c r="L20" i="3"/>
  <c r="H13" i="2"/>
  <c r="J20" i="3"/>
  <c r="I20" i="3"/>
  <c r="K20" i="3"/>
  <c r="N20" i="3" l="1"/>
  <c r="D10" i="2" s="1"/>
  <c r="J17" i="1" l="1"/>
  <c r="P20" i="3" l="1"/>
  <c r="N17" i="1" l="1"/>
  <c r="O8" i="3"/>
  <c r="O20" i="3" s="1"/>
  <c r="D9" i="2" s="1"/>
  <c r="Q20" i="3"/>
  <c r="Q17" i="1" l="1"/>
  <c r="L17" i="1"/>
  <c r="D13" i="2"/>
</calcChain>
</file>

<file path=xl/comments1.xml><?xml version="1.0" encoding="utf-8"?>
<comments xmlns="http://schemas.openxmlformats.org/spreadsheetml/2006/main">
  <authors>
    <author>Administrator</author>
  </authors>
  <commentList>
    <comment ref="F6" authorId="0" shapeId="0">
      <text>
        <r>
          <rPr>
            <b/>
            <sz val="9"/>
            <color indexed="81"/>
            <rFont val="MS P ゴシック"/>
            <family val="3"/>
            <charset val="128"/>
          </rPr>
          <t>西暦(yyyy/mm/dd)で入力してください（和暦に変換されます）。</t>
        </r>
        <r>
          <rPr>
            <sz val="9"/>
            <color indexed="81"/>
            <rFont val="MS P ゴシック"/>
            <family val="3"/>
            <charset val="128"/>
          </rPr>
          <t xml:space="preserve">
</t>
        </r>
      </text>
    </comment>
  </commentList>
</comments>
</file>

<file path=xl/comments10.xml><?xml version="1.0" encoding="utf-8"?>
<comments xmlns="http://schemas.openxmlformats.org/spreadsheetml/2006/main">
  <authors>
    <author>Administrator</author>
  </authors>
  <commentList>
    <comment ref="B11" authorId="0" shapeId="0">
      <text>
        <r>
          <rPr>
            <b/>
            <sz val="9"/>
            <color indexed="81"/>
            <rFont val="MS P ゴシック"/>
            <family val="3"/>
            <charset val="128"/>
          </rPr>
          <t>西暦（yyyy/mm/dd）で入力してください。（和暦に変換されます。）</t>
        </r>
      </text>
    </comment>
    <comment ref="B13" authorId="0" shapeId="0">
      <text>
        <r>
          <rPr>
            <b/>
            <sz val="9"/>
            <color indexed="81"/>
            <rFont val="MS P ゴシック"/>
            <family val="3"/>
            <charset val="128"/>
          </rPr>
          <t>ドロップダウンリストから選択してください。「その他」の場合、E列13行目に具体的に記載してください。</t>
        </r>
      </text>
    </comment>
    <comment ref="B58" authorId="0" shapeId="0">
      <text>
        <r>
          <rPr>
            <b/>
            <sz val="9"/>
            <color indexed="81"/>
            <rFont val="MS P ゴシック"/>
            <family val="3"/>
            <charset val="128"/>
          </rPr>
          <t>西暦（yyyy/mm/dd）で入力してください。（和暦に変換されます。）</t>
        </r>
      </text>
    </comment>
    <comment ref="B60" authorId="0" shapeId="0">
      <text>
        <r>
          <rPr>
            <b/>
            <sz val="9"/>
            <color indexed="81"/>
            <rFont val="MS P ゴシック"/>
            <family val="3"/>
            <charset val="128"/>
          </rPr>
          <t>ドロップダウンリストから選択してください。「その他」の場合、E列60行目に具体的に記載してください。</t>
        </r>
      </text>
    </comment>
    <comment ref="B105" authorId="0" shapeId="0">
      <text>
        <r>
          <rPr>
            <b/>
            <sz val="9"/>
            <color indexed="81"/>
            <rFont val="MS P ゴシック"/>
            <family val="3"/>
            <charset val="128"/>
          </rPr>
          <t>西暦（yyyy/mm/dd）で入力してください。（和暦に変換されます。）</t>
        </r>
      </text>
    </comment>
    <comment ref="B107" authorId="0" shapeId="0">
      <text>
        <r>
          <rPr>
            <b/>
            <sz val="9"/>
            <color indexed="81"/>
            <rFont val="MS P ゴシック"/>
            <family val="3"/>
            <charset val="128"/>
          </rPr>
          <t>ドロップダウンリストから選択してください。「その他」の場合、E列107行目に具体的に記載してください。</t>
        </r>
      </text>
    </comment>
    <comment ref="B152" authorId="0" shapeId="0">
      <text>
        <r>
          <rPr>
            <b/>
            <sz val="9"/>
            <color indexed="81"/>
            <rFont val="MS P ゴシック"/>
            <family val="3"/>
            <charset val="128"/>
          </rPr>
          <t>西暦（yyyy/mm/dd）で入力してください。（和暦に変換されます。）</t>
        </r>
      </text>
    </comment>
    <comment ref="B154" authorId="0" shapeId="0">
      <text>
        <r>
          <rPr>
            <b/>
            <sz val="9"/>
            <color indexed="81"/>
            <rFont val="MS P ゴシック"/>
            <family val="3"/>
            <charset val="128"/>
          </rPr>
          <t>ドロップダウンリストから選択してください。「その他」の場合、E列154行目に具体的に記載してください。</t>
        </r>
      </text>
    </comment>
    <comment ref="B199" authorId="0" shapeId="0">
      <text>
        <r>
          <rPr>
            <b/>
            <sz val="9"/>
            <color indexed="81"/>
            <rFont val="MS P ゴシック"/>
            <family val="3"/>
            <charset val="128"/>
          </rPr>
          <t>西暦（yyyy/mm/dd）で入力してください。（和暦に変換されます。）</t>
        </r>
      </text>
    </comment>
    <comment ref="B201" authorId="0" shapeId="0">
      <text>
        <r>
          <rPr>
            <b/>
            <sz val="9"/>
            <color indexed="81"/>
            <rFont val="MS P ゴシック"/>
            <family val="3"/>
            <charset val="128"/>
          </rPr>
          <t>ドロップダウンリストから選択してください。「その他」の場合、E列201行目に具体的に記載してください。</t>
        </r>
      </text>
    </comment>
    <comment ref="B246" authorId="0" shapeId="0">
      <text>
        <r>
          <rPr>
            <b/>
            <sz val="9"/>
            <color indexed="81"/>
            <rFont val="MS P ゴシック"/>
            <family val="3"/>
            <charset val="128"/>
          </rPr>
          <t>西暦（yyyy/mm/dd）で入力してください。（和暦に変換されます。）</t>
        </r>
      </text>
    </comment>
    <comment ref="B248" authorId="0" shapeId="0">
      <text>
        <r>
          <rPr>
            <b/>
            <sz val="9"/>
            <color indexed="81"/>
            <rFont val="MS P ゴシック"/>
            <family val="3"/>
            <charset val="128"/>
          </rPr>
          <t>ドロップダウンリストから選択してください。「その他」の場合、E列248行目に具体的に記載してください。</t>
        </r>
      </text>
    </comment>
    <comment ref="B293" authorId="0" shapeId="0">
      <text>
        <r>
          <rPr>
            <b/>
            <sz val="9"/>
            <color indexed="81"/>
            <rFont val="MS P ゴシック"/>
            <family val="3"/>
            <charset val="128"/>
          </rPr>
          <t>西暦（yyyy/mm/dd）で入力してください。（和暦に変換されます。）</t>
        </r>
      </text>
    </comment>
    <comment ref="B295" authorId="0" shapeId="0">
      <text>
        <r>
          <rPr>
            <b/>
            <sz val="9"/>
            <color indexed="81"/>
            <rFont val="MS P ゴシック"/>
            <family val="3"/>
            <charset val="128"/>
          </rPr>
          <t>ドロップダウンリストから選択してください。「その他」の場合、E列295行目に具体的に記載してください。</t>
        </r>
      </text>
    </comment>
    <comment ref="B340" authorId="0" shapeId="0">
      <text>
        <r>
          <rPr>
            <b/>
            <sz val="9"/>
            <color indexed="81"/>
            <rFont val="MS P ゴシック"/>
            <family val="3"/>
            <charset val="128"/>
          </rPr>
          <t>西暦（yyyy/mm/dd）で入力してください。（和暦に変換されます。）</t>
        </r>
      </text>
    </comment>
    <comment ref="B342" authorId="0" shapeId="0">
      <text>
        <r>
          <rPr>
            <b/>
            <sz val="9"/>
            <color indexed="81"/>
            <rFont val="MS P ゴシック"/>
            <family val="3"/>
            <charset val="128"/>
          </rPr>
          <t>ドロップダウンリストから選択してください。「その他」の場合、E列342行目に具体的に記載してください。</t>
        </r>
      </text>
    </comment>
    <comment ref="B387" authorId="0" shapeId="0">
      <text>
        <r>
          <rPr>
            <b/>
            <sz val="9"/>
            <color indexed="81"/>
            <rFont val="MS P ゴシック"/>
            <family val="3"/>
            <charset val="128"/>
          </rPr>
          <t>西暦（yyyy/mm/dd）で入力してください。（和暦に変換されます。）</t>
        </r>
      </text>
    </comment>
    <comment ref="B389" authorId="0" shapeId="0">
      <text>
        <r>
          <rPr>
            <b/>
            <sz val="9"/>
            <color indexed="81"/>
            <rFont val="MS P ゴシック"/>
            <family val="3"/>
            <charset val="128"/>
          </rPr>
          <t>ドロップダウンリストから選択してください。「その他」の場合、E列389行目に具体的に記載してください。</t>
        </r>
      </text>
    </comment>
    <comment ref="B434" authorId="0" shapeId="0">
      <text>
        <r>
          <rPr>
            <b/>
            <sz val="9"/>
            <color indexed="81"/>
            <rFont val="MS P ゴシック"/>
            <family val="3"/>
            <charset val="128"/>
          </rPr>
          <t>西暦（yyyy/mm/dd）で入力してください。（和暦に変換されます。）</t>
        </r>
      </text>
    </comment>
    <comment ref="B436" authorId="0" shapeId="0">
      <text>
        <r>
          <rPr>
            <b/>
            <sz val="9"/>
            <color indexed="81"/>
            <rFont val="MS P ゴシック"/>
            <family val="3"/>
            <charset val="128"/>
          </rPr>
          <t>ドロップダウンリストから選択してください。「その他」の場合、E列436行目に具体的に記載してください。</t>
        </r>
      </text>
    </comment>
    <comment ref="B481" authorId="0" shapeId="0">
      <text>
        <r>
          <rPr>
            <b/>
            <sz val="9"/>
            <color indexed="81"/>
            <rFont val="MS P ゴシック"/>
            <family val="3"/>
            <charset val="128"/>
          </rPr>
          <t>西暦（yyyy/mm/dd）で入力してください。（和暦に変換されます。）</t>
        </r>
      </text>
    </comment>
    <comment ref="B483" authorId="0" shapeId="0">
      <text>
        <r>
          <rPr>
            <b/>
            <sz val="9"/>
            <color indexed="81"/>
            <rFont val="MS P ゴシック"/>
            <family val="3"/>
            <charset val="128"/>
          </rPr>
          <t>ドロップダウンリストから選択してください。「その他」の場合、E列483行目に具体的に記載してください。</t>
        </r>
      </text>
    </comment>
    <comment ref="B528" authorId="0" shapeId="0">
      <text>
        <r>
          <rPr>
            <b/>
            <sz val="9"/>
            <color indexed="81"/>
            <rFont val="MS P ゴシック"/>
            <family val="3"/>
            <charset val="128"/>
          </rPr>
          <t>西暦（yyyy/mm/dd）で入力してください。（和暦に変換されます。）</t>
        </r>
      </text>
    </comment>
    <comment ref="B530" authorId="0" shapeId="0">
      <text>
        <r>
          <rPr>
            <b/>
            <sz val="9"/>
            <color indexed="81"/>
            <rFont val="MS P ゴシック"/>
            <family val="3"/>
            <charset val="128"/>
          </rPr>
          <t>ドロップダウンリストから選択してください。「その他」の場合、E列530行目に具体的に記載してください。</t>
        </r>
      </text>
    </comment>
    <comment ref="B575" authorId="0" shapeId="0">
      <text>
        <r>
          <rPr>
            <b/>
            <sz val="9"/>
            <color indexed="81"/>
            <rFont val="MS P ゴシック"/>
            <family val="3"/>
            <charset val="128"/>
          </rPr>
          <t>西暦（yyyy/mm/dd）で入力してください。（和暦に変換されます。）</t>
        </r>
      </text>
    </comment>
    <comment ref="B577" authorId="0" shapeId="0">
      <text>
        <r>
          <rPr>
            <b/>
            <sz val="9"/>
            <color indexed="81"/>
            <rFont val="MS P ゴシック"/>
            <family val="3"/>
            <charset val="128"/>
          </rPr>
          <t>ドロップダウンリストから選択してください。「その他」の場合、E列577行目に具体的に記載してください。</t>
        </r>
      </text>
    </comment>
    <comment ref="B622" authorId="0" shapeId="0">
      <text>
        <r>
          <rPr>
            <b/>
            <sz val="9"/>
            <color indexed="81"/>
            <rFont val="MS P ゴシック"/>
            <family val="3"/>
            <charset val="128"/>
          </rPr>
          <t>西暦（yyyy/mm/dd）で入力してください。（和暦に変換されます。）</t>
        </r>
      </text>
    </comment>
    <comment ref="B624" authorId="0" shapeId="0">
      <text>
        <r>
          <rPr>
            <b/>
            <sz val="9"/>
            <color indexed="81"/>
            <rFont val="MS P ゴシック"/>
            <family val="3"/>
            <charset val="128"/>
          </rPr>
          <t>ドロップダウンリストから選択してください。「その他」の場合、E列624行目に具体的に記載してください。</t>
        </r>
      </text>
    </comment>
    <comment ref="B669" authorId="0" shapeId="0">
      <text>
        <r>
          <rPr>
            <b/>
            <sz val="9"/>
            <color indexed="81"/>
            <rFont val="MS P ゴシック"/>
            <family val="3"/>
            <charset val="128"/>
          </rPr>
          <t>西暦（yyyy/mm/dd）で入力してください。（和暦に変換されます。）</t>
        </r>
      </text>
    </comment>
    <comment ref="B671" authorId="0" shapeId="0">
      <text>
        <r>
          <rPr>
            <b/>
            <sz val="9"/>
            <color indexed="81"/>
            <rFont val="MS P ゴシック"/>
            <family val="3"/>
            <charset val="128"/>
          </rPr>
          <t>ドロップダウンリストから選択してください。「その他」の場合、E列671行目に具体的に記載してください。</t>
        </r>
      </text>
    </comment>
  </commentList>
</comments>
</file>

<file path=xl/comments11.xml><?xml version="1.0" encoding="utf-8"?>
<comments xmlns="http://schemas.openxmlformats.org/spreadsheetml/2006/main">
  <authors>
    <author>user</author>
  </authors>
  <commentList>
    <comment ref="C3" authorId="0" shapeId="0">
      <text>
        <r>
          <rPr>
            <sz val="12"/>
            <rFont val="ＭＳ Ｐゴシック"/>
            <family val="3"/>
            <charset val="128"/>
          </rPr>
          <t>青い部分に入力してください。</t>
        </r>
      </text>
    </comment>
  </commentList>
</comments>
</file>

<file path=xl/comments12.xml><?xml version="1.0" encoding="utf-8"?>
<comments xmlns="http://schemas.openxmlformats.org/spreadsheetml/2006/main">
  <authors>
    <author>Administrator</author>
  </authors>
  <commentList>
    <comment ref="C30" authorId="0" shapeId="0">
      <text>
        <r>
          <rPr>
            <b/>
            <sz val="9"/>
            <color indexed="10"/>
            <rFont val="MS P ゴシック"/>
            <family val="3"/>
            <charset val="128"/>
          </rPr>
          <t>第９号様式（交付額確定通知書）の番号等を記載してください</t>
        </r>
      </text>
    </comment>
  </commentList>
</comments>
</file>

<file path=xl/comments2.xml><?xml version="1.0" encoding="utf-8"?>
<comments xmlns="http://schemas.openxmlformats.org/spreadsheetml/2006/main">
  <authors>
    <author>sysmente</author>
  </authors>
  <commentList>
    <comment ref="C8" authorId="0" shapeId="0">
      <text>
        <r>
          <rPr>
            <sz val="9"/>
            <color indexed="81"/>
            <rFont val="MS P ゴシック"/>
            <family val="3"/>
            <charset val="128"/>
          </rPr>
          <t>シート別紙①は、シート①のＣ列「申請初年度」を
入力してから作成してください。</t>
        </r>
      </text>
    </comment>
  </commentList>
</comments>
</file>

<file path=xl/comments3.xml><?xml version="1.0" encoding="utf-8"?>
<comments xmlns="http://schemas.openxmlformats.org/spreadsheetml/2006/main">
  <authors>
    <author>sysmente</author>
  </authors>
  <commentList>
    <comment ref="C8" authorId="0" shapeId="0">
      <text>
        <r>
          <rPr>
            <sz val="9"/>
            <color indexed="81"/>
            <rFont val="MS P ゴシック"/>
            <family val="3"/>
            <charset val="128"/>
          </rPr>
          <t>シート別紙②は、シート②のＣ列「申請初年度」を
入力してから作成してください。</t>
        </r>
      </text>
    </comment>
  </commentList>
</comments>
</file>

<file path=xl/comments4.xml><?xml version="1.0" encoding="utf-8"?>
<comments xmlns="http://schemas.openxmlformats.org/spreadsheetml/2006/main">
  <authors>
    <author>sysmente</author>
  </authors>
  <commentList>
    <comment ref="C8" authorId="0" shapeId="0">
      <text>
        <r>
          <rPr>
            <sz val="9"/>
            <color indexed="81"/>
            <rFont val="MS P ゴシック"/>
            <family val="3"/>
            <charset val="128"/>
          </rPr>
          <t>シート別紙③は、シート③のＣ列「申請初年度」を
入力してから作成してください。</t>
        </r>
      </text>
    </comment>
  </commentList>
</comments>
</file>

<file path=xl/comments5.xml><?xml version="1.0" encoding="utf-8"?>
<comments xmlns="http://schemas.openxmlformats.org/spreadsheetml/2006/main">
  <authors>
    <author>sysmente</author>
  </authors>
  <commentList>
    <comment ref="C8" authorId="0" shapeId="0">
      <text>
        <r>
          <rPr>
            <sz val="9"/>
            <color indexed="81"/>
            <rFont val="MS P ゴシック"/>
            <family val="3"/>
            <charset val="128"/>
          </rPr>
          <t>シート別紙④は、シート④のＣ列「申請初年度」を
入力してから作成してください。</t>
        </r>
      </text>
    </comment>
  </commentList>
</comments>
</file>

<file path=xl/comments6.xml><?xml version="1.0" encoding="utf-8"?>
<comments xmlns="http://schemas.openxmlformats.org/spreadsheetml/2006/main">
  <authors>
    <author>sysmente</author>
  </authors>
  <commentList>
    <comment ref="C8" authorId="0" shapeId="0">
      <text>
        <r>
          <rPr>
            <sz val="9"/>
            <color indexed="81"/>
            <rFont val="MS P ゴシック"/>
            <family val="3"/>
            <charset val="128"/>
          </rPr>
          <t>シート別紙⑤は、シート⑤のＣ列「申請初年度」を
入力してから作成してください。</t>
        </r>
      </text>
    </comment>
  </commentList>
</comments>
</file>

<file path=xl/comments7.xml><?xml version="1.0" encoding="utf-8"?>
<comments xmlns="http://schemas.openxmlformats.org/spreadsheetml/2006/main">
  <authors>
    <author>sysmente</author>
  </authors>
  <commentList>
    <comment ref="C8" authorId="0" shapeId="0">
      <text>
        <r>
          <rPr>
            <sz val="9"/>
            <color indexed="81"/>
            <rFont val="MS P ゴシック"/>
            <family val="3"/>
            <charset val="128"/>
          </rPr>
          <t>シート別紙⑥は、シート⑥のＣ列「申請初年度」を
入力してから作成してください。</t>
        </r>
      </text>
    </comment>
  </commentList>
</comments>
</file>

<file path=xl/comments8.xml><?xml version="1.0" encoding="utf-8"?>
<comments xmlns="http://schemas.openxmlformats.org/spreadsheetml/2006/main">
  <authors>
    <author>sysmente</author>
  </authors>
  <commentList>
    <comment ref="C8" authorId="0" shapeId="0">
      <text>
        <r>
          <rPr>
            <sz val="9"/>
            <color indexed="81"/>
            <rFont val="MS P ゴシック"/>
            <family val="3"/>
            <charset val="128"/>
          </rPr>
          <t>シート別紙⑦は、シート⑦のＣ列「申請初年度」を
入力してから作成してください。</t>
        </r>
      </text>
    </comment>
  </commentList>
</comments>
</file>

<file path=xl/comments9.xml><?xml version="1.0" encoding="utf-8"?>
<comments xmlns="http://schemas.openxmlformats.org/spreadsheetml/2006/main">
  <authors>
    <author>sysmente</author>
  </authors>
  <commentList>
    <comment ref="C8" authorId="0" shapeId="0">
      <text>
        <r>
          <rPr>
            <sz val="9"/>
            <color indexed="81"/>
            <rFont val="MS P ゴシック"/>
            <family val="3"/>
            <charset val="128"/>
          </rPr>
          <t>シート別紙⑧は、シート⑧のＣ列「申請初年度」を
入力してから作成してください。</t>
        </r>
      </text>
    </comment>
  </commentList>
</comments>
</file>

<file path=xl/sharedStrings.xml><?xml version="1.0" encoding="utf-8"?>
<sst xmlns="http://schemas.openxmlformats.org/spreadsheetml/2006/main" count="2466" uniqueCount="369">
  <si>
    <t>４月分</t>
    <rPh sb="1" eb="2">
      <t>ガツ</t>
    </rPh>
    <rPh sb="2" eb="3">
      <t>ブン</t>
    </rPh>
    <phoneticPr fontId="2"/>
  </si>
  <si>
    <t>５月分</t>
    <rPh sb="1" eb="2">
      <t>ガツ</t>
    </rPh>
    <rPh sb="2" eb="3">
      <t>ブン</t>
    </rPh>
    <phoneticPr fontId="2"/>
  </si>
  <si>
    <t>６月分</t>
    <rPh sb="1" eb="2">
      <t>ガツ</t>
    </rPh>
    <rPh sb="2" eb="3">
      <t>ブン</t>
    </rPh>
    <phoneticPr fontId="2"/>
  </si>
  <si>
    <t>７月分</t>
    <rPh sb="1" eb="2">
      <t>ガツ</t>
    </rPh>
    <rPh sb="2" eb="3">
      <t>ブン</t>
    </rPh>
    <phoneticPr fontId="2"/>
  </si>
  <si>
    <t>８月分</t>
    <rPh sb="1" eb="2">
      <t>ガツ</t>
    </rPh>
    <rPh sb="2" eb="3">
      <t>ブン</t>
    </rPh>
    <phoneticPr fontId="2"/>
  </si>
  <si>
    <t>９月分</t>
    <rPh sb="1" eb="2">
      <t>ガツ</t>
    </rPh>
    <rPh sb="2" eb="3">
      <t>ブン</t>
    </rPh>
    <phoneticPr fontId="2"/>
  </si>
  <si>
    <t>１月分</t>
    <rPh sb="1" eb="3">
      <t>ガツブン</t>
    </rPh>
    <phoneticPr fontId="2"/>
  </si>
  <si>
    <t>２月分</t>
    <rPh sb="1" eb="3">
      <t>ガツブン</t>
    </rPh>
    <phoneticPr fontId="2"/>
  </si>
  <si>
    <t>３月分</t>
    <rPh sb="1" eb="3">
      <t>ガツブン</t>
    </rPh>
    <phoneticPr fontId="2"/>
  </si>
  <si>
    <t>賃借料</t>
    <rPh sb="0" eb="3">
      <t>チンシャクリョウ</t>
    </rPh>
    <phoneticPr fontId="2"/>
  </si>
  <si>
    <t>事業実施者負担額</t>
    <rPh sb="0" eb="2">
      <t>ジギョウ</t>
    </rPh>
    <rPh sb="2" eb="4">
      <t>ジッシ</t>
    </rPh>
    <rPh sb="4" eb="5">
      <t>シャ</t>
    </rPh>
    <rPh sb="5" eb="7">
      <t>フタン</t>
    </rPh>
    <rPh sb="7" eb="8">
      <t>ガク</t>
    </rPh>
    <phoneticPr fontId="2"/>
  </si>
  <si>
    <t>10月分</t>
    <rPh sb="2" eb="3">
      <t>ガツ</t>
    </rPh>
    <rPh sb="3" eb="4">
      <t>ブン</t>
    </rPh>
    <phoneticPr fontId="2"/>
  </si>
  <si>
    <t>11月分</t>
    <rPh sb="2" eb="3">
      <t>ガツ</t>
    </rPh>
    <rPh sb="3" eb="4">
      <t>ブン</t>
    </rPh>
    <phoneticPr fontId="2"/>
  </si>
  <si>
    <t>12月分</t>
    <rPh sb="2" eb="3">
      <t>ガツ</t>
    </rPh>
    <rPh sb="3" eb="4">
      <t>ブン</t>
    </rPh>
    <phoneticPr fontId="2"/>
  </si>
  <si>
    <t>横浜市介護職員住居借上支援事業収支予算書</t>
    <phoneticPr fontId="2"/>
  </si>
  <si>
    <t>法人名</t>
    <phoneticPr fontId="2"/>
  </si>
  <si>
    <t>収入</t>
    <rPh sb="0" eb="2">
      <t>シュウニュウ</t>
    </rPh>
    <phoneticPr fontId="2"/>
  </si>
  <si>
    <t>支出</t>
    <rPh sb="0" eb="2">
      <t>シシュツ</t>
    </rPh>
    <phoneticPr fontId="2"/>
  </si>
  <si>
    <t>事業実施者負担額</t>
  </si>
  <si>
    <t>収入合計</t>
  </si>
  <si>
    <t>賃借料</t>
  </si>
  <si>
    <t>共益費（管理費）</t>
  </si>
  <si>
    <t>支出合計</t>
  </si>
  <si>
    <t>支出（第１四半期）</t>
    <rPh sb="0" eb="2">
      <t>シシュツ</t>
    </rPh>
    <rPh sb="3" eb="4">
      <t>ダイ</t>
    </rPh>
    <rPh sb="5" eb="8">
      <t>シハンキ</t>
    </rPh>
    <phoneticPr fontId="2"/>
  </si>
  <si>
    <t>支出合計（第１四半期）</t>
    <phoneticPr fontId="2"/>
  </si>
  <si>
    <t>支出（第２四半期）</t>
    <rPh sb="0" eb="2">
      <t>シシュツ</t>
    </rPh>
    <phoneticPr fontId="2"/>
  </si>
  <si>
    <t>支出合計（第２四半期）</t>
    <phoneticPr fontId="2"/>
  </si>
  <si>
    <t>支出（第３四半期）</t>
    <rPh sb="0" eb="2">
      <t>シシュツ</t>
    </rPh>
    <phoneticPr fontId="2"/>
  </si>
  <si>
    <t>支出合計（第３四半期）</t>
    <phoneticPr fontId="2"/>
  </si>
  <si>
    <t>支出（第４四半期）</t>
    <rPh sb="0" eb="2">
      <t>シシュツ</t>
    </rPh>
    <phoneticPr fontId="2"/>
  </si>
  <si>
    <t>支出合計（第４四半期）</t>
    <phoneticPr fontId="2"/>
  </si>
  <si>
    <t>横浜市長</t>
    <rPh sb="0" eb="2">
      <t>ヨコハマ</t>
    </rPh>
    <rPh sb="2" eb="4">
      <t>シチョウ</t>
    </rPh>
    <phoneticPr fontId="2"/>
  </si>
  <si>
    <t>法人所在地</t>
    <rPh sb="0" eb="5">
      <t>ホウジンショザイチ</t>
    </rPh>
    <phoneticPr fontId="2"/>
  </si>
  <si>
    <t>法人名称</t>
    <rPh sb="0" eb="4">
      <t>ホウジンメイショウ</t>
    </rPh>
    <phoneticPr fontId="2"/>
  </si>
  <si>
    <t>代表者職氏名</t>
    <rPh sb="0" eb="3">
      <t>ダイヒョウシャ</t>
    </rPh>
    <rPh sb="3" eb="4">
      <t>ショク</t>
    </rPh>
    <rPh sb="4" eb="6">
      <t>シメイ</t>
    </rPh>
    <phoneticPr fontId="2"/>
  </si>
  <si>
    <t>担当者氏名</t>
    <rPh sb="0" eb="3">
      <t>タントウシャ</t>
    </rPh>
    <rPh sb="3" eb="5">
      <t>シメイ</t>
    </rPh>
    <phoneticPr fontId="2"/>
  </si>
  <si>
    <t>電話番号</t>
    <rPh sb="0" eb="2">
      <t>デンワ</t>
    </rPh>
    <rPh sb="2" eb="4">
      <t>バンゴウ</t>
    </rPh>
    <phoneticPr fontId="2"/>
  </si>
  <si>
    <t>メールアドレス</t>
    <phoneticPr fontId="2"/>
  </si>
  <si>
    <t>横浜市介護職員住居借上支援事業補助金交付申請書</t>
    <rPh sb="0" eb="3">
      <t>ヨコハマシ</t>
    </rPh>
    <rPh sb="3" eb="7">
      <t>カイゴショクイン</t>
    </rPh>
    <rPh sb="7" eb="9">
      <t>ジュウキョ</t>
    </rPh>
    <rPh sb="9" eb="11">
      <t>カリア</t>
    </rPh>
    <rPh sb="11" eb="15">
      <t>シエンジギョウ</t>
    </rPh>
    <rPh sb="15" eb="18">
      <t>ホジョキン</t>
    </rPh>
    <rPh sb="18" eb="20">
      <t>コウフ</t>
    </rPh>
    <rPh sb="20" eb="23">
      <t>シンセイショ</t>
    </rPh>
    <phoneticPr fontId="2"/>
  </si>
  <si>
    <t>１　補助事業等の目的及び内容</t>
    <phoneticPr fontId="2"/>
  </si>
  <si>
    <t>　　横浜市内の介護施設に勤務する介護職員の住居借上げのため。</t>
    <phoneticPr fontId="2"/>
  </si>
  <si>
    <t>円</t>
    <rPh sb="0" eb="1">
      <t>エン</t>
    </rPh>
    <phoneticPr fontId="2"/>
  </si>
  <si>
    <t>　　（開始日）●年●月●日　（完了予定日）●年●月●日</t>
    <rPh sb="3" eb="6">
      <t>カイシビ</t>
    </rPh>
    <rPh sb="8" eb="9">
      <t>ネン</t>
    </rPh>
    <rPh sb="10" eb="11">
      <t>ツキ</t>
    </rPh>
    <rPh sb="12" eb="13">
      <t>ニチ</t>
    </rPh>
    <rPh sb="15" eb="17">
      <t>カンリョウ</t>
    </rPh>
    <rPh sb="17" eb="20">
      <t>ヨテイビ</t>
    </rPh>
    <rPh sb="22" eb="23">
      <t>ネン</t>
    </rPh>
    <rPh sb="24" eb="25">
      <t>ツキ</t>
    </rPh>
    <rPh sb="25" eb="27">
      <t>マルニチ</t>
    </rPh>
    <phoneticPr fontId="2"/>
  </si>
  <si>
    <t>●年●月●日</t>
    <rPh sb="1" eb="2">
      <t>ネン</t>
    </rPh>
    <rPh sb="3" eb="4">
      <t>ツキ</t>
    </rPh>
    <rPh sb="5" eb="6">
      <t>ニチ</t>
    </rPh>
    <phoneticPr fontId="2"/>
  </si>
  <si>
    <t>（Ａ４）</t>
    <phoneticPr fontId="2"/>
  </si>
  <si>
    <t>（第１号様式別紙１）</t>
    <rPh sb="1" eb="2">
      <t>ダイ</t>
    </rPh>
    <rPh sb="3" eb="4">
      <t>ゴウ</t>
    </rPh>
    <rPh sb="4" eb="6">
      <t>ヨウシキ</t>
    </rPh>
    <rPh sb="6" eb="8">
      <t>ベッシ</t>
    </rPh>
    <phoneticPr fontId="2"/>
  </si>
  <si>
    <t>役員等氏名一覧表</t>
    <rPh sb="0" eb="3">
      <t>ヤクイントウ</t>
    </rPh>
    <rPh sb="3" eb="5">
      <t>シメイ</t>
    </rPh>
    <rPh sb="5" eb="8">
      <t>イチランヒョウ</t>
    </rPh>
    <phoneticPr fontId="2"/>
  </si>
  <si>
    <t>　横浜市暴力団排除条例第８条に基づき、代表者又は役員に暴力団員がいないことを確認するため、本様式に記載された情報を神奈川県警察本部長に照会することについて、同意します。</t>
    <phoneticPr fontId="2"/>
  </si>
  <si>
    <t>　また、記載された全ての役員に同趣旨を説明し、同意を得ています。</t>
    <phoneticPr fontId="2"/>
  </si>
  <si>
    <t>法人名</t>
    <rPh sb="0" eb="3">
      <t>ホウジンメイ</t>
    </rPh>
    <phoneticPr fontId="2"/>
  </si>
  <si>
    <t>●年●月●日現在の役員</t>
    <rPh sb="1" eb="2">
      <t>ネン</t>
    </rPh>
    <rPh sb="3" eb="4">
      <t>ツキ</t>
    </rPh>
    <rPh sb="5" eb="6">
      <t>ニチ</t>
    </rPh>
    <rPh sb="6" eb="8">
      <t>ゲンザイ</t>
    </rPh>
    <rPh sb="9" eb="11">
      <t>ヤクイン</t>
    </rPh>
    <phoneticPr fontId="2"/>
  </si>
  <si>
    <t>役職名</t>
    <rPh sb="0" eb="3">
      <t>ヤクショクメイ</t>
    </rPh>
    <phoneticPr fontId="2"/>
  </si>
  <si>
    <t>氏名</t>
    <rPh sb="0" eb="2">
      <t>シメイ</t>
    </rPh>
    <phoneticPr fontId="2"/>
  </si>
  <si>
    <t>氏名のカナ</t>
    <rPh sb="0" eb="2">
      <t>シメイ</t>
    </rPh>
    <phoneticPr fontId="2"/>
  </si>
  <si>
    <t>住所</t>
    <rPh sb="0" eb="2">
      <t>ジュウショ</t>
    </rPh>
    <phoneticPr fontId="2"/>
  </si>
  <si>
    <t>代表者</t>
    <rPh sb="0" eb="3">
      <t>ダイヒョウシャ</t>
    </rPh>
    <phoneticPr fontId="2"/>
  </si>
  <si>
    <t>T
S
H  .  .  .</t>
    <phoneticPr fontId="2"/>
  </si>
  <si>
    <t>雇用開始年月日</t>
    <rPh sb="0" eb="4">
      <t>コヨウカイシ</t>
    </rPh>
    <rPh sb="4" eb="7">
      <t>ネンガッピ</t>
    </rPh>
    <phoneticPr fontId="2"/>
  </si>
  <si>
    <t>その他</t>
    <rPh sb="2" eb="3">
      <t>ホカ</t>
    </rPh>
    <phoneticPr fontId="2"/>
  </si>
  <si>
    <t>雇用証明書</t>
    <rPh sb="0" eb="2">
      <t>コヨウ</t>
    </rPh>
    <rPh sb="2" eb="5">
      <t>ショウメイショ</t>
    </rPh>
    <phoneticPr fontId="2"/>
  </si>
  <si>
    <t>勤務先施設名</t>
    <rPh sb="0" eb="3">
      <t>キンムサキ</t>
    </rPh>
    <rPh sb="3" eb="6">
      <t>シセツメイ</t>
    </rPh>
    <phoneticPr fontId="2"/>
  </si>
  <si>
    <t>月の勤務日数</t>
    <rPh sb="0" eb="1">
      <t>ツキ</t>
    </rPh>
    <rPh sb="2" eb="4">
      <t>キンム</t>
    </rPh>
    <rPh sb="4" eb="6">
      <t>ニッスウ</t>
    </rPh>
    <phoneticPr fontId="2"/>
  </si>
  <si>
    <t>日</t>
    <rPh sb="0" eb="1">
      <t>ニチ</t>
    </rPh>
    <phoneticPr fontId="2"/>
  </si>
  <si>
    <t>１日あたりの勤務時間（休憩時間を含む労働契約等上の時間）</t>
    <rPh sb="1" eb="2">
      <t>ニチ</t>
    </rPh>
    <rPh sb="6" eb="10">
      <t>キンムジカン</t>
    </rPh>
    <rPh sb="11" eb="15">
      <t>キュウケイジカン</t>
    </rPh>
    <rPh sb="16" eb="17">
      <t>フク</t>
    </rPh>
    <rPh sb="18" eb="20">
      <t>ロウドウ</t>
    </rPh>
    <rPh sb="20" eb="23">
      <t>ケイヤクトウ</t>
    </rPh>
    <rPh sb="23" eb="24">
      <t>ジョウ</t>
    </rPh>
    <rPh sb="25" eb="27">
      <t>ジカン</t>
    </rPh>
    <phoneticPr fontId="2"/>
  </si>
  <si>
    <t>時間</t>
    <rPh sb="0" eb="2">
      <t>ジカン</t>
    </rPh>
    <phoneticPr fontId="2"/>
  </si>
  <si>
    <t>分</t>
    <rPh sb="0" eb="1">
      <t>フン</t>
    </rPh>
    <phoneticPr fontId="2"/>
  </si>
  <si>
    <t>上記の者は、記載のとおり在職していることを証明します。</t>
    <rPh sb="0" eb="2">
      <t>ジョウキ</t>
    </rPh>
    <rPh sb="3" eb="4">
      <t>モノ</t>
    </rPh>
    <rPh sb="6" eb="8">
      <t>キサイ</t>
    </rPh>
    <rPh sb="12" eb="14">
      <t>ザイショク</t>
    </rPh>
    <rPh sb="21" eb="23">
      <t>ショウメイ</t>
    </rPh>
    <phoneticPr fontId="2"/>
  </si>
  <si>
    <t>連絡先電話</t>
    <rPh sb="0" eb="3">
      <t>レンラクサキ</t>
    </rPh>
    <rPh sb="3" eb="5">
      <t>デンワ</t>
    </rPh>
    <phoneticPr fontId="2"/>
  </si>
  <si>
    <t>㊞</t>
    <phoneticPr fontId="2"/>
  </si>
  <si>
    <t>（１）役員等氏名一覧表（第１号様式別紙１）</t>
    <phoneticPr fontId="2"/>
  </si>
  <si>
    <t>　　　※契約書に共益費・管理費の記載がない場合には、共益費・管理費のわかる資
　　料（例：住宅の賃貸借契約締結のご案内）</t>
    <phoneticPr fontId="2"/>
  </si>
  <si>
    <r>
      <t xml:space="preserve">生年月日
</t>
    </r>
    <r>
      <rPr>
        <sz val="6"/>
        <color theme="1"/>
        <rFont val="ＭＳ 明朝"/>
        <family val="1"/>
        <charset val="128"/>
      </rPr>
      <t>(大正T, 昭和S, 平成H)</t>
    </r>
    <rPh sb="0" eb="4">
      <t>セイネンガッピ</t>
    </rPh>
    <rPh sb="6" eb="8">
      <t>タイショウ</t>
    </rPh>
    <rPh sb="11" eb="13">
      <t>ショウワ</t>
    </rPh>
    <rPh sb="16" eb="18">
      <t>ヘイセイ</t>
    </rPh>
    <phoneticPr fontId="2"/>
  </si>
  <si>
    <r>
      <t xml:space="preserve">性別
</t>
    </r>
    <r>
      <rPr>
        <sz val="6"/>
        <color theme="1"/>
        <rFont val="ＭＳ 明朝"/>
        <family val="1"/>
        <charset val="128"/>
      </rPr>
      <t>(男・女)</t>
    </r>
    <rPh sb="0" eb="2">
      <t>セイベツ</t>
    </rPh>
    <rPh sb="4" eb="5">
      <t>オトコ</t>
    </rPh>
    <rPh sb="6" eb="7">
      <t>オンナ</t>
    </rPh>
    <phoneticPr fontId="2"/>
  </si>
  <si>
    <t>※退職した場合には、退職日を記載する。</t>
    <rPh sb="1" eb="3">
      <t>タイショク</t>
    </rPh>
    <rPh sb="5" eb="7">
      <t>バアイ</t>
    </rPh>
    <rPh sb="10" eb="13">
      <t>タイショクビ</t>
    </rPh>
    <rPh sb="14" eb="16">
      <t>キサイ</t>
    </rPh>
    <phoneticPr fontId="2"/>
  </si>
  <si>
    <t>横浜市介護職員住居借上支援事業補助金実績報告書</t>
    <rPh sb="0" eb="3">
      <t>ヨコハマシ</t>
    </rPh>
    <rPh sb="3" eb="7">
      <t>カイゴショクイン</t>
    </rPh>
    <rPh sb="7" eb="9">
      <t>ジュウキョ</t>
    </rPh>
    <rPh sb="9" eb="11">
      <t>カリア</t>
    </rPh>
    <rPh sb="11" eb="15">
      <t>シエンジギョウ</t>
    </rPh>
    <rPh sb="15" eb="18">
      <t>ホジョキン</t>
    </rPh>
    <rPh sb="18" eb="23">
      <t>ジッセキホウコクショ</t>
    </rPh>
    <phoneticPr fontId="2"/>
  </si>
  <si>
    <t>１　補助事業に要した経費</t>
    <rPh sb="7" eb="8">
      <t>ヨウ</t>
    </rPh>
    <rPh sb="10" eb="12">
      <t>ケイヒ</t>
    </rPh>
    <phoneticPr fontId="2"/>
  </si>
  <si>
    <t>円（交付決定額</t>
    <rPh sb="0" eb="1">
      <t>エン</t>
    </rPh>
    <rPh sb="2" eb="7">
      <t>コウフケッテイガク</t>
    </rPh>
    <phoneticPr fontId="2"/>
  </si>
  <si>
    <t>円）</t>
    <rPh sb="0" eb="1">
      <t>エン</t>
    </rPh>
    <phoneticPr fontId="2"/>
  </si>
  <si>
    <t>２　添付書類</t>
    <rPh sb="2" eb="4">
      <t>テンプ</t>
    </rPh>
    <rPh sb="4" eb="6">
      <t>ショルイ</t>
    </rPh>
    <phoneticPr fontId="2"/>
  </si>
  <si>
    <t>　　その他必要な資料</t>
    <rPh sb="4" eb="5">
      <t>ホカ</t>
    </rPh>
    <rPh sb="5" eb="7">
      <t>ヒツヨウ</t>
    </rPh>
    <rPh sb="8" eb="10">
      <t>シリョウ</t>
    </rPh>
    <phoneticPr fontId="2"/>
  </si>
  <si>
    <t>変更事由発生日</t>
    <rPh sb="0" eb="4">
      <t>ヘンコウジユウ</t>
    </rPh>
    <rPh sb="4" eb="6">
      <t>ハッセイ</t>
    </rPh>
    <rPh sb="6" eb="7">
      <t>ビ</t>
    </rPh>
    <phoneticPr fontId="2"/>
  </si>
  <si>
    <t>変更事由詳細</t>
    <rPh sb="0" eb="2">
      <t>ヘンコウ</t>
    </rPh>
    <rPh sb="2" eb="4">
      <t>ジユウ</t>
    </rPh>
    <rPh sb="4" eb="6">
      <t>ショウサイ</t>
    </rPh>
    <phoneticPr fontId="2"/>
  </si>
  <si>
    <t>施設名</t>
    <rPh sb="0" eb="2">
      <t>シセツ</t>
    </rPh>
    <rPh sb="2" eb="3">
      <t>メイ</t>
    </rPh>
    <phoneticPr fontId="2"/>
  </si>
  <si>
    <t>令和</t>
    <rPh sb="0" eb="2">
      <t>レイワ</t>
    </rPh>
    <phoneticPr fontId="12"/>
  </si>
  <si>
    <t>年</t>
    <rPh sb="0" eb="1">
      <t>ネン</t>
    </rPh>
    <phoneticPr fontId="12"/>
  </si>
  <si>
    <t>月</t>
    <rPh sb="0" eb="1">
      <t>ガツ</t>
    </rPh>
    <phoneticPr fontId="12"/>
  </si>
  <si>
    <t>日</t>
    <rPh sb="0" eb="1">
      <t>ニチ</t>
    </rPh>
    <phoneticPr fontId="12"/>
  </si>
  <si>
    <t>年度　横浜市介護職員住居借上支援事業　日割り額・実支払額比較計算表</t>
    <rPh sb="19" eb="21">
      <t>ヒワ</t>
    </rPh>
    <rPh sb="22" eb="23">
      <t>ガク</t>
    </rPh>
    <rPh sb="24" eb="25">
      <t>ジツ</t>
    </rPh>
    <rPh sb="25" eb="27">
      <t>シハライ</t>
    </rPh>
    <rPh sb="27" eb="28">
      <t>ガク</t>
    </rPh>
    <rPh sb="28" eb="30">
      <t>ヒカク</t>
    </rPh>
    <rPh sb="30" eb="32">
      <t>ケイサン</t>
    </rPh>
    <rPh sb="32" eb="33">
      <t>ヒョウ</t>
    </rPh>
    <phoneticPr fontId="12"/>
  </si>
  <si>
    <t>2年</t>
    <rPh sb="1" eb="2">
      <t>ネン</t>
    </rPh>
    <phoneticPr fontId="12"/>
  </si>
  <si>
    <t>居住期間</t>
    <rPh sb="0" eb="2">
      <t>キョジュウ</t>
    </rPh>
    <rPh sb="2" eb="4">
      <t>キカン</t>
    </rPh>
    <phoneticPr fontId="12"/>
  </si>
  <si>
    <t>～</t>
    <phoneticPr fontId="12"/>
  </si>
  <si>
    <t>居住日数</t>
    <rPh sb="0" eb="2">
      <t>キョジュウ</t>
    </rPh>
    <rPh sb="2" eb="4">
      <t>ニッスウ</t>
    </rPh>
    <phoneticPr fontId="12"/>
  </si>
  <si>
    <t>日数</t>
    <rPh sb="0" eb="2">
      <t>ニッスウ</t>
    </rPh>
    <phoneticPr fontId="12"/>
  </si>
  <si>
    <t>契約書上の
単価/月額</t>
    <rPh sb="0" eb="3">
      <t>ケイヤクショ</t>
    </rPh>
    <rPh sb="3" eb="4">
      <t>ジョウ</t>
    </rPh>
    <rPh sb="6" eb="8">
      <t>タンカ</t>
    </rPh>
    <rPh sb="9" eb="10">
      <t>ツキ</t>
    </rPh>
    <rPh sb="10" eb="11">
      <t>ガク</t>
    </rPh>
    <phoneticPr fontId="12"/>
  </si>
  <si>
    <t>【第2号様式】</t>
    <rPh sb="1" eb="2">
      <t>ダイ</t>
    </rPh>
    <rPh sb="3" eb="4">
      <t>ゴウ</t>
    </rPh>
    <rPh sb="4" eb="6">
      <t>ヨウシキ</t>
    </rPh>
    <phoneticPr fontId="12"/>
  </si>
  <si>
    <t>記載内容</t>
    <rPh sb="0" eb="2">
      <t>キサイ</t>
    </rPh>
    <rPh sb="2" eb="4">
      <t>ナイヨウ</t>
    </rPh>
    <phoneticPr fontId="12"/>
  </si>
  <si>
    <t>賃借料</t>
    <rPh sb="0" eb="3">
      <t>チンシャクリョウ</t>
    </rPh>
    <phoneticPr fontId="12"/>
  </si>
  <si>
    <t>種別</t>
    <rPh sb="0" eb="2">
      <t>シュベツ</t>
    </rPh>
    <phoneticPr fontId="12"/>
  </si>
  <si>
    <t>単価/月額</t>
    <rPh sb="0" eb="2">
      <t>タンカ</t>
    </rPh>
    <rPh sb="3" eb="4">
      <t>ツキ</t>
    </rPh>
    <rPh sb="4" eb="5">
      <t>ガク</t>
    </rPh>
    <phoneticPr fontId="12"/>
  </si>
  <si>
    <t>共益費（管理費）</t>
    <rPh sb="0" eb="3">
      <t>キョウエキヒ</t>
    </rPh>
    <rPh sb="4" eb="7">
      <t>カンリヒ</t>
    </rPh>
    <phoneticPr fontId="12"/>
  </si>
  <si>
    <t>◎</t>
    <phoneticPr fontId="12"/>
  </si>
  <si>
    <t>分の実支払額</t>
    <phoneticPr fontId="12"/>
  </si>
  <si>
    <t>計</t>
    <rPh sb="0" eb="1">
      <t>ケイ</t>
    </rPh>
    <phoneticPr fontId="12"/>
  </si>
  <si>
    <t>当該月支払額</t>
    <phoneticPr fontId="12"/>
  </si>
  <si>
    <t>①実支払額</t>
    <rPh sb="1" eb="2">
      <t>ジツ</t>
    </rPh>
    <phoneticPr fontId="12"/>
  </si>
  <si>
    <t>共益費（管理費）</t>
    <phoneticPr fontId="12"/>
  </si>
  <si>
    <t>法人負担計</t>
    <rPh sb="0" eb="2">
      <t>ホウジン</t>
    </rPh>
    <rPh sb="2" eb="4">
      <t>フタン</t>
    </rPh>
    <rPh sb="4" eb="5">
      <t>ケイ</t>
    </rPh>
    <phoneticPr fontId="12"/>
  </si>
  <si>
    <t>日割り額</t>
    <phoneticPr fontId="12"/>
  </si>
  <si>
    <t>②日割り額</t>
    <phoneticPr fontId="12"/>
  </si>
  <si>
    <t>横浜市介護職員住居借上支援事業補助金請求書</t>
    <rPh sb="0" eb="3">
      <t>ヨコハマシ</t>
    </rPh>
    <rPh sb="3" eb="7">
      <t>カイゴショクイン</t>
    </rPh>
    <rPh sb="7" eb="9">
      <t>ジュウキョ</t>
    </rPh>
    <rPh sb="9" eb="11">
      <t>カリア</t>
    </rPh>
    <rPh sb="11" eb="15">
      <t>シエンジギョウ</t>
    </rPh>
    <rPh sb="15" eb="18">
      <t>ホジョキン</t>
    </rPh>
    <rPh sb="18" eb="21">
      <t>セイキュウショ</t>
    </rPh>
    <phoneticPr fontId="2"/>
  </si>
  <si>
    <t>　横浜市介護職員住居借上支援事業補助金交付要綱に基づき、次のとおり補助金の交付を請求します。</t>
    <phoneticPr fontId="2"/>
  </si>
  <si>
    <t>補助金請求額</t>
    <rPh sb="0" eb="3">
      <t>ホジョキン</t>
    </rPh>
    <rPh sb="3" eb="6">
      <t>セイキュウガク</t>
    </rPh>
    <phoneticPr fontId="2"/>
  </si>
  <si>
    <t>●年●月●日健高健第●●号</t>
    <rPh sb="1" eb="2">
      <t>ネン</t>
    </rPh>
    <rPh sb="3" eb="4">
      <t>ツキ</t>
    </rPh>
    <rPh sb="5" eb="6">
      <t>ニチ</t>
    </rPh>
    <rPh sb="6" eb="9">
      <t>ケンコウケン</t>
    </rPh>
    <rPh sb="9" eb="10">
      <t>ダイ</t>
    </rPh>
    <rPh sb="12" eb="13">
      <t>ゴウ</t>
    </rPh>
    <phoneticPr fontId="2"/>
  </si>
  <si>
    <t>￥</t>
    <phoneticPr fontId="2"/>
  </si>
  <si>
    <t>．－</t>
    <phoneticPr fontId="2"/>
  </si>
  <si>
    <t>振込先金融機関</t>
    <rPh sb="0" eb="3">
      <t>フリコミサキ</t>
    </rPh>
    <rPh sb="3" eb="7">
      <t>キンユウキカン</t>
    </rPh>
    <phoneticPr fontId="2"/>
  </si>
  <si>
    <t>金融機関名</t>
    <rPh sb="0" eb="5">
      <t>キンユウキカンメイ</t>
    </rPh>
    <phoneticPr fontId="2"/>
  </si>
  <si>
    <t>口座番号</t>
    <rPh sb="0" eb="4">
      <t>コウザバンゴウ</t>
    </rPh>
    <phoneticPr fontId="2"/>
  </si>
  <si>
    <t>フリガナ</t>
    <phoneticPr fontId="2"/>
  </si>
  <si>
    <t>口座名義人</t>
    <rPh sb="0" eb="5">
      <t>コウザメイギニン</t>
    </rPh>
    <phoneticPr fontId="2"/>
  </si>
  <si>
    <t>※請求者と口座名義が異なるときは、委任状等の添付が必要です。</t>
    <rPh sb="1" eb="4">
      <t>セイキュウシャ</t>
    </rPh>
    <rPh sb="5" eb="7">
      <t>コウザ</t>
    </rPh>
    <rPh sb="7" eb="9">
      <t>メイギ</t>
    </rPh>
    <rPh sb="10" eb="11">
      <t>コト</t>
    </rPh>
    <rPh sb="17" eb="21">
      <t>イニンジョウトウ</t>
    </rPh>
    <rPh sb="22" eb="24">
      <t>テンプ</t>
    </rPh>
    <rPh sb="25" eb="27">
      <t>ヒツヨウ</t>
    </rPh>
    <phoneticPr fontId="2"/>
  </si>
  <si>
    <t>銀行</t>
    <rPh sb="0" eb="2">
      <t>ギンコウ</t>
    </rPh>
    <phoneticPr fontId="2"/>
  </si>
  <si>
    <t>支店</t>
    <rPh sb="0" eb="2">
      <t>シテン</t>
    </rPh>
    <phoneticPr fontId="2"/>
  </si>
  <si>
    <t>普通・当座　●●●●●●●●</t>
    <rPh sb="0" eb="2">
      <t>フツウ</t>
    </rPh>
    <rPh sb="3" eb="5">
      <t>トウザ</t>
    </rPh>
    <phoneticPr fontId="2"/>
  </si>
  <si>
    <t>補助額確定通知書番号</t>
    <rPh sb="0" eb="3">
      <t>ホジョガク</t>
    </rPh>
    <rPh sb="3" eb="5">
      <t>カクテイ</t>
    </rPh>
    <rPh sb="5" eb="8">
      <t>ツウチショ</t>
    </rPh>
    <rPh sb="8" eb="10">
      <t>バンゴウ</t>
    </rPh>
    <phoneticPr fontId="2"/>
  </si>
  <si>
    <t>その他特記事項※</t>
    <rPh sb="2" eb="3">
      <t>ホカ</t>
    </rPh>
    <rPh sb="3" eb="7">
      <t>トッキジコウ</t>
    </rPh>
    <phoneticPr fontId="2"/>
  </si>
  <si>
    <t>所在地</t>
    <rPh sb="0" eb="3">
      <t>ショザイチ</t>
    </rPh>
    <phoneticPr fontId="2"/>
  </si>
  <si>
    <t>第１号様式（第10条第２項）</t>
    <rPh sb="0" eb="1">
      <t>ダイ</t>
    </rPh>
    <rPh sb="2" eb="3">
      <t>ゴウ</t>
    </rPh>
    <rPh sb="3" eb="5">
      <t>ヨウシキ</t>
    </rPh>
    <rPh sb="6" eb="7">
      <t>ダイ</t>
    </rPh>
    <rPh sb="9" eb="10">
      <t>ジョウ</t>
    </rPh>
    <rPh sb="10" eb="11">
      <t>ダイ</t>
    </rPh>
    <rPh sb="12" eb="13">
      <t>コウ</t>
    </rPh>
    <phoneticPr fontId="2"/>
  </si>
  <si>
    <t>３　補助金交付申請額（千円未満切捨て）</t>
    <phoneticPr fontId="2"/>
  </si>
  <si>
    <t>４　補助事業等の期間（申請年度内で記載）</t>
    <phoneticPr fontId="2"/>
  </si>
  <si>
    <t>５　添付書類</t>
    <rPh sb="2" eb="4">
      <t>テンプ</t>
    </rPh>
    <rPh sb="4" eb="6">
      <t>ショルイ</t>
    </rPh>
    <phoneticPr fontId="2"/>
  </si>
  <si>
    <t>第２号様式（第10条第２項）</t>
    <phoneticPr fontId="2"/>
  </si>
  <si>
    <t>居室数</t>
    <rPh sb="0" eb="2">
      <t>キョシツ</t>
    </rPh>
    <rPh sb="2" eb="3">
      <t>スウ</t>
    </rPh>
    <phoneticPr fontId="2"/>
  </si>
  <si>
    <t>室</t>
    <rPh sb="0" eb="1">
      <t>シツ</t>
    </rPh>
    <phoneticPr fontId="2"/>
  </si>
  <si>
    <t xml:space="preserve">住所   </t>
    <rPh sb="0" eb="2">
      <t>ジュウショ</t>
    </rPh>
    <phoneticPr fontId="2"/>
  </si>
  <si>
    <t>氏名</t>
    <rPh sb="0" eb="2">
      <t>シメイ</t>
    </rPh>
    <phoneticPr fontId="2"/>
  </si>
  <si>
    <t>雇用開始年月日</t>
    <rPh sb="0" eb="2">
      <t>コヨウ</t>
    </rPh>
    <rPh sb="2" eb="4">
      <t>カイシ</t>
    </rPh>
    <rPh sb="4" eb="7">
      <t>ネンガッピ</t>
    </rPh>
    <phoneticPr fontId="2"/>
  </si>
  <si>
    <t>補助対象期間</t>
    <rPh sb="0" eb="2">
      <t>ホジョ</t>
    </rPh>
    <rPh sb="2" eb="4">
      <t>タイショウ</t>
    </rPh>
    <rPh sb="4" eb="6">
      <t>キカン</t>
    </rPh>
    <phoneticPr fontId="2"/>
  </si>
  <si>
    <t>施設名</t>
    <rPh sb="0" eb="2">
      <t>シセツ</t>
    </rPh>
    <rPh sb="2" eb="3">
      <t>メイ</t>
    </rPh>
    <phoneticPr fontId="2"/>
  </si>
  <si>
    <t>□</t>
    <phoneticPr fontId="2"/>
  </si>
  <si>
    <t>民間賃貸住宅　　</t>
    <rPh sb="0" eb="2">
      <t>ミンカン</t>
    </rPh>
    <rPh sb="2" eb="4">
      <t>チンタイ</t>
    </rPh>
    <rPh sb="4" eb="6">
      <t>ジュウタク</t>
    </rPh>
    <phoneticPr fontId="2"/>
  </si>
  <si>
    <t>賃借料</t>
    <rPh sb="0" eb="3">
      <t>チンシャクリョウ</t>
    </rPh>
    <phoneticPr fontId="2"/>
  </si>
  <si>
    <t>共益費</t>
    <rPh sb="0" eb="3">
      <t>キョウエキヒ</t>
    </rPh>
    <phoneticPr fontId="2"/>
  </si>
  <si>
    <t>計</t>
    <rPh sb="0" eb="1">
      <t>ケイ</t>
    </rPh>
    <phoneticPr fontId="2"/>
  </si>
  <si>
    <t>事業実施者負担額</t>
    <rPh sb="0" eb="2">
      <t>ジギョウ</t>
    </rPh>
    <rPh sb="2" eb="4">
      <t>ジッシ</t>
    </rPh>
    <rPh sb="4" eb="5">
      <t>シャ</t>
    </rPh>
    <rPh sb="5" eb="7">
      <t>フタン</t>
    </rPh>
    <rPh sb="7" eb="8">
      <t>ガク</t>
    </rPh>
    <phoneticPr fontId="2"/>
  </si>
  <si>
    <t>補助対象介護職員負担額</t>
    <rPh sb="0" eb="2">
      <t>ホジョ</t>
    </rPh>
    <rPh sb="2" eb="4">
      <t>タイショウ</t>
    </rPh>
    <rPh sb="4" eb="6">
      <t>カイゴ</t>
    </rPh>
    <rPh sb="6" eb="8">
      <t>ショクイン</t>
    </rPh>
    <rPh sb="8" eb="10">
      <t>フタン</t>
    </rPh>
    <rPh sb="10" eb="11">
      <t>ガク</t>
    </rPh>
    <phoneticPr fontId="2"/>
  </si>
  <si>
    <t>その他居住者負担額</t>
    <rPh sb="2" eb="3">
      <t>タ</t>
    </rPh>
    <rPh sb="3" eb="5">
      <t>キョジュウ</t>
    </rPh>
    <rPh sb="5" eb="6">
      <t>シャ</t>
    </rPh>
    <rPh sb="6" eb="8">
      <t>フタン</t>
    </rPh>
    <rPh sb="8" eb="9">
      <t>ガク</t>
    </rPh>
    <phoneticPr fontId="2"/>
  </si>
  <si>
    <t>補助対象介護職員</t>
    <rPh sb="0" eb="2">
      <t>ホジョ</t>
    </rPh>
    <rPh sb="2" eb="4">
      <t>タイショウ</t>
    </rPh>
    <rPh sb="4" eb="6">
      <t>カイゴ</t>
    </rPh>
    <rPh sb="6" eb="8">
      <t>ショクイン</t>
    </rPh>
    <phoneticPr fontId="2"/>
  </si>
  <si>
    <t>地域活動自治会等名</t>
    <rPh sb="0" eb="2">
      <t>チイキ</t>
    </rPh>
    <rPh sb="2" eb="4">
      <t>カツドウ</t>
    </rPh>
    <rPh sb="4" eb="7">
      <t>ジチカイ</t>
    </rPh>
    <rPh sb="7" eb="8">
      <t>トウ</t>
    </rPh>
    <rPh sb="8" eb="9">
      <t>メイ</t>
    </rPh>
    <phoneticPr fontId="2"/>
  </si>
  <si>
    <t>地域活動内容</t>
    <rPh sb="0" eb="2">
      <t>チイキ</t>
    </rPh>
    <rPh sb="2" eb="4">
      <t>カツドウ</t>
    </rPh>
    <rPh sb="4" eb="6">
      <t>ナイヨウ</t>
    </rPh>
    <phoneticPr fontId="2"/>
  </si>
  <si>
    <t>第２号様式別紙</t>
    <rPh sb="5" eb="7">
      <t>ベッシ</t>
    </rPh>
    <phoneticPr fontId="2"/>
  </si>
  <si>
    <t>補助対象
介護職員の数</t>
    <rPh sb="0" eb="2">
      <t>ホジョ</t>
    </rPh>
    <rPh sb="2" eb="4">
      <t>タイショウ</t>
    </rPh>
    <rPh sb="5" eb="7">
      <t>カイゴ</t>
    </rPh>
    <rPh sb="7" eb="9">
      <t>ショクイン</t>
    </rPh>
    <rPh sb="10" eb="11">
      <t>カズ</t>
    </rPh>
    <phoneticPr fontId="2"/>
  </si>
  <si>
    <t>入居人数</t>
    <rPh sb="0" eb="2">
      <t>ニュウキョ</t>
    </rPh>
    <rPh sb="2" eb="4">
      <t>ニンズウ</t>
    </rPh>
    <phoneticPr fontId="2"/>
  </si>
  <si>
    <t>共益費</t>
    <rPh sb="0" eb="3">
      <t>キョウエキヒ</t>
    </rPh>
    <phoneticPr fontId="2"/>
  </si>
  <si>
    <t>賃借料・共益費合計</t>
    <rPh sb="0" eb="3">
      <t>チンシャクリョウ</t>
    </rPh>
    <rPh sb="4" eb="7">
      <t>キョウエキヒ</t>
    </rPh>
    <rPh sb="7" eb="9">
      <t>ゴウケイ</t>
    </rPh>
    <phoneticPr fontId="2"/>
  </si>
  <si>
    <t>横浜市介護職員住居借上支援事業計画書</t>
    <rPh sb="17" eb="18">
      <t>ショ</t>
    </rPh>
    <phoneticPr fontId="2"/>
  </si>
  <si>
    <t>横浜市介護職員住居借上支援事業計画書　計算書※１</t>
    <rPh sb="19" eb="22">
      <t>ケイサンショ</t>
    </rPh>
    <phoneticPr fontId="2"/>
  </si>
  <si>
    <t>その他居
住者の人数※２</t>
    <rPh sb="2" eb="3">
      <t>タ</t>
    </rPh>
    <rPh sb="3" eb="4">
      <t>イ</t>
    </rPh>
    <rPh sb="5" eb="6">
      <t>ジュウ</t>
    </rPh>
    <rPh sb="6" eb="7">
      <t>シャ</t>
    </rPh>
    <rPh sb="8" eb="10">
      <t>ニンズウ</t>
    </rPh>
    <phoneticPr fontId="2"/>
  </si>
  <si>
    <t>（※１）必要に応じて行や列を追加してください。</t>
    <rPh sb="4" eb="6">
      <t>ヒツヨウ</t>
    </rPh>
    <rPh sb="7" eb="8">
      <t>オウ</t>
    </rPh>
    <rPh sb="10" eb="11">
      <t>ギョウ</t>
    </rPh>
    <rPh sb="12" eb="13">
      <t>レツ</t>
    </rPh>
    <rPh sb="14" eb="16">
      <t>ツイカ</t>
    </rPh>
    <phoneticPr fontId="2"/>
  </si>
  <si>
    <t>（※２）別表１により、補助対象介護職員の家族は含めない数を入力してください。</t>
    <rPh sb="4" eb="6">
      <t>ベッピョウ</t>
    </rPh>
    <rPh sb="11" eb="13">
      <t>ホジョ</t>
    </rPh>
    <rPh sb="13" eb="15">
      <t>タイショウ</t>
    </rPh>
    <rPh sb="15" eb="17">
      <t>カイゴ</t>
    </rPh>
    <rPh sb="17" eb="19">
      <t>ショクイン</t>
    </rPh>
    <rPh sb="20" eb="22">
      <t>カゾク</t>
    </rPh>
    <rPh sb="23" eb="24">
      <t>フク</t>
    </rPh>
    <rPh sb="27" eb="28">
      <t>カズ</t>
    </rPh>
    <rPh sb="29" eb="31">
      <t>ニュウリョク</t>
    </rPh>
    <phoneticPr fontId="2"/>
  </si>
  <si>
    <t>補助対象職員1</t>
    <rPh sb="0" eb="2">
      <t>ホジョ</t>
    </rPh>
    <rPh sb="2" eb="4">
      <t>タイショウ</t>
    </rPh>
    <rPh sb="4" eb="6">
      <t>ショクイン</t>
    </rPh>
    <phoneticPr fontId="2"/>
  </si>
  <si>
    <t>補助対象職員2</t>
    <rPh sb="0" eb="6">
      <t>ホジョタイショウショクイン</t>
    </rPh>
    <phoneticPr fontId="2"/>
  </si>
  <si>
    <t>補助対象職員3</t>
    <rPh sb="0" eb="6">
      <t>ホジョタイショウショクイン</t>
    </rPh>
    <phoneticPr fontId="2"/>
  </si>
  <si>
    <t>補助対象職員4</t>
    <rPh sb="0" eb="6">
      <t>ホジョタイショウショクイン</t>
    </rPh>
    <phoneticPr fontId="2"/>
  </si>
  <si>
    <t>補助対象職員5</t>
    <rPh sb="0" eb="6">
      <t>ホジョタイショウショクイン</t>
    </rPh>
    <phoneticPr fontId="2"/>
  </si>
  <si>
    <t>補助金額合計</t>
    <rPh sb="0" eb="2">
      <t>ホジョ</t>
    </rPh>
    <rPh sb="2" eb="4">
      <t>キンガク</t>
    </rPh>
    <rPh sb="4" eb="6">
      <t>ゴウケイ</t>
    </rPh>
    <phoneticPr fontId="2"/>
  </si>
  <si>
    <t>補助対象
介護職員負担額</t>
    <rPh sb="0" eb="2">
      <t>ホジョ</t>
    </rPh>
    <rPh sb="2" eb="4">
      <t>タイショウ</t>
    </rPh>
    <rPh sb="5" eb="7">
      <t>カイゴ</t>
    </rPh>
    <rPh sb="7" eb="9">
      <t>ショクイン</t>
    </rPh>
    <rPh sb="9" eb="11">
      <t>フタン</t>
    </rPh>
    <rPh sb="11" eb="12">
      <t>ガク</t>
    </rPh>
    <phoneticPr fontId="2"/>
  </si>
  <si>
    <t>その他居
住者負担額</t>
    <rPh sb="2" eb="3">
      <t>タ</t>
    </rPh>
    <rPh sb="3" eb="4">
      <t>イ</t>
    </rPh>
    <rPh sb="5" eb="6">
      <t>ジュウ</t>
    </rPh>
    <rPh sb="6" eb="7">
      <t>シャ</t>
    </rPh>
    <rPh sb="7" eb="9">
      <t>フタン</t>
    </rPh>
    <rPh sb="9" eb="10">
      <t>ガク</t>
    </rPh>
    <phoneticPr fontId="2"/>
  </si>
  <si>
    <r>
      <t>（</t>
    </r>
    <r>
      <rPr>
        <sz val="11"/>
        <color theme="1"/>
        <rFont val="Arial"/>
        <family val="2"/>
        <charset val="128"/>
      </rPr>
      <t>A</t>
    </r>
    <r>
      <rPr>
        <sz val="11"/>
        <color theme="1"/>
        <rFont val="ＭＳ Ｐゴシック"/>
        <family val="3"/>
        <charset val="128"/>
      </rPr>
      <t>４）</t>
    </r>
    <r>
      <rPr>
        <sz val="11"/>
        <color theme="1"/>
        <rFont val="游ゴシック"/>
        <family val="2"/>
        <charset val="128"/>
        <scheme val="minor"/>
      </rPr>
      <t/>
    </r>
    <phoneticPr fontId="2"/>
  </si>
  <si>
    <t>第３号様式（第10条第２項）</t>
    <phoneticPr fontId="2"/>
  </si>
  <si>
    <t>横浜市補助金</t>
    <rPh sb="3" eb="6">
      <t>ホジョキン</t>
    </rPh>
    <phoneticPr fontId="2"/>
  </si>
  <si>
    <t>第６号様式（第14条第２項）</t>
    <rPh sb="0" eb="1">
      <t>ダイ</t>
    </rPh>
    <rPh sb="2" eb="5">
      <t>ゴウヨウシキ</t>
    </rPh>
    <rPh sb="6" eb="7">
      <t>ダイ</t>
    </rPh>
    <rPh sb="9" eb="10">
      <t>ジョウ</t>
    </rPh>
    <rPh sb="10" eb="11">
      <t>ダイ</t>
    </rPh>
    <rPh sb="12" eb="13">
      <t>コウ</t>
    </rPh>
    <phoneticPr fontId="2"/>
  </si>
  <si>
    <t>（報告先）</t>
    <rPh sb="1" eb="3">
      <t>ホウコク</t>
    </rPh>
    <rPh sb="3" eb="4">
      <t>サキ</t>
    </rPh>
    <phoneticPr fontId="2"/>
  </si>
  <si>
    <t>（報告者）</t>
    <rPh sb="1" eb="4">
      <t>ホウコクシャ</t>
    </rPh>
    <phoneticPr fontId="2"/>
  </si>
  <si>
    <t xml:space="preserve">　●●年●月●日健高健第●●号で（交付決定・変更承認）された横浜市介護職員住居借上支援事業補助金に係る補助事業等の実績について、次のとおり報告します。 </t>
    <rPh sb="3" eb="4">
      <t>ネン</t>
    </rPh>
    <rPh sb="5" eb="6">
      <t>ツキ</t>
    </rPh>
    <rPh sb="7" eb="8">
      <t>ニチ</t>
    </rPh>
    <rPh sb="8" eb="9">
      <t>ケン</t>
    </rPh>
    <rPh sb="9" eb="10">
      <t>コウ</t>
    </rPh>
    <rPh sb="10" eb="11">
      <t>ケン</t>
    </rPh>
    <rPh sb="11" eb="12">
      <t>ダイ</t>
    </rPh>
    <rPh sb="14" eb="15">
      <t>ゴウ</t>
    </rPh>
    <rPh sb="17" eb="19">
      <t>コウフ</t>
    </rPh>
    <rPh sb="19" eb="21">
      <t>ケッテイ</t>
    </rPh>
    <rPh sb="22" eb="24">
      <t>ヘンコウ</t>
    </rPh>
    <rPh sb="24" eb="26">
      <t>ショウニン</t>
    </rPh>
    <rPh sb="30" eb="32">
      <t>ヨコハマ</t>
    </rPh>
    <rPh sb="32" eb="33">
      <t>シ</t>
    </rPh>
    <rPh sb="33" eb="35">
      <t>カイゴ</t>
    </rPh>
    <rPh sb="35" eb="37">
      <t>ショクイン</t>
    </rPh>
    <rPh sb="37" eb="39">
      <t>ジュウキョ</t>
    </rPh>
    <rPh sb="39" eb="40">
      <t>シャク</t>
    </rPh>
    <rPh sb="40" eb="41">
      <t>ジョウ</t>
    </rPh>
    <rPh sb="41" eb="43">
      <t>シエン</t>
    </rPh>
    <rPh sb="43" eb="45">
      <t>ジギョウ</t>
    </rPh>
    <rPh sb="45" eb="48">
      <t>ホジョキン</t>
    </rPh>
    <rPh sb="49" eb="50">
      <t>カカ</t>
    </rPh>
    <rPh sb="51" eb="53">
      <t>ホジョ</t>
    </rPh>
    <rPh sb="53" eb="55">
      <t>ジギョウ</t>
    </rPh>
    <rPh sb="55" eb="56">
      <t>トウ</t>
    </rPh>
    <rPh sb="57" eb="59">
      <t>ジッセキ</t>
    </rPh>
    <rPh sb="64" eb="65">
      <t>ツギ</t>
    </rPh>
    <rPh sb="69" eb="71">
      <t>ホウコク</t>
    </rPh>
    <phoneticPr fontId="2"/>
  </si>
  <si>
    <t>（１）横浜市介護職員住居借上支援事業実績報告書（第７号様式）</t>
    <rPh sb="3" eb="6">
      <t>ヨコハマシ</t>
    </rPh>
    <rPh sb="6" eb="8">
      <t>カイゴ</t>
    </rPh>
    <rPh sb="8" eb="10">
      <t>ショクイン</t>
    </rPh>
    <rPh sb="10" eb="12">
      <t>ジュウキョ</t>
    </rPh>
    <rPh sb="12" eb="13">
      <t>カ</t>
    </rPh>
    <rPh sb="13" eb="14">
      <t>ア</t>
    </rPh>
    <rPh sb="14" eb="16">
      <t>シエン</t>
    </rPh>
    <rPh sb="16" eb="18">
      <t>ジギョウ</t>
    </rPh>
    <rPh sb="18" eb="20">
      <t>ジッセキ</t>
    </rPh>
    <rPh sb="20" eb="23">
      <t>ホウコクショ</t>
    </rPh>
    <rPh sb="24" eb="25">
      <t>ダイ</t>
    </rPh>
    <rPh sb="26" eb="27">
      <t>ゴウ</t>
    </rPh>
    <rPh sb="27" eb="29">
      <t>ヨウシキ</t>
    </rPh>
    <phoneticPr fontId="2"/>
  </si>
  <si>
    <t>（２）横浜市介護職員住居借上支援事業実績報告書　計算書（第７号様式別紙）</t>
    <rPh sb="3" eb="6">
      <t>ヨコハマシ</t>
    </rPh>
    <rPh sb="6" eb="8">
      <t>カイゴ</t>
    </rPh>
    <rPh sb="8" eb="10">
      <t>ショクイン</t>
    </rPh>
    <rPh sb="10" eb="12">
      <t>ジュウキョ</t>
    </rPh>
    <rPh sb="12" eb="14">
      <t>カリア</t>
    </rPh>
    <rPh sb="14" eb="16">
      <t>シエン</t>
    </rPh>
    <rPh sb="16" eb="18">
      <t>ジギョウ</t>
    </rPh>
    <rPh sb="18" eb="20">
      <t>ジッセキ</t>
    </rPh>
    <rPh sb="20" eb="23">
      <t>ホウコクショ</t>
    </rPh>
    <rPh sb="24" eb="27">
      <t>ケイサンショ</t>
    </rPh>
    <rPh sb="28" eb="29">
      <t>ダイ</t>
    </rPh>
    <rPh sb="30" eb="31">
      <t>ゴウ</t>
    </rPh>
    <rPh sb="31" eb="33">
      <t>ヨウシキ</t>
    </rPh>
    <rPh sb="33" eb="35">
      <t>ベッシ</t>
    </rPh>
    <phoneticPr fontId="2"/>
  </si>
  <si>
    <t>（３）横浜市介護職員住居借上支援事業収支決算書（第８号様式）</t>
    <phoneticPr fontId="2"/>
  </si>
  <si>
    <t>（４）雇用証明書（第12号様式）</t>
    <phoneticPr fontId="2"/>
  </si>
  <si>
    <t>（５）地域活動実績報告書（第13号様式）</t>
    <phoneticPr fontId="2"/>
  </si>
  <si>
    <t>（Ａ４）</t>
  </si>
  <si>
    <t>第７号様式（第14条第２項）</t>
    <phoneticPr fontId="2"/>
  </si>
  <si>
    <t>第７号様式別紙</t>
    <rPh sb="5" eb="7">
      <t>ベッシ</t>
    </rPh>
    <phoneticPr fontId="2"/>
  </si>
  <si>
    <t>第12号様式（第10条第３項、第14条第３項）</t>
    <rPh sb="0" eb="1">
      <t>ダイ</t>
    </rPh>
    <rPh sb="3" eb="4">
      <t>ゴウ</t>
    </rPh>
    <rPh sb="4" eb="6">
      <t>ヨウシキ</t>
    </rPh>
    <rPh sb="7" eb="8">
      <t>ダイ</t>
    </rPh>
    <rPh sb="10" eb="11">
      <t>ジョウ</t>
    </rPh>
    <rPh sb="11" eb="12">
      <t>ダイ</t>
    </rPh>
    <rPh sb="13" eb="14">
      <t>コウ</t>
    </rPh>
    <rPh sb="15" eb="16">
      <t>ダイ</t>
    </rPh>
    <rPh sb="18" eb="19">
      <t>ジョウ</t>
    </rPh>
    <rPh sb="19" eb="20">
      <t>ダイ</t>
    </rPh>
    <rPh sb="21" eb="22">
      <t>コウ</t>
    </rPh>
    <phoneticPr fontId="2"/>
  </si>
  <si>
    <t>第11号様式（第12条第１項）</t>
    <rPh sb="0" eb="1">
      <t>ダイ</t>
    </rPh>
    <rPh sb="3" eb="6">
      <t>ゴウヨウシキ</t>
    </rPh>
    <rPh sb="7" eb="8">
      <t>ダイ</t>
    </rPh>
    <rPh sb="10" eb="11">
      <t>ジョウ</t>
    </rPh>
    <rPh sb="11" eb="12">
      <t>ダイ</t>
    </rPh>
    <rPh sb="13" eb="14">
      <t>コウ</t>
    </rPh>
    <phoneticPr fontId="2"/>
  </si>
  <si>
    <t>横浜市介護職員住居借上支援事業補助金変更承認申請書</t>
    <rPh sb="0" eb="3">
      <t>ヨコハマシ</t>
    </rPh>
    <rPh sb="3" eb="7">
      <t>カイゴショクイン</t>
    </rPh>
    <rPh sb="7" eb="9">
      <t>ジュウキョ</t>
    </rPh>
    <rPh sb="9" eb="11">
      <t>カリア</t>
    </rPh>
    <rPh sb="11" eb="15">
      <t>シエンジギョウ</t>
    </rPh>
    <rPh sb="15" eb="18">
      <t>ホジョキン</t>
    </rPh>
    <rPh sb="18" eb="20">
      <t>ヘンコウ</t>
    </rPh>
    <rPh sb="20" eb="22">
      <t>ショウニン</t>
    </rPh>
    <rPh sb="22" eb="25">
      <t>シンセイショ</t>
    </rPh>
    <phoneticPr fontId="2"/>
  </si>
  <si>
    <t>１　変更後の交付申請額</t>
    <rPh sb="2" eb="4">
      <t>ヘンコウ</t>
    </rPh>
    <rPh sb="4" eb="5">
      <t>ゴ</t>
    </rPh>
    <rPh sb="6" eb="8">
      <t>コウフ</t>
    </rPh>
    <rPh sb="8" eb="10">
      <t>シンセイ</t>
    </rPh>
    <rPh sb="10" eb="11">
      <t>ガク</t>
    </rPh>
    <phoneticPr fontId="2"/>
  </si>
  <si>
    <t>２　添付書類</t>
    <rPh sb="2" eb="6">
      <t>テンプショルイ</t>
    </rPh>
    <phoneticPr fontId="2"/>
  </si>
  <si>
    <t>　　変更事由説明書（第11号様式別紙）</t>
    <rPh sb="2" eb="4">
      <t>ヘンコウ</t>
    </rPh>
    <rPh sb="4" eb="6">
      <t>ジユウ</t>
    </rPh>
    <rPh sb="6" eb="9">
      <t>セツメイショ</t>
    </rPh>
    <rPh sb="10" eb="11">
      <t>ダイ</t>
    </rPh>
    <rPh sb="13" eb="14">
      <t>ゴウ</t>
    </rPh>
    <rPh sb="14" eb="16">
      <t>ヨウシキ</t>
    </rPh>
    <rPh sb="16" eb="18">
      <t>ベッシ</t>
    </rPh>
    <phoneticPr fontId="2"/>
  </si>
  <si>
    <t>（第11号様式別紙）</t>
    <rPh sb="1" eb="2">
      <t>ダイ</t>
    </rPh>
    <rPh sb="4" eb="7">
      <t>ゴウヨウシキ</t>
    </rPh>
    <rPh sb="7" eb="9">
      <t>ベッシ</t>
    </rPh>
    <phoneticPr fontId="2"/>
  </si>
  <si>
    <t>変更事由説明書</t>
    <rPh sb="0" eb="2">
      <t>ヘンコウ</t>
    </rPh>
    <rPh sb="2" eb="4">
      <t>ジユウ</t>
    </rPh>
    <rPh sb="4" eb="7">
      <t>セツメイショ</t>
    </rPh>
    <phoneticPr fontId="2"/>
  </si>
  <si>
    <t>第10号様式（第16条第２項）</t>
    <rPh sb="0" eb="1">
      <t>ダイ</t>
    </rPh>
    <rPh sb="3" eb="6">
      <t>ゴウヨウシキ</t>
    </rPh>
    <rPh sb="7" eb="8">
      <t>ダイ</t>
    </rPh>
    <rPh sb="10" eb="11">
      <t>ジョウ</t>
    </rPh>
    <rPh sb="11" eb="12">
      <t>ダイ</t>
    </rPh>
    <rPh sb="13" eb="14">
      <t>コウ</t>
    </rPh>
    <phoneticPr fontId="2"/>
  </si>
  <si>
    <t>※請求委任や受領委任を行う場合は請求書の押印は省略できません。</t>
    <rPh sb="1" eb="3">
      <t>セイキュウ</t>
    </rPh>
    <rPh sb="3" eb="5">
      <t>イニン</t>
    </rPh>
    <rPh sb="6" eb="8">
      <t>ジュリョウ</t>
    </rPh>
    <rPh sb="8" eb="10">
      <t>イニン</t>
    </rPh>
    <rPh sb="11" eb="12">
      <t>オコナ</t>
    </rPh>
    <rPh sb="13" eb="15">
      <t>バアイ</t>
    </rPh>
    <rPh sb="16" eb="19">
      <t>セイキュウショ</t>
    </rPh>
    <rPh sb="20" eb="22">
      <t>オウイン</t>
    </rPh>
    <rPh sb="23" eb="25">
      <t>ショウリャク</t>
    </rPh>
    <phoneticPr fontId="2"/>
  </si>
  <si>
    <t>２　当該申請書が対象とする施設名</t>
    <rPh sb="2" eb="4">
      <t>トウガイ</t>
    </rPh>
    <rPh sb="4" eb="6">
      <t>シンセイ</t>
    </rPh>
    <rPh sb="6" eb="7">
      <t>ショ</t>
    </rPh>
    <rPh sb="8" eb="10">
      <t>タイショウ</t>
    </rPh>
    <rPh sb="13" eb="15">
      <t>シセツ</t>
    </rPh>
    <rPh sb="15" eb="16">
      <t>メイ</t>
    </rPh>
    <phoneticPr fontId="2"/>
  </si>
  <si>
    <t>（Ａ４）</t>
    <phoneticPr fontId="2"/>
  </si>
  <si>
    <t>～</t>
    <phoneticPr fontId="2"/>
  </si>
  <si>
    <t>在留資格（外国人の場合）</t>
    <rPh sb="0" eb="4">
      <t>ザイリュウシカク</t>
    </rPh>
    <rPh sb="5" eb="8">
      <t>ガイコクジン</t>
    </rPh>
    <rPh sb="9" eb="11">
      <t>バアイ</t>
    </rPh>
    <phoneticPr fontId="2"/>
  </si>
  <si>
    <t>補助金額</t>
    <rPh sb="0" eb="4">
      <t>ホジョキンガク</t>
    </rPh>
    <phoneticPr fontId="2"/>
  </si>
  <si>
    <t>補助対象住居１軒目</t>
    <rPh sb="0" eb="2">
      <t>ホジョ</t>
    </rPh>
    <rPh sb="2" eb="4">
      <t>タイショウ</t>
    </rPh>
    <rPh sb="4" eb="6">
      <t>ジュウキョ</t>
    </rPh>
    <rPh sb="7" eb="8">
      <t>ケン</t>
    </rPh>
    <rPh sb="8" eb="9">
      <t>メ</t>
    </rPh>
    <phoneticPr fontId="2"/>
  </si>
  <si>
    <t>補助対象住居２軒目</t>
    <rPh sb="0" eb="2">
      <t>ホジョ</t>
    </rPh>
    <rPh sb="2" eb="4">
      <t>タイショウ</t>
    </rPh>
    <rPh sb="4" eb="6">
      <t>ジュウキョ</t>
    </rPh>
    <rPh sb="7" eb="8">
      <t>ケン</t>
    </rPh>
    <rPh sb="8" eb="9">
      <t>メ</t>
    </rPh>
    <phoneticPr fontId="2"/>
  </si>
  <si>
    <t>補助対象住居３軒目</t>
    <rPh sb="0" eb="2">
      <t>ホジョ</t>
    </rPh>
    <rPh sb="2" eb="4">
      <t>タイショウ</t>
    </rPh>
    <rPh sb="4" eb="6">
      <t>ジュウキョ</t>
    </rPh>
    <rPh sb="7" eb="8">
      <t>ケン</t>
    </rPh>
    <rPh sb="8" eb="9">
      <t>メ</t>
    </rPh>
    <phoneticPr fontId="2"/>
  </si>
  <si>
    <t>補助対象住居４軒目</t>
    <rPh sb="0" eb="2">
      <t>ホジョ</t>
    </rPh>
    <rPh sb="2" eb="4">
      <t>タイショウ</t>
    </rPh>
    <rPh sb="4" eb="6">
      <t>ジュウキョ</t>
    </rPh>
    <rPh sb="7" eb="8">
      <t>ケン</t>
    </rPh>
    <rPh sb="8" eb="9">
      <t>メ</t>
    </rPh>
    <phoneticPr fontId="2"/>
  </si>
  <si>
    <t>共益費（管理費）</t>
    <rPh sb="0" eb="3">
      <t>キョウエキヒ</t>
    </rPh>
    <rPh sb="4" eb="7">
      <t>カンリヒ</t>
    </rPh>
    <phoneticPr fontId="2"/>
  </si>
  <si>
    <t>※第２号様式及び第２号様式別紙は、右側のシートを住居ごとに作成してください。</t>
    <rPh sb="1" eb="2">
      <t>ダイ</t>
    </rPh>
    <rPh sb="3" eb="4">
      <t>ゴウ</t>
    </rPh>
    <rPh sb="4" eb="6">
      <t>ヨウシキ</t>
    </rPh>
    <rPh sb="6" eb="7">
      <t>オヨ</t>
    </rPh>
    <rPh sb="8" eb="9">
      <t>ダイ</t>
    </rPh>
    <rPh sb="10" eb="11">
      <t>ゴウ</t>
    </rPh>
    <rPh sb="11" eb="13">
      <t>ヨウシキ</t>
    </rPh>
    <rPh sb="13" eb="15">
      <t>ベッシ</t>
    </rPh>
    <rPh sb="17" eb="19">
      <t>ミギガワ</t>
    </rPh>
    <rPh sb="24" eb="26">
      <t>ジュウキョ</t>
    </rPh>
    <rPh sb="29" eb="31">
      <t>サクセイ</t>
    </rPh>
    <phoneticPr fontId="2"/>
  </si>
  <si>
    <t>合計</t>
    <rPh sb="0" eb="2">
      <t>ゴウケイ</t>
    </rPh>
    <phoneticPr fontId="2"/>
  </si>
  <si>
    <t>※第７号様式及び第７号様式別紙は、右側のシートを住居ごとに作成してください。</t>
    <rPh sb="1" eb="2">
      <t>ダイ</t>
    </rPh>
    <rPh sb="3" eb="4">
      <t>ゴウ</t>
    </rPh>
    <rPh sb="4" eb="6">
      <t>ヨウシキ</t>
    </rPh>
    <rPh sb="6" eb="7">
      <t>オヨ</t>
    </rPh>
    <rPh sb="8" eb="9">
      <t>ダイ</t>
    </rPh>
    <rPh sb="10" eb="11">
      <t>ゴウ</t>
    </rPh>
    <rPh sb="11" eb="13">
      <t>ヨウシキ</t>
    </rPh>
    <rPh sb="13" eb="15">
      <t>ベッシ</t>
    </rPh>
    <rPh sb="17" eb="19">
      <t>ミギガワ</t>
    </rPh>
    <rPh sb="24" eb="26">
      <t>ジュウキョ</t>
    </rPh>
    <rPh sb="29" eb="31">
      <t>サクセイ</t>
    </rPh>
    <phoneticPr fontId="2"/>
  </si>
  <si>
    <t>横浜市介護職員住居借上支援事業実績報告書</t>
    <rPh sb="15" eb="20">
      <t>ジッセキホウコクショ</t>
    </rPh>
    <phoneticPr fontId="2"/>
  </si>
  <si>
    <t>横浜市介護職員住居借上支援事業実績報告書　計算書※１</t>
    <rPh sb="15" eb="20">
      <t>ジッセキホウコクショ</t>
    </rPh>
    <rPh sb="21" eb="24">
      <t>ケイサンショ</t>
    </rPh>
    <phoneticPr fontId="2"/>
  </si>
  <si>
    <t>職種</t>
    <rPh sb="0" eb="2">
      <t>ショクシュ</t>
    </rPh>
    <phoneticPr fontId="2"/>
  </si>
  <si>
    <t>採用形態</t>
    <rPh sb="0" eb="4">
      <t>サイヨウケイタイ</t>
    </rPh>
    <phoneticPr fontId="2"/>
  </si>
  <si>
    <t>勤務時間</t>
    <rPh sb="0" eb="2">
      <t>キンム</t>
    </rPh>
    <rPh sb="2" eb="4">
      <t>ジカン</t>
    </rPh>
    <phoneticPr fontId="2"/>
  </si>
  <si>
    <t>雇用主名</t>
    <rPh sb="0" eb="4">
      <t>コヨウヌシメイ</t>
    </rPh>
    <phoneticPr fontId="2"/>
  </si>
  <si>
    <t>（代表者職氏名）</t>
    <rPh sb="1" eb="4">
      <t>ダイヒョウシャ</t>
    </rPh>
    <rPh sb="4" eb="5">
      <t>ショク</t>
    </rPh>
    <rPh sb="5" eb="7">
      <t>シメイ</t>
    </rPh>
    <phoneticPr fontId="2"/>
  </si>
  <si>
    <t>法人又は施設名</t>
    <rPh sb="0" eb="2">
      <t>ホウジン</t>
    </rPh>
    <rPh sb="2" eb="3">
      <t>マタ</t>
    </rPh>
    <rPh sb="4" eb="6">
      <t>シセツ</t>
    </rPh>
    <rPh sb="6" eb="7">
      <t>メイ</t>
    </rPh>
    <phoneticPr fontId="2"/>
  </si>
  <si>
    <t>法人名又は施設名</t>
    <rPh sb="0" eb="3">
      <t>ホウジンメイ</t>
    </rPh>
    <rPh sb="3" eb="4">
      <t>マタ</t>
    </rPh>
    <rPh sb="5" eb="8">
      <t>シセツメイ</t>
    </rPh>
    <phoneticPr fontId="2"/>
  </si>
  <si>
    <t>法人名又は施設名</t>
    <rPh sb="0" eb="4">
      <t>ホウジンメイマタ</t>
    </rPh>
    <rPh sb="5" eb="8">
      <t>シセツメイ</t>
    </rPh>
    <phoneticPr fontId="2"/>
  </si>
  <si>
    <t>※様式が交付申請時と共通です。時点更新をしたものを実績報告では提出してください。</t>
    <rPh sb="1" eb="3">
      <t>ヨウシキ</t>
    </rPh>
    <rPh sb="4" eb="9">
      <t>コウフシンセイジ</t>
    </rPh>
    <rPh sb="10" eb="12">
      <t>キョウツウ</t>
    </rPh>
    <rPh sb="15" eb="19">
      <t>ジテンコウシン</t>
    </rPh>
    <rPh sb="25" eb="29">
      <t>ジッセキホウコク</t>
    </rPh>
    <rPh sb="31" eb="33">
      <t>テイシュツ</t>
    </rPh>
    <phoneticPr fontId="2"/>
  </si>
  <si>
    <t>民間賃貸住宅利用理由書</t>
    <rPh sb="0" eb="6">
      <t>ミンカンチンタイジュウタク</t>
    </rPh>
    <rPh sb="6" eb="8">
      <t>リヨウ</t>
    </rPh>
    <rPh sb="8" eb="11">
      <t>リユウショ</t>
    </rPh>
    <phoneticPr fontId="2"/>
  </si>
  <si>
    <t>施設住所</t>
    <rPh sb="0" eb="2">
      <t>シセツ</t>
    </rPh>
    <rPh sb="2" eb="4">
      <t>ジュウショ</t>
    </rPh>
    <phoneticPr fontId="2"/>
  </si>
  <si>
    <t>施設までの距離</t>
    <rPh sb="0" eb="2">
      <t>シセツ</t>
    </rPh>
    <rPh sb="5" eb="7">
      <t>キョリ</t>
    </rPh>
    <phoneticPr fontId="2"/>
  </si>
  <si>
    <t>賃借料及び共益費（管理費）の合計額</t>
    <rPh sb="0" eb="2">
      <t>チンシャク</t>
    </rPh>
    <rPh sb="2" eb="3">
      <t>リョウ</t>
    </rPh>
    <rPh sb="3" eb="4">
      <t>オヨ</t>
    </rPh>
    <rPh sb="5" eb="8">
      <t>キョウエキヒ</t>
    </rPh>
    <rPh sb="9" eb="11">
      <t>カンリ</t>
    </rPh>
    <rPh sb="11" eb="12">
      <t>ヒ</t>
    </rPh>
    <rPh sb="14" eb="16">
      <t>ゴウケイ</t>
    </rPh>
    <rPh sb="16" eb="17">
      <t>ガク</t>
    </rPh>
    <phoneticPr fontId="2"/>
  </si>
  <si>
    <t>（A４）</t>
    <phoneticPr fontId="2"/>
  </si>
  <si>
    <t>□</t>
  </si>
  <si>
    <t>最も近隣のUR等の住居の名称</t>
    <rPh sb="0" eb="1">
      <t>モット</t>
    </rPh>
    <rPh sb="2" eb="4">
      <t>キンリン</t>
    </rPh>
    <rPh sb="7" eb="8">
      <t>トウ</t>
    </rPh>
    <rPh sb="9" eb="11">
      <t>ジュウキョ</t>
    </rPh>
    <rPh sb="12" eb="14">
      <t>メイショウ</t>
    </rPh>
    <phoneticPr fontId="2"/>
  </si>
  <si>
    <t>（第６条第１項）</t>
    <rPh sb="1" eb="2">
      <t>ダイ</t>
    </rPh>
    <rPh sb="3" eb="4">
      <t>ジョウ</t>
    </rPh>
    <rPh sb="4" eb="5">
      <t>ダイ</t>
    </rPh>
    <rPh sb="6" eb="7">
      <t>コウ</t>
    </rPh>
    <phoneticPr fontId="2"/>
  </si>
  <si>
    <t>近隣のUR等の住居の名称</t>
    <rPh sb="0" eb="2">
      <t>キンリン</t>
    </rPh>
    <rPh sb="5" eb="6">
      <t>トウ</t>
    </rPh>
    <rPh sb="7" eb="9">
      <t>ジュウキョ</t>
    </rPh>
    <rPh sb="10" eb="12">
      <t>メイショウ</t>
    </rPh>
    <phoneticPr fontId="2"/>
  </si>
  <si>
    <t>※UR等の住居が複数ある場合、表を追加すること。</t>
    <rPh sb="3" eb="4">
      <t>トウ</t>
    </rPh>
    <rPh sb="5" eb="7">
      <t>ジュウキョ</t>
    </rPh>
    <rPh sb="8" eb="10">
      <t>フクスウ</t>
    </rPh>
    <rPh sb="12" eb="14">
      <t>バアイ</t>
    </rPh>
    <rPh sb="15" eb="16">
      <t>ヒョウ</t>
    </rPh>
    <rPh sb="17" eb="19">
      <t>ツイカ</t>
    </rPh>
    <phoneticPr fontId="2"/>
  </si>
  <si>
    <t>神奈川県住宅供給公社及び横浜市住宅供給公社からの回答等）を添付すること。</t>
    <rPh sb="0" eb="4">
      <t>カナガワケン</t>
    </rPh>
    <rPh sb="4" eb="6">
      <t>ジュウタク</t>
    </rPh>
    <rPh sb="6" eb="8">
      <t>キョウキュウ</t>
    </rPh>
    <rPh sb="8" eb="10">
      <t>コウシャ</t>
    </rPh>
    <rPh sb="10" eb="11">
      <t>オヨ</t>
    </rPh>
    <rPh sb="12" eb="15">
      <t>ヨコハマシ</t>
    </rPh>
    <rPh sb="15" eb="17">
      <t>ジュウタク</t>
    </rPh>
    <rPh sb="17" eb="21">
      <t>キョウキュウコウシャ</t>
    </rPh>
    <rPh sb="24" eb="26">
      <t>カイトウ</t>
    </rPh>
    <rPh sb="26" eb="27">
      <t>トウ</t>
    </rPh>
    <rPh sb="29" eb="31">
      <t>テンプ</t>
    </rPh>
    <phoneticPr fontId="2"/>
  </si>
  <si>
    <t>※空室がないことがわかる資料（空室状況に関するウェブページ画面や都市再生機構、</t>
    <rPh sb="1" eb="3">
      <t>クウシツ</t>
    </rPh>
    <rPh sb="12" eb="14">
      <t>シリョウ</t>
    </rPh>
    <rPh sb="15" eb="17">
      <t>クウシツ</t>
    </rPh>
    <rPh sb="17" eb="19">
      <t>ジョウキョウ</t>
    </rPh>
    <rPh sb="20" eb="21">
      <t>カン</t>
    </rPh>
    <rPh sb="29" eb="31">
      <t>ガメン</t>
    </rPh>
    <rPh sb="32" eb="34">
      <t>トシ</t>
    </rPh>
    <rPh sb="34" eb="38">
      <t>サイセイキコウ</t>
    </rPh>
    <phoneticPr fontId="2"/>
  </si>
  <si>
    <t>共益費（管理費）の合計が高額な場合</t>
    <rPh sb="0" eb="3">
      <t>キョウエキヒ</t>
    </rPh>
    <rPh sb="4" eb="7">
      <t>カンリヒ</t>
    </rPh>
    <rPh sb="9" eb="11">
      <t>ゴウケイ</t>
    </rPh>
    <rPh sb="12" eb="14">
      <t>コウガク</t>
    </rPh>
    <rPh sb="15" eb="17">
      <t>バアイ</t>
    </rPh>
    <phoneticPr fontId="2"/>
  </si>
  <si>
    <t>機構、神奈川県住宅供給公社及び横浜市住宅供給公社からの回答等）を添付すること。</t>
    <rPh sb="3" eb="7">
      <t>カナガワケン</t>
    </rPh>
    <rPh sb="7" eb="9">
      <t>ジュウタク</t>
    </rPh>
    <rPh sb="9" eb="11">
      <t>キョウキュウ</t>
    </rPh>
    <rPh sb="11" eb="13">
      <t>コウシャ</t>
    </rPh>
    <rPh sb="13" eb="14">
      <t>オヨ</t>
    </rPh>
    <rPh sb="15" eb="18">
      <t>ヨコハマシ</t>
    </rPh>
    <rPh sb="18" eb="20">
      <t>ジュウタク</t>
    </rPh>
    <rPh sb="20" eb="24">
      <t>キョウキュウコウシャ</t>
    </rPh>
    <rPh sb="27" eb="29">
      <t>カイトウ</t>
    </rPh>
    <rPh sb="29" eb="30">
      <t>トウ</t>
    </rPh>
    <rPh sb="32" eb="34">
      <t>テンプ</t>
    </rPh>
    <phoneticPr fontId="2"/>
  </si>
  <si>
    <t>※賃借料、共益費（管理費）がわかる資料（金額に関するウェブページ画面や都市再生</t>
    <rPh sb="1" eb="4">
      <t>チンシャクリョウ</t>
    </rPh>
    <rPh sb="5" eb="8">
      <t>キョウエキヒ</t>
    </rPh>
    <rPh sb="9" eb="12">
      <t>カンリヒ</t>
    </rPh>
    <rPh sb="17" eb="19">
      <t>シリョウ</t>
    </rPh>
    <rPh sb="20" eb="22">
      <t>キンガク</t>
    </rPh>
    <rPh sb="23" eb="24">
      <t>カン</t>
    </rPh>
    <rPh sb="32" eb="34">
      <t>ガメン</t>
    </rPh>
    <rPh sb="35" eb="37">
      <t>トシ</t>
    </rPh>
    <rPh sb="37" eb="39">
      <t>サイセイ</t>
    </rPh>
    <phoneticPr fontId="2"/>
  </si>
  <si>
    <t>４　第６条第２項の規定に該当する場合</t>
    <rPh sb="2" eb="3">
      <t>ダイ</t>
    </rPh>
    <rPh sb="4" eb="5">
      <t>ジョウ</t>
    </rPh>
    <rPh sb="5" eb="6">
      <t>ダイ</t>
    </rPh>
    <rPh sb="7" eb="8">
      <t>コウ</t>
    </rPh>
    <rPh sb="9" eb="11">
      <t>キテイ</t>
    </rPh>
    <rPh sb="12" eb="14">
      <t>ガイトウ</t>
    </rPh>
    <rPh sb="16" eb="18">
      <t>バアイ</t>
    </rPh>
    <phoneticPr fontId="2"/>
  </si>
  <si>
    <t xml:space="preserve">　●●年●月●日健高健第●●号で（交付決定・変更承認）された横浜市介護職員住居借上支援事業補助金について、別添のとおり申請します。 </t>
    <rPh sb="3" eb="4">
      <t>ネン</t>
    </rPh>
    <rPh sb="5" eb="6">
      <t>ツキ</t>
    </rPh>
    <rPh sb="7" eb="8">
      <t>ニチ</t>
    </rPh>
    <rPh sb="8" eb="9">
      <t>ケン</t>
    </rPh>
    <rPh sb="9" eb="10">
      <t>コウ</t>
    </rPh>
    <rPh sb="10" eb="11">
      <t>ケン</t>
    </rPh>
    <rPh sb="11" eb="12">
      <t>ダイ</t>
    </rPh>
    <rPh sb="14" eb="15">
      <t>ゴウ</t>
    </rPh>
    <rPh sb="17" eb="19">
      <t>コウフ</t>
    </rPh>
    <rPh sb="19" eb="21">
      <t>ケッテイ</t>
    </rPh>
    <rPh sb="22" eb="24">
      <t>ヘンコウ</t>
    </rPh>
    <rPh sb="24" eb="26">
      <t>ショウニン</t>
    </rPh>
    <rPh sb="30" eb="32">
      <t>ヨコハマ</t>
    </rPh>
    <rPh sb="32" eb="33">
      <t>シ</t>
    </rPh>
    <rPh sb="33" eb="35">
      <t>カイゴ</t>
    </rPh>
    <rPh sb="35" eb="37">
      <t>ショクイン</t>
    </rPh>
    <rPh sb="37" eb="39">
      <t>ジュウキョ</t>
    </rPh>
    <rPh sb="39" eb="40">
      <t>シャク</t>
    </rPh>
    <rPh sb="40" eb="41">
      <t>ジョウ</t>
    </rPh>
    <rPh sb="41" eb="43">
      <t>シエン</t>
    </rPh>
    <rPh sb="43" eb="45">
      <t>ジギョウ</t>
    </rPh>
    <rPh sb="45" eb="48">
      <t>ホジョキン</t>
    </rPh>
    <rPh sb="53" eb="55">
      <t>ベッテン</t>
    </rPh>
    <rPh sb="59" eb="61">
      <t>シンセイ</t>
    </rPh>
    <phoneticPr fontId="2"/>
  </si>
  <si>
    <t>円</t>
    <rPh sb="0" eb="1">
      <t>エン</t>
    </rPh>
    <phoneticPr fontId="2"/>
  </si>
  <si>
    <t>※８住居以上ある場合は、シートを追加してください。</t>
    <rPh sb="2" eb="4">
      <t>ジュウキョ</t>
    </rPh>
    <rPh sb="4" eb="6">
      <t>イジョウ</t>
    </rPh>
    <rPh sb="8" eb="10">
      <t>バアイ</t>
    </rPh>
    <rPh sb="16" eb="18">
      <t>ツイカ</t>
    </rPh>
    <phoneticPr fontId="2"/>
  </si>
  <si>
    <t>補助対象住居５軒目</t>
    <rPh sb="0" eb="2">
      <t>ホジョ</t>
    </rPh>
    <rPh sb="2" eb="4">
      <t>タイショウ</t>
    </rPh>
    <rPh sb="4" eb="6">
      <t>ジュウキョ</t>
    </rPh>
    <rPh sb="7" eb="8">
      <t>ケン</t>
    </rPh>
    <rPh sb="8" eb="9">
      <t>メ</t>
    </rPh>
    <phoneticPr fontId="2"/>
  </si>
  <si>
    <t>補助対象住居６軒目</t>
    <rPh sb="0" eb="2">
      <t>ホジョ</t>
    </rPh>
    <rPh sb="2" eb="4">
      <t>タイショウ</t>
    </rPh>
    <rPh sb="4" eb="6">
      <t>ジュウキョ</t>
    </rPh>
    <rPh sb="7" eb="8">
      <t>ケン</t>
    </rPh>
    <rPh sb="8" eb="9">
      <t>メ</t>
    </rPh>
    <phoneticPr fontId="2"/>
  </si>
  <si>
    <t>補助対象住居７軒目</t>
    <rPh sb="0" eb="2">
      <t>ホジョ</t>
    </rPh>
    <rPh sb="2" eb="4">
      <t>タイショウ</t>
    </rPh>
    <rPh sb="4" eb="6">
      <t>ジュウキョ</t>
    </rPh>
    <rPh sb="7" eb="8">
      <t>ケン</t>
    </rPh>
    <rPh sb="8" eb="9">
      <t>メ</t>
    </rPh>
    <phoneticPr fontId="2"/>
  </si>
  <si>
    <t>補助対象住居８軒目</t>
    <rPh sb="0" eb="2">
      <t>ホジョ</t>
    </rPh>
    <rPh sb="2" eb="4">
      <t>タイショウ</t>
    </rPh>
    <rPh sb="4" eb="6">
      <t>ジュウキョ</t>
    </rPh>
    <rPh sb="7" eb="8">
      <t>ケン</t>
    </rPh>
    <rPh sb="8" eb="9">
      <t>メ</t>
    </rPh>
    <phoneticPr fontId="2"/>
  </si>
  <si>
    <t>民間賃貸住宅の場合、☑を入れてください。</t>
    <rPh sb="0" eb="4">
      <t>ミンカンチンタイ</t>
    </rPh>
    <rPh sb="4" eb="6">
      <t>ジュウタク</t>
    </rPh>
    <rPh sb="7" eb="9">
      <t>バアイ</t>
    </rPh>
    <rPh sb="12" eb="13">
      <t>イ</t>
    </rPh>
    <phoneticPr fontId="2"/>
  </si>
  <si>
    <t>在留資格がプルダウンにない場合、直接入力してください。</t>
    <rPh sb="0" eb="4">
      <t>ザイリュウシカク</t>
    </rPh>
    <rPh sb="13" eb="15">
      <t>バアイ</t>
    </rPh>
    <rPh sb="16" eb="18">
      <t>チョクセツ</t>
    </rPh>
    <rPh sb="18" eb="20">
      <t>ニュウリョク</t>
    </rPh>
    <phoneticPr fontId="2"/>
  </si>
  <si>
    <t>（和暦に変換されます。）</t>
    <rPh sb="1" eb="3">
      <t>ワレキ</t>
    </rPh>
    <rPh sb="4" eb="6">
      <t>ヘンカン</t>
    </rPh>
    <phoneticPr fontId="2"/>
  </si>
  <si>
    <t>横浜市介護職員住居借上支援事業収支決算書</t>
    <rPh sb="17" eb="20">
      <t>ケッサンショ</t>
    </rPh>
    <phoneticPr fontId="2"/>
  </si>
  <si>
    <t>第８号様式（第14条第２項）</t>
    <phoneticPr fontId="2"/>
  </si>
  <si>
    <t>必要に応じ、手入力を行ってください。</t>
    <rPh sb="0" eb="2">
      <t>ヒツヨウ</t>
    </rPh>
    <rPh sb="3" eb="4">
      <t>オウ</t>
    </rPh>
    <rPh sb="6" eb="7">
      <t>テ</t>
    </rPh>
    <rPh sb="7" eb="9">
      <t>ニュウリョク</t>
    </rPh>
    <rPh sb="10" eb="11">
      <t>オコナ</t>
    </rPh>
    <phoneticPr fontId="2"/>
  </si>
  <si>
    <t>（例）</t>
    <rPh sb="1" eb="2">
      <t>レイ</t>
    </rPh>
    <phoneticPr fontId="2"/>
  </si>
  <si>
    <t>・補助対象外の居住者（その他居住者）が存在する場合</t>
    <rPh sb="13" eb="14">
      <t>タ</t>
    </rPh>
    <rPh sb="14" eb="16">
      <t>キョジュウ</t>
    </rPh>
    <rPh sb="16" eb="17">
      <t>シャ</t>
    </rPh>
    <rPh sb="19" eb="21">
      <t>ソンザイ</t>
    </rPh>
    <phoneticPr fontId="2"/>
  </si>
  <si>
    <t>・不住の者が居住に係る費用を負担する場合</t>
    <rPh sb="1" eb="3">
      <t>フジュウ</t>
    </rPh>
    <rPh sb="4" eb="5">
      <t>モノ</t>
    </rPh>
    <rPh sb="6" eb="8">
      <t>キョジュウ</t>
    </rPh>
    <rPh sb="9" eb="10">
      <t>カカ</t>
    </rPh>
    <rPh sb="11" eb="13">
      <t>ヒヨウ</t>
    </rPh>
    <rPh sb="14" eb="16">
      <t>フタン</t>
    </rPh>
    <rPh sb="18" eb="20">
      <t>バアイ</t>
    </rPh>
    <phoneticPr fontId="2"/>
  </si>
  <si>
    <t>・その他居住者が居住費を負担をしている場合</t>
    <rPh sb="3" eb="4">
      <t>タ</t>
    </rPh>
    <rPh sb="4" eb="6">
      <t>キョジュウ</t>
    </rPh>
    <rPh sb="6" eb="7">
      <t>シャ</t>
    </rPh>
    <rPh sb="8" eb="10">
      <t>キョジュウ</t>
    </rPh>
    <rPh sb="10" eb="11">
      <t>ヒ</t>
    </rPh>
    <rPh sb="12" eb="14">
      <t>フタン</t>
    </rPh>
    <rPh sb="19" eb="21">
      <t>バアイ</t>
    </rPh>
    <phoneticPr fontId="2"/>
  </si>
  <si>
    <t>・補助対象介護職員が居住費を負担している場合</t>
    <phoneticPr fontId="2"/>
  </si>
  <si>
    <r>
      <rPr>
        <b/>
        <sz val="11"/>
        <color rgb="FFFF0000"/>
        <rFont val="ＭＳ Ｐゴシック"/>
        <family val="3"/>
        <charset val="128"/>
      </rPr>
      <t>雇用開始年月日、補助対象期間は西暦</t>
    </r>
    <r>
      <rPr>
        <b/>
        <sz val="11"/>
        <color rgb="FFFF0000"/>
        <rFont val="Arial"/>
        <family val="2"/>
        <charset val="128"/>
      </rPr>
      <t>(yyyy/mm/dd)</t>
    </r>
    <r>
      <rPr>
        <b/>
        <sz val="11"/>
        <color rgb="FFFF0000"/>
        <rFont val="ＭＳ Ｐゴシック"/>
        <family val="3"/>
        <charset val="128"/>
      </rPr>
      <t>で入力してください。</t>
    </r>
    <rPh sb="0" eb="7">
      <t>コヨウカイシネンガッピ</t>
    </rPh>
    <rPh sb="8" eb="14">
      <t>ホジョタイショウキカン</t>
    </rPh>
    <rPh sb="15" eb="17">
      <t>セイレキ</t>
    </rPh>
    <rPh sb="30" eb="32">
      <t>ニュウリョク</t>
    </rPh>
    <phoneticPr fontId="2"/>
  </si>
  <si>
    <t>申請初年度</t>
    <rPh sb="0" eb="2">
      <t>シンセイ</t>
    </rPh>
    <rPh sb="2" eb="5">
      <t>ショネンド</t>
    </rPh>
    <phoneticPr fontId="2"/>
  </si>
  <si>
    <t>令和５年度以降</t>
    <rPh sb="0" eb="2">
      <t>レイワ</t>
    </rPh>
    <rPh sb="3" eb="5">
      <t>ネンド</t>
    </rPh>
    <rPh sb="5" eb="7">
      <t>イコウ</t>
    </rPh>
    <phoneticPr fontId="2"/>
  </si>
  <si>
    <t>令和４年度以前</t>
    <rPh sb="0" eb="2">
      <t>レイワ</t>
    </rPh>
    <rPh sb="3" eb="5">
      <t>ネンド</t>
    </rPh>
    <rPh sb="5" eb="7">
      <t>イゼン</t>
    </rPh>
    <phoneticPr fontId="2"/>
  </si>
  <si>
    <t>【参考】一般的な流れ</t>
    <rPh sb="1" eb="3">
      <t>サンコウ</t>
    </rPh>
    <rPh sb="4" eb="7">
      <t>イッパンテキ</t>
    </rPh>
    <rPh sb="8" eb="9">
      <t>ナガ</t>
    </rPh>
    <phoneticPr fontId="37"/>
  </si>
  <si>
    <t>内容</t>
    <rPh sb="0" eb="2">
      <t>ナイヨウ</t>
    </rPh>
    <phoneticPr fontId="37"/>
  </si>
  <si>
    <t>様式</t>
    <rPh sb="0" eb="2">
      <t>ヨウシキ</t>
    </rPh>
    <phoneticPr fontId="37"/>
  </si>
  <si>
    <t>　横浜市介護職員住居借上支援事業補助金の交付を受けたいので、次のとおり申請します。なお、補助金の交付を受けるにあたっては、横浜市補助金等の交付に関する規則（平成17年11月30日横浜市規則第139号）及び横浜市介護職員住居借上支援事業補助金交付要綱を遵守します。</t>
    <phoneticPr fontId="2"/>
  </si>
  <si>
    <t>（２）補助対象介護職員一覧表（第１号様式別紙２）</t>
    <phoneticPr fontId="2"/>
  </si>
  <si>
    <t>（３）横浜市介護職員住居借上支援事業計画書（第２号様式）</t>
    <phoneticPr fontId="2"/>
  </si>
  <si>
    <t>（４）横浜市介護職員住居借上支援事業計画書　計算書（第２号様式別紙）</t>
    <rPh sb="3" eb="6">
      <t>ヨコハマシ</t>
    </rPh>
    <rPh sb="6" eb="8">
      <t>カイゴ</t>
    </rPh>
    <rPh sb="8" eb="10">
      <t>ショクイン</t>
    </rPh>
    <rPh sb="10" eb="12">
      <t>ジュウキョ</t>
    </rPh>
    <rPh sb="12" eb="14">
      <t>カリア</t>
    </rPh>
    <rPh sb="14" eb="16">
      <t>シエン</t>
    </rPh>
    <rPh sb="16" eb="18">
      <t>ジギョウ</t>
    </rPh>
    <rPh sb="18" eb="21">
      <t>ケイカクショ</t>
    </rPh>
    <rPh sb="22" eb="25">
      <t>ケイサンショ</t>
    </rPh>
    <rPh sb="26" eb="27">
      <t>ダイ</t>
    </rPh>
    <rPh sb="28" eb="29">
      <t>ゴウ</t>
    </rPh>
    <rPh sb="29" eb="31">
      <t>ヨウシキ</t>
    </rPh>
    <rPh sb="31" eb="33">
      <t>ベッシ</t>
    </rPh>
    <phoneticPr fontId="2"/>
  </si>
  <si>
    <t>（５）横浜市介護職員住居借上支援事業収支予算書（第３号様式）</t>
    <phoneticPr fontId="2"/>
  </si>
  <si>
    <t>（６）不動産賃貸借契約書（写し）</t>
    <phoneticPr fontId="2"/>
  </si>
  <si>
    <t>（７）雇用証明書（第12号様式）</t>
    <rPh sb="3" eb="8">
      <t>コヨウショウメイショ</t>
    </rPh>
    <rPh sb="9" eb="10">
      <t>ダイ</t>
    </rPh>
    <rPh sb="12" eb="13">
      <t>ゴウ</t>
    </rPh>
    <rPh sb="13" eb="15">
      <t>ヨウシキ</t>
    </rPh>
    <phoneticPr fontId="2"/>
  </si>
  <si>
    <t>雇用開始
年月日</t>
    <rPh sb="0" eb="2">
      <t>コヨウ</t>
    </rPh>
    <rPh sb="2" eb="4">
      <t>カイシ</t>
    </rPh>
    <rPh sb="5" eb="8">
      <t>ネンガッピ</t>
    </rPh>
    <phoneticPr fontId="2"/>
  </si>
  <si>
    <t>在留資格
※外国人の場合</t>
    <rPh sb="0" eb="4">
      <t>ザイリュウシカク</t>
    </rPh>
    <rPh sb="6" eb="9">
      <t>ガイコクジン</t>
    </rPh>
    <rPh sb="10" eb="12">
      <t>バアイ</t>
    </rPh>
    <phoneticPr fontId="2"/>
  </si>
  <si>
    <t>国籍</t>
    <rPh sb="0" eb="2">
      <t>コクセキ</t>
    </rPh>
    <phoneticPr fontId="2"/>
  </si>
  <si>
    <t>補助対象介護職員一覧表</t>
    <rPh sb="0" eb="2">
      <t>ホジョ</t>
    </rPh>
    <rPh sb="2" eb="4">
      <t>タイショウ</t>
    </rPh>
    <rPh sb="4" eb="8">
      <t>カイゴショクイン</t>
    </rPh>
    <rPh sb="8" eb="11">
      <t>イチランヒョウ</t>
    </rPh>
    <phoneticPr fontId="2"/>
  </si>
  <si>
    <t>（第１号様式別紙２）</t>
    <rPh sb="1" eb="2">
      <t>ダイ</t>
    </rPh>
    <rPh sb="3" eb="4">
      <t>ゴウ</t>
    </rPh>
    <rPh sb="4" eb="6">
      <t>ヨウシキ</t>
    </rPh>
    <rPh sb="6" eb="8">
      <t>ベッシ</t>
    </rPh>
    <phoneticPr fontId="2"/>
  </si>
  <si>
    <t>補助金
申請
初回年度</t>
    <rPh sb="0" eb="3">
      <t>ホジョキン</t>
    </rPh>
    <rPh sb="4" eb="6">
      <t>シンセイ</t>
    </rPh>
    <rPh sb="7" eb="9">
      <t>ショカイ</t>
    </rPh>
    <rPh sb="9" eb="11">
      <t>ネンド</t>
    </rPh>
    <phoneticPr fontId="2"/>
  </si>
  <si>
    <t>記
載
例</t>
    <rPh sb="0" eb="1">
      <t>キ</t>
    </rPh>
    <rPh sb="2" eb="3">
      <t>サイ</t>
    </rPh>
    <rPh sb="4" eb="5">
      <t>レイ</t>
    </rPh>
    <phoneticPr fontId="2"/>
  </si>
  <si>
    <t>○○年度</t>
    <rPh sb="2" eb="4">
      <t>ネンド</t>
    </rPh>
    <phoneticPr fontId="2"/>
  </si>
  <si>
    <t>○○　○○</t>
    <phoneticPr fontId="2"/>
  </si>
  <si>
    <t>○○</t>
    <phoneticPr fontId="2"/>
  </si>
  <si>
    <t>○○年○月○日</t>
    <rPh sb="2" eb="3">
      <t>ネン</t>
    </rPh>
    <rPh sb="4" eb="5">
      <t>ツキ</t>
    </rPh>
    <rPh sb="6" eb="7">
      <t>ニチ</t>
    </rPh>
    <phoneticPr fontId="2"/>
  </si>
  <si>
    <t>補助対象住居</t>
    <rPh sb="0" eb="2">
      <t>ホジョ</t>
    </rPh>
    <rPh sb="2" eb="4">
      <t>タイショウ</t>
    </rPh>
    <rPh sb="4" eb="6">
      <t>ジュウキョ</t>
    </rPh>
    <phoneticPr fontId="2"/>
  </si>
  <si>
    <t>○軒目</t>
    <rPh sb="1" eb="2">
      <t>ケン</t>
    </rPh>
    <rPh sb="2" eb="3">
      <t>メ</t>
    </rPh>
    <phoneticPr fontId="2"/>
  </si>
  <si>
    <t>※行が足りない場合は追加してください。</t>
    <rPh sb="1" eb="2">
      <t>ギョウ</t>
    </rPh>
    <rPh sb="3" eb="4">
      <t>タ</t>
    </rPh>
    <rPh sb="7" eb="9">
      <t>バアイ</t>
    </rPh>
    <rPh sb="10" eb="12">
      <t>ツイカ</t>
    </rPh>
    <phoneticPr fontId="2"/>
  </si>
  <si>
    <t>（５）住民票等</t>
    <rPh sb="6" eb="7">
      <t>トウ</t>
    </rPh>
    <phoneticPr fontId="2"/>
  </si>
  <si>
    <t>（６）給与明細書又は賃金台帳（補助対象介護職員負担額を確認できるもの）</t>
    <rPh sb="15" eb="17">
      <t>ホジョ</t>
    </rPh>
    <rPh sb="17" eb="19">
      <t>タイショウ</t>
    </rPh>
    <rPh sb="19" eb="21">
      <t>カイゴ</t>
    </rPh>
    <rPh sb="21" eb="23">
      <t>ショクイン</t>
    </rPh>
    <rPh sb="23" eb="25">
      <t>フタン</t>
    </rPh>
    <rPh sb="25" eb="26">
      <t>ガク</t>
    </rPh>
    <rPh sb="27" eb="29">
      <t>カクニン</t>
    </rPh>
    <phoneticPr fontId="2"/>
  </si>
  <si>
    <t>（７）物件借上げに係る経費支払書（領収書、通帳の写し等）</t>
    <rPh sb="3" eb="5">
      <t>ブッケン</t>
    </rPh>
    <rPh sb="5" eb="7">
      <t>カリア</t>
    </rPh>
    <rPh sb="9" eb="10">
      <t>カカ</t>
    </rPh>
    <rPh sb="11" eb="13">
      <t>ケイヒ</t>
    </rPh>
    <rPh sb="13" eb="15">
      <t>シハライ</t>
    </rPh>
    <rPh sb="15" eb="16">
      <t>ショ</t>
    </rPh>
    <rPh sb="17" eb="20">
      <t>リョウシュウショ</t>
    </rPh>
    <rPh sb="21" eb="23">
      <t>ツウチョウ</t>
    </rPh>
    <rPh sb="24" eb="25">
      <t>ウツ</t>
    </rPh>
    <rPh sb="26" eb="27">
      <t>ナド</t>
    </rPh>
    <phoneticPr fontId="2"/>
  </si>
  <si>
    <t>第14号様式（第10条第４項）</t>
    <rPh sb="0" eb="1">
      <t>ダイ</t>
    </rPh>
    <rPh sb="3" eb="4">
      <t>ゴウ</t>
    </rPh>
    <rPh sb="4" eb="6">
      <t>ヨウシキ</t>
    </rPh>
    <rPh sb="7" eb="8">
      <t>ダイ</t>
    </rPh>
    <rPh sb="10" eb="11">
      <t>ジョウ</t>
    </rPh>
    <rPh sb="11" eb="12">
      <t>ダイ</t>
    </rPh>
    <rPh sb="13" eb="14">
      <t>コウ</t>
    </rPh>
    <phoneticPr fontId="2"/>
  </si>
  <si>
    <t>第７号様式別紙</t>
    <phoneticPr fontId="2"/>
  </si>
  <si>
    <t>１　施設の近隣（半径１㎞以内）にUR等の住居がない場合</t>
    <rPh sb="18" eb="19">
      <t>トウ</t>
    </rPh>
    <rPh sb="20" eb="22">
      <t>ジュウキョ</t>
    </rPh>
    <phoneticPr fontId="2"/>
  </si>
  <si>
    <t>２　施設の近隣（半径１㎞以内）にあるUR等の住居に空きがない場合</t>
    <rPh sb="20" eb="21">
      <t>トウ</t>
    </rPh>
    <rPh sb="22" eb="24">
      <t>ジュウキョ</t>
    </rPh>
    <phoneticPr fontId="2"/>
  </si>
  <si>
    <t>３　施設の近隣（半径１㎞以内）にあるUR等の住居が民間賃貸住宅と比べて賃借料、</t>
    <rPh sb="20" eb="21">
      <t>トウ</t>
    </rPh>
    <rPh sb="22" eb="24">
      <t>ジュウキョ</t>
    </rPh>
    <phoneticPr fontId="2"/>
  </si>
  <si>
    <t>横浜市介護職員住居借上支援事業補助金チェックリスト（請求）</t>
    <rPh sb="0" eb="3">
      <t>ヨコハマシ</t>
    </rPh>
    <rPh sb="3" eb="7">
      <t>カイゴショクイン</t>
    </rPh>
    <rPh sb="7" eb="11">
      <t>ジュウキョカリア</t>
    </rPh>
    <rPh sb="11" eb="15">
      <t>シエンジギョウ</t>
    </rPh>
    <rPh sb="15" eb="18">
      <t>ホジョキン</t>
    </rPh>
    <rPh sb="26" eb="28">
      <t>セイキュウ</t>
    </rPh>
    <phoneticPr fontId="37"/>
  </si>
  <si>
    <t>※実績報告において不備の多い事項を記載しましたので、下記の内容についてご確認ください。
　確認したら確認欄にチェックをして、各種様式と合わせてご提出ください。</t>
    <rPh sb="1" eb="5">
      <t>ジッセキホウコク</t>
    </rPh>
    <rPh sb="9" eb="11">
      <t>フビ</t>
    </rPh>
    <rPh sb="12" eb="13">
      <t>オオ</t>
    </rPh>
    <rPh sb="14" eb="16">
      <t>ジコウ</t>
    </rPh>
    <rPh sb="17" eb="19">
      <t>キサイ</t>
    </rPh>
    <rPh sb="26" eb="28">
      <t>カキ</t>
    </rPh>
    <rPh sb="29" eb="31">
      <t>ナイヨウ</t>
    </rPh>
    <rPh sb="36" eb="38">
      <t>カクニン</t>
    </rPh>
    <rPh sb="45" eb="47">
      <t>カクニン</t>
    </rPh>
    <rPh sb="50" eb="53">
      <t>カクニンラン</t>
    </rPh>
    <rPh sb="62" eb="66">
      <t>カクシュヨウシキ</t>
    </rPh>
    <rPh sb="67" eb="68">
      <t>ア</t>
    </rPh>
    <rPh sb="72" eb="74">
      <t>テイシュツ</t>
    </rPh>
    <phoneticPr fontId="37"/>
  </si>
  <si>
    <t>No.</t>
    <phoneticPr fontId="37"/>
  </si>
  <si>
    <t>確認欄</t>
    <rPh sb="0" eb="2">
      <t>カクニン</t>
    </rPh>
    <rPh sb="2" eb="3">
      <t>ラン</t>
    </rPh>
    <phoneticPr fontId="37"/>
  </si>
  <si>
    <t>補助金請求書
第10号様式</t>
    <rPh sb="0" eb="3">
      <t>ホジョキン</t>
    </rPh>
    <rPh sb="3" eb="6">
      <t>セイキュウショ</t>
    </rPh>
    <rPh sb="7" eb="8">
      <t>ダイ</t>
    </rPh>
    <rPh sb="10" eb="11">
      <t>ゴウ</t>
    </rPh>
    <rPh sb="11" eb="13">
      <t>ヨウシキ</t>
    </rPh>
    <phoneticPr fontId="37"/>
  </si>
  <si>
    <t>1-1</t>
    <phoneticPr fontId="37"/>
  </si>
  <si>
    <r>
      <t>・請求書の作成日が交付額</t>
    </r>
    <r>
      <rPr>
        <b/>
        <u/>
        <sz val="11"/>
        <color theme="1"/>
        <rFont val="游ゴシック"/>
        <family val="3"/>
        <charset val="128"/>
        <scheme val="minor"/>
      </rPr>
      <t>確定</t>
    </r>
    <r>
      <rPr>
        <sz val="11"/>
        <color theme="1"/>
        <rFont val="Arial"/>
        <family val="2"/>
        <charset val="128"/>
      </rPr>
      <t>通知書の作成日以降となっているか。</t>
    </r>
    <rPh sb="1" eb="4">
      <t>セイキュウショ</t>
    </rPh>
    <rPh sb="5" eb="8">
      <t>サクセイビ</t>
    </rPh>
    <rPh sb="9" eb="12">
      <t>コウフガク</t>
    </rPh>
    <rPh sb="18" eb="20">
      <t>サクセイ</t>
    </rPh>
    <rPh sb="20" eb="21">
      <t>ビ</t>
    </rPh>
    <rPh sb="21" eb="23">
      <t>イコウ</t>
    </rPh>
    <phoneticPr fontId="37"/>
  </si>
  <si>
    <t>　</t>
  </si>
  <si>
    <t>1-2</t>
    <phoneticPr fontId="37"/>
  </si>
  <si>
    <r>
      <t>・「補助額確定通知書番号」の欄に交付額</t>
    </r>
    <r>
      <rPr>
        <b/>
        <u/>
        <sz val="11"/>
        <color theme="1"/>
        <rFont val="游ゴシック"/>
        <family val="3"/>
        <charset val="128"/>
        <scheme val="minor"/>
      </rPr>
      <t>確定</t>
    </r>
    <r>
      <rPr>
        <sz val="11"/>
        <color theme="1"/>
        <rFont val="Arial"/>
        <family val="2"/>
        <charset val="128"/>
      </rPr>
      <t>通知書の日付や文書番号が記載されているか。</t>
    </r>
    <rPh sb="2" eb="4">
      <t>ホジョ</t>
    </rPh>
    <rPh sb="4" eb="5">
      <t>ガク</t>
    </rPh>
    <rPh sb="5" eb="10">
      <t>カクテイツウチショ</t>
    </rPh>
    <rPh sb="10" eb="12">
      <t>バンゴウ</t>
    </rPh>
    <rPh sb="14" eb="15">
      <t>ラン</t>
    </rPh>
    <rPh sb="16" eb="18">
      <t>コウフ</t>
    </rPh>
    <rPh sb="18" eb="19">
      <t>ガク</t>
    </rPh>
    <rPh sb="19" eb="21">
      <t>カクテイ</t>
    </rPh>
    <rPh sb="21" eb="24">
      <t>ツウチショ</t>
    </rPh>
    <rPh sb="25" eb="27">
      <t>ヒヅケ</t>
    </rPh>
    <rPh sb="28" eb="30">
      <t>ブンショ</t>
    </rPh>
    <rPh sb="30" eb="32">
      <t>バンゴウ</t>
    </rPh>
    <rPh sb="33" eb="35">
      <t>キサイ</t>
    </rPh>
    <phoneticPr fontId="37"/>
  </si>
  <si>
    <t>横浜市介護職員住居借上支援事業補助金チェックリスト（実績報告）</t>
    <rPh sb="0" eb="3">
      <t>ヨコハマシ</t>
    </rPh>
    <rPh sb="3" eb="7">
      <t>カイゴショクイン</t>
    </rPh>
    <rPh sb="7" eb="11">
      <t>ジュウキョカリア</t>
    </rPh>
    <rPh sb="11" eb="15">
      <t>シエンジギョウ</t>
    </rPh>
    <rPh sb="15" eb="18">
      <t>ホジョキン</t>
    </rPh>
    <rPh sb="26" eb="30">
      <t>ジッセキホウコク</t>
    </rPh>
    <phoneticPr fontId="37"/>
  </si>
  <si>
    <t>実績報告書
（第６号様式）</t>
    <rPh sb="7" eb="8">
      <t>ダイ</t>
    </rPh>
    <rPh sb="9" eb="10">
      <t>ゴウ</t>
    </rPh>
    <rPh sb="10" eb="12">
      <t>ヨウシキ</t>
    </rPh>
    <phoneticPr fontId="37"/>
  </si>
  <si>
    <r>
      <t>・「代表者職氏名」欄に、代表者の</t>
    </r>
    <r>
      <rPr>
        <b/>
        <u/>
        <sz val="11"/>
        <rFont val="游ゴシック"/>
        <family val="3"/>
        <charset val="128"/>
        <scheme val="minor"/>
      </rPr>
      <t>職名</t>
    </r>
    <r>
      <rPr>
        <sz val="11"/>
        <rFont val="游ゴシック"/>
        <family val="3"/>
        <charset val="128"/>
        <scheme val="minor"/>
      </rPr>
      <t>の記載が漏れていないか。</t>
    </r>
    <rPh sb="12" eb="15">
      <t>ダイヒョウシャ</t>
    </rPh>
    <rPh sb="16" eb="17">
      <t>ショク</t>
    </rPh>
    <rPh sb="19" eb="21">
      <t>キサイ</t>
    </rPh>
    <rPh sb="22" eb="23">
      <t>モ</t>
    </rPh>
    <phoneticPr fontId="37"/>
  </si>
  <si>
    <t>・申請書の日付が、４月１日から14日の間となっているか。
※年度途中で事業が中止・終了した場合は、事業が中止・終了した日の翌日から14日以内となっているか。</t>
    <phoneticPr fontId="37"/>
  </si>
  <si>
    <t>1-3</t>
    <phoneticPr fontId="37"/>
  </si>
  <si>
    <t>・横浜市が施設に送付した交付決定通知書（又は変更承認書）の日付・文書番号が記載されているか。</t>
    <rPh sb="1" eb="3">
      <t>ヨコハマ</t>
    </rPh>
    <rPh sb="5" eb="7">
      <t>シセツ</t>
    </rPh>
    <rPh sb="8" eb="10">
      <t>ソウフ</t>
    </rPh>
    <rPh sb="12" eb="14">
      <t>コウフ</t>
    </rPh>
    <rPh sb="14" eb="19">
      <t>ケッテイツウチショ</t>
    </rPh>
    <rPh sb="20" eb="21">
      <t>マタ</t>
    </rPh>
    <rPh sb="22" eb="24">
      <t>ヘンコウ</t>
    </rPh>
    <rPh sb="24" eb="26">
      <t>ショウニン</t>
    </rPh>
    <rPh sb="26" eb="27">
      <t>ショ</t>
    </rPh>
    <rPh sb="29" eb="31">
      <t>ヒヅケ</t>
    </rPh>
    <rPh sb="32" eb="36">
      <t>ブンショバンゴウ</t>
    </rPh>
    <rPh sb="37" eb="39">
      <t>キサイ</t>
    </rPh>
    <phoneticPr fontId="37"/>
  </si>
  <si>
    <t>1-4</t>
    <phoneticPr fontId="37"/>
  </si>
  <si>
    <t>・「補助事業に要した経費」は、補助対象期間に法人が要した経費が記載されているか。（第７号様式に記載されている「事業実施者負担額」と同一）交付決定額が交付決定通知書の金額と一致しているか（変更申請を行っている場合には、変更承認書の金額と一致しているか）。</t>
    <phoneticPr fontId="37"/>
  </si>
  <si>
    <t>1-5</t>
    <phoneticPr fontId="37"/>
  </si>
  <si>
    <t>・交付決定通知書（変更申請している場合は最新の変更承認書）の日付・文書番号を記載し、（交付決定・変更承認）のいずれかに〇がついているか。</t>
    <rPh sb="5" eb="8">
      <t>ツウチショ</t>
    </rPh>
    <rPh sb="9" eb="11">
      <t>ヘンコウ</t>
    </rPh>
    <rPh sb="11" eb="13">
      <t>シンセイ</t>
    </rPh>
    <rPh sb="17" eb="19">
      <t>バアイ</t>
    </rPh>
    <rPh sb="20" eb="22">
      <t>サイシン</t>
    </rPh>
    <rPh sb="27" eb="28">
      <t>ショ</t>
    </rPh>
    <rPh sb="30" eb="32">
      <t>ヒヅケ</t>
    </rPh>
    <rPh sb="33" eb="37">
      <t>ブンショバンゴウ</t>
    </rPh>
    <rPh sb="38" eb="40">
      <t>キサイ</t>
    </rPh>
    <rPh sb="43" eb="47">
      <t>コウフケッテイ</t>
    </rPh>
    <rPh sb="48" eb="52">
      <t>ヘンコウショウニン</t>
    </rPh>
    <phoneticPr fontId="37"/>
  </si>
  <si>
    <t>実績報告書
（第７号様式）</t>
    <rPh sb="0" eb="2">
      <t>ジッセキ</t>
    </rPh>
    <rPh sb="2" eb="5">
      <t>ホウコクショ</t>
    </rPh>
    <rPh sb="7" eb="8">
      <t>ダイ</t>
    </rPh>
    <rPh sb="9" eb="10">
      <t>ゴウ</t>
    </rPh>
    <rPh sb="10" eb="12">
      <t>ヨウシキ</t>
    </rPh>
    <phoneticPr fontId="37"/>
  </si>
  <si>
    <t>2-1</t>
    <phoneticPr fontId="37"/>
  </si>
  <si>
    <t>・申請（又は変更申請）時に提出した、横浜市介護職員住居借上支援事業計画書（第２号様式）と内容が一致しているか。</t>
    <rPh sb="11" eb="12">
      <t>ジ</t>
    </rPh>
    <rPh sb="44" eb="46">
      <t>ナイヨウ</t>
    </rPh>
    <rPh sb="47" eb="49">
      <t>イッチ</t>
    </rPh>
    <phoneticPr fontId="37"/>
  </si>
  <si>
    <t>住民票等
（実績報告書の添付書類）</t>
    <rPh sb="3" eb="4">
      <t>トウ</t>
    </rPh>
    <rPh sb="6" eb="11">
      <t>ジッセキホウコクショ</t>
    </rPh>
    <rPh sb="12" eb="16">
      <t>テンプショルイ</t>
    </rPh>
    <phoneticPr fontId="37"/>
  </si>
  <si>
    <t>5-1</t>
    <phoneticPr fontId="37"/>
  </si>
  <si>
    <t>・「補助対象期間の開始から終期まで補助対象住居に居住していたことがわかる書類」の添付が必要となりますので、補助対象住居から退去する際、転出の手続きを行う前に、住民票を取得してください。
※住民票や転出届出書記載事項証明を提出できない場合には、代わりに誓約書を提出していただきますので、健康福祉局高齢健康福祉課までお問い合わせください。</t>
    <rPh sb="40" eb="42">
      <t>テンプ</t>
    </rPh>
    <rPh sb="43" eb="45">
      <t>ヒツヨウ</t>
    </rPh>
    <rPh sb="53" eb="59">
      <t>ホジョタイショウジュウキョ</t>
    </rPh>
    <rPh sb="61" eb="63">
      <t>タイキョ</t>
    </rPh>
    <rPh sb="65" eb="66">
      <t>サイ</t>
    </rPh>
    <rPh sb="94" eb="97">
      <t>ジュウミンヒョウ</t>
    </rPh>
    <rPh sb="110" eb="112">
      <t>テイシュツ</t>
    </rPh>
    <rPh sb="116" eb="118">
      <t>バアイ</t>
    </rPh>
    <rPh sb="121" eb="122">
      <t>カ</t>
    </rPh>
    <rPh sb="125" eb="128">
      <t>セイヤクショ</t>
    </rPh>
    <rPh sb="129" eb="131">
      <t>テイシュツ</t>
    </rPh>
    <rPh sb="142" eb="147">
      <t>ケンコウフクシキョク</t>
    </rPh>
    <rPh sb="147" eb="154">
      <t>コウレイケンコウフクシカ</t>
    </rPh>
    <rPh sb="157" eb="158">
      <t>ト</t>
    </rPh>
    <rPh sb="159" eb="160">
      <t>ア</t>
    </rPh>
    <phoneticPr fontId="37"/>
  </si>
  <si>
    <t>給与明細書又は賃金台帳
（実績報告書の添付書類）</t>
    <rPh sb="13" eb="18">
      <t>ジッセキホウコクショ</t>
    </rPh>
    <rPh sb="19" eb="23">
      <t>テンプショルイ</t>
    </rPh>
    <phoneticPr fontId="37"/>
  </si>
  <si>
    <t>6-1</t>
    <phoneticPr fontId="37"/>
  </si>
  <si>
    <t>・令和４年４月から令和５年３月までが補助対象期間の場合、令和５年４月上旬に実績報告書を提出する必要があるため、給与明細等の発行が間に合わない場合には、実績報告時の添付は省略し、後日提出してください。</t>
    <rPh sb="1" eb="3">
      <t>レイワ</t>
    </rPh>
    <rPh sb="4" eb="5">
      <t>ネン</t>
    </rPh>
    <rPh sb="6" eb="7">
      <t>ガツ</t>
    </rPh>
    <rPh sb="9" eb="11">
      <t>レイワ</t>
    </rPh>
    <rPh sb="12" eb="13">
      <t>ネン</t>
    </rPh>
    <rPh sb="14" eb="15">
      <t>ガツ</t>
    </rPh>
    <rPh sb="18" eb="20">
      <t>ホジョ</t>
    </rPh>
    <rPh sb="20" eb="22">
      <t>タイショウ</t>
    </rPh>
    <rPh sb="22" eb="24">
      <t>キカン</t>
    </rPh>
    <rPh sb="25" eb="27">
      <t>バアイ</t>
    </rPh>
    <rPh sb="28" eb="30">
      <t>レイワ</t>
    </rPh>
    <rPh sb="31" eb="32">
      <t>ネン</t>
    </rPh>
    <rPh sb="33" eb="34">
      <t>ガツ</t>
    </rPh>
    <rPh sb="34" eb="36">
      <t>ジョウジュン</t>
    </rPh>
    <rPh sb="37" eb="41">
      <t>ジッセキホウコク</t>
    </rPh>
    <rPh sb="41" eb="42">
      <t>ショ</t>
    </rPh>
    <rPh sb="43" eb="45">
      <t>テイシュツ</t>
    </rPh>
    <rPh sb="47" eb="49">
      <t>ヒツヨウ</t>
    </rPh>
    <rPh sb="55" eb="57">
      <t>キュウヨ</t>
    </rPh>
    <rPh sb="57" eb="59">
      <t>メイサイ</t>
    </rPh>
    <rPh sb="59" eb="60">
      <t>トウ</t>
    </rPh>
    <rPh sb="61" eb="63">
      <t>ハッコウ</t>
    </rPh>
    <rPh sb="64" eb="65">
      <t>マ</t>
    </rPh>
    <rPh sb="66" eb="67">
      <t>ア</t>
    </rPh>
    <rPh sb="70" eb="72">
      <t>バアイ</t>
    </rPh>
    <rPh sb="75" eb="77">
      <t>ジッセキ</t>
    </rPh>
    <rPh sb="77" eb="79">
      <t>ホウコク</t>
    </rPh>
    <rPh sb="79" eb="80">
      <t>ジ</t>
    </rPh>
    <rPh sb="81" eb="83">
      <t>テンプ</t>
    </rPh>
    <rPh sb="84" eb="86">
      <t>ショウリャク</t>
    </rPh>
    <rPh sb="88" eb="90">
      <t>ゴジツ</t>
    </rPh>
    <rPh sb="90" eb="92">
      <t>テイシュツ</t>
    </rPh>
    <phoneticPr fontId="37"/>
  </si>
  <si>
    <t>物件借上げに係る経費支払書（領収書、通帳の写し等）
（実績報告書の添付書類）</t>
    <rPh sb="27" eb="32">
      <t>ジッセキホウコクショ</t>
    </rPh>
    <rPh sb="33" eb="37">
      <t>テンプショルイ</t>
    </rPh>
    <phoneticPr fontId="37"/>
  </si>
  <si>
    <t>7-1</t>
    <phoneticPr fontId="37"/>
  </si>
  <si>
    <t>・令和４年４月から令和５年３月までが補助対象期間の場合、令和５年４月上旬に実績報告書を提出する必要があるため、３月分の支払いが間に合わないには、実績報告時の添付は省略し、後日提出してください。</t>
    <rPh sb="34" eb="36">
      <t>ジョウジュン</t>
    </rPh>
    <rPh sb="47" eb="49">
      <t>ヒツヨウ</t>
    </rPh>
    <rPh sb="59" eb="61">
      <t>シハラ</t>
    </rPh>
    <rPh sb="63" eb="64">
      <t>マ</t>
    </rPh>
    <rPh sb="65" eb="66">
      <t>ア</t>
    </rPh>
    <rPh sb="81" eb="83">
      <t>ショウリャク</t>
    </rPh>
    <phoneticPr fontId="37"/>
  </si>
  <si>
    <t>横浜市介護職員住居借上支援事業補助金チェックリスト（交付申請）</t>
    <rPh sb="0" eb="3">
      <t>ヨコハマシ</t>
    </rPh>
    <rPh sb="3" eb="7">
      <t>カイゴショクイン</t>
    </rPh>
    <rPh sb="7" eb="11">
      <t>ジュウキョカリア</t>
    </rPh>
    <rPh sb="11" eb="15">
      <t>シエンジギョウ</t>
    </rPh>
    <rPh sb="15" eb="18">
      <t>ホジョキン</t>
    </rPh>
    <rPh sb="26" eb="30">
      <t>コウフシンセイ</t>
    </rPh>
    <phoneticPr fontId="37"/>
  </si>
  <si>
    <t>申請書
（第１号様式）</t>
    <rPh sb="0" eb="2">
      <t>シンセイ</t>
    </rPh>
    <rPh sb="2" eb="3">
      <t>ショ</t>
    </rPh>
    <phoneticPr fontId="37"/>
  </si>
  <si>
    <t>・補助対象期間は、月の初日から末日まで補助対象要件を満たしている期間かつ、末日までに申請のあった月以降となります（ただし、月の途中で補助対象要件を満たさなくなる場合は日割りにより算出）。このため、前年度からの継続申請の場合など、補助対象期間に４月を含む場合の提出期限は４月末となります。
※提出期限を過ぎた場合は、提出日が属する月以降が補助対象期間となります。</t>
    <rPh sb="1" eb="7">
      <t>ホジョタイショウキカン</t>
    </rPh>
    <rPh sb="9" eb="10">
      <t>ツキ</t>
    </rPh>
    <rPh sb="11" eb="13">
      <t>ショニチ</t>
    </rPh>
    <rPh sb="15" eb="17">
      <t>マツジツ</t>
    </rPh>
    <rPh sb="19" eb="25">
      <t>ホジョタイショウヨウケン</t>
    </rPh>
    <rPh sb="26" eb="27">
      <t>ミ</t>
    </rPh>
    <rPh sb="32" eb="34">
      <t>キカン</t>
    </rPh>
    <rPh sb="37" eb="39">
      <t>マツジツ</t>
    </rPh>
    <rPh sb="42" eb="44">
      <t>シンセイ</t>
    </rPh>
    <rPh sb="48" eb="51">
      <t>ツキイコウ</t>
    </rPh>
    <rPh sb="61" eb="62">
      <t>ツキ</t>
    </rPh>
    <rPh sb="63" eb="65">
      <t>トチュウ</t>
    </rPh>
    <rPh sb="66" eb="72">
      <t>ホジョタイショウヨウケン</t>
    </rPh>
    <rPh sb="73" eb="74">
      <t>ミ</t>
    </rPh>
    <rPh sb="80" eb="82">
      <t>バアイ</t>
    </rPh>
    <rPh sb="83" eb="85">
      <t>ヒワ</t>
    </rPh>
    <rPh sb="89" eb="91">
      <t>サンシュツ</t>
    </rPh>
    <rPh sb="98" eb="101">
      <t>ゼンネンド</t>
    </rPh>
    <rPh sb="104" eb="106">
      <t>ケイゾク</t>
    </rPh>
    <rPh sb="106" eb="108">
      <t>シンセイ</t>
    </rPh>
    <rPh sb="109" eb="111">
      <t>バアイ</t>
    </rPh>
    <rPh sb="114" eb="120">
      <t>ホジョタイショウキカン</t>
    </rPh>
    <rPh sb="122" eb="123">
      <t>ガツ</t>
    </rPh>
    <rPh sb="124" eb="125">
      <t>フク</t>
    </rPh>
    <rPh sb="126" eb="128">
      <t>バアイ</t>
    </rPh>
    <rPh sb="129" eb="133">
      <t>テイシュツキゲン</t>
    </rPh>
    <rPh sb="135" eb="136">
      <t>ガツ</t>
    </rPh>
    <rPh sb="136" eb="137">
      <t>マツ</t>
    </rPh>
    <rPh sb="145" eb="147">
      <t>テイシュツ</t>
    </rPh>
    <rPh sb="147" eb="149">
      <t>キゲン</t>
    </rPh>
    <rPh sb="150" eb="151">
      <t>ス</t>
    </rPh>
    <rPh sb="153" eb="155">
      <t>バアイ</t>
    </rPh>
    <phoneticPr fontId="37"/>
  </si>
  <si>
    <t>・「代表者職氏名」欄に、代表者の職名の記載が漏れていないか。</t>
    <rPh sb="12" eb="15">
      <t>ダイヒョウシャ</t>
    </rPh>
    <rPh sb="16" eb="17">
      <t>ショク</t>
    </rPh>
    <rPh sb="19" eb="21">
      <t>キサイ</t>
    </rPh>
    <rPh sb="22" eb="23">
      <t>モ</t>
    </rPh>
    <phoneticPr fontId="37"/>
  </si>
  <si>
    <t>1-3</t>
  </si>
  <si>
    <t>・申請書の日付が、すべての添付資料の作成日以降となっているか。</t>
    <phoneticPr fontId="37"/>
  </si>
  <si>
    <t>1-4</t>
  </si>
  <si>
    <t>・補助金交付申請額が、最終的に本市が負担する金額を千円未満切捨てた額となっているか。
　(第３号様式の「横浜市補助金」と一致する金額)</t>
    <phoneticPr fontId="37"/>
  </si>
  <si>
    <t>1-5</t>
  </si>
  <si>
    <t>・「補助事業等の期間」について、当該年度の補助対象期間の開始日、完了予定日を記載しているか。</t>
    <phoneticPr fontId="37"/>
  </si>
  <si>
    <t>1-6</t>
  </si>
  <si>
    <t>・交付申請書（第１号様式）の「５　添付書類」に記載のある書類がすべて添付されているか。</t>
    <phoneticPr fontId="37"/>
  </si>
  <si>
    <t>1-7</t>
  </si>
  <si>
    <t>・月の途中で補助対象期間が終了する場合は、日割り計算表が添付されているか。</t>
    <phoneticPr fontId="37"/>
  </si>
  <si>
    <t>1-8</t>
    <phoneticPr fontId="37"/>
  </si>
  <si>
    <t>・民間賃貸住宅を使用する場合は、民間賃貸住宅利用理由書（第14号様式）及び必要書類が添付されているか。</t>
    <phoneticPr fontId="37"/>
  </si>
  <si>
    <t>役員等氏名一覧表
（第１号様式別紙１）</t>
    <phoneticPr fontId="37"/>
  </si>
  <si>
    <t>・「代表者職氏名」欄に、代表者の職名の記載が漏れていないか。</t>
    <rPh sb="2" eb="8">
      <t>ダイヒョウシャショクシメイ</t>
    </rPh>
    <rPh sb="9" eb="10">
      <t>ラン</t>
    </rPh>
    <phoneticPr fontId="37"/>
  </si>
  <si>
    <t>補助対象介護職員一覧表
（第１号様式別紙２）</t>
    <rPh sb="0" eb="2">
      <t>ホジョ</t>
    </rPh>
    <rPh sb="2" eb="4">
      <t>タイショウ</t>
    </rPh>
    <rPh sb="4" eb="6">
      <t>カイゴ</t>
    </rPh>
    <rPh sb="6" eb="8">
      <t>ショクイン</t>
    </rPh>
    <rPh sb="8" eb="10">
      <t>イチラン</t>
    </rPh>
    <rPh sb="10" eb="11">
      <t>ヒョウ</t>
    </rPh>
    <rPh sb="13" eb="14">
      <t>ダイ</t>
    </rPh>
    <rPh sb="15" eb="16">
      <t>ゴウ</t>
    </rPh>
    <rPh sb="16" eb="18">
      <t>ヨウシキ</t>
    </rPh>
    <rPh sb="18" eb="20">
      <t>ベッシ</t>
    </rPh>
    <phoneticPr fontId="37"/>
  </si>
  <si>
    <t>3-1</t>
    <phoneticPr fontId="37"/>
  </si>
  <si>
    <t>・「雇用開始年月日」が、雇用証明書の記載と一致しているか。</t>
    <rPh sb="2" eb="4">
      <t>コヨウ</t>
    </rPh>
    <rPh sb="4" eb="6">
      <t>カイシ</t>
    </rPh>
    <rPh sb="6" eb="9">
      <t>ネンガッピ</t>
    </rPh>
    <rPh sb="12" eb="17">
      <t>コヨウショウメイショ</t>
    </rPh>
    <rPh sb="18" eb="20">
      <t>キサイ</t>
    </rPh>
    <rPh sb="21" eb="23">
      <t>イッチ</t>
    </rPh>
    <phoneticPr fontId="37"/>
  </si>
  <si>
    <t>住居借上支援事業計画書
（第２号様式）</t>
    <rPh sb="0" eb="4">
      <t>ジュウキョカリア</t>
    </rPh>
    <rPh sb="4" eb="8">
      <t>シエンジギョウ</t>
    </rPh>
    <phoneticPr fontId="37"/>
  </si>
  <si>
    <t>4-1</t>
    <phoneticPr fontId="37"/>
  </si>
  <si>
    <t>・居室数（１Kなら１室、２LDＫなら２室）が正しく記載されているか。
（職員１名につき１居室が確保されていること）</t>
    <rPh sb="1" eb="3">
      <t>キョシツ</t>
    </rPh>
    <rPh sb="3" eb="4">
      <t>スウ</t>
    </rPh>
    <rPh sb="10" eb="11">
      <t>シツ</t>
    </rPh>
    <rPh sb="19" eb="20">
      <t>シツ</t>
    </rPh>
    <rPh sb="22" eb="23">
      <t>タダ</t>
    </rPh>
    <rPh sb="25" eb="27">
      <t>キサイ</t>
    </rPh>
    <phoneticPr fontId="37"/>
  </si>
  <si>
    <t>4-2</t>
    <phoneticPr fontId="37"/>
  </si>
  <si>
    <t>・「申請初年度」欄が正しく記載されているか。</t>
    <phoneticPr fontId="37"/>
  </si>
  <si>
    <t>4-3</t>
    <phoneticPr fontId="37"/>
  </si>
  <si>
    <t>・地域活動自治会等名及び地域活動内容が記載されているか。
（住居の近隣の自治会が望ましいが、施設の近隣の自治会でも可）</t>
    <phoneticPr fontId="37"/>
  </si>
  <si>
    <t>住居借上支援事業計画書　計算書
（第２号様式別紙）</t>
    <rPh sb="22" eb="24">
      <t>ベッシ</t>
    </rPh>
    <phoneticPr fontId="37"/>
  </si>
  <si>
    <t>・賃借料・共益費が不動産賃貸借契約書（写し）等の記載と一致しているか。
※補助対象開始期間が異なる職員がいる場合や日割りの場合には、エクセルで自動計算できないため、手入力する必要があります（日割りに関しては日割り計算表を使用し、行を追加して記入）。</t>
    <rPh sb="1" eb="4">
      <t>チンシャクリョウ</t>
    </rPh>
    <rPh sb="5" eb="8">
      <t>キョウエキヒ</t>
    </rPh>
    <rPh sb="27" eb="29">
      <t>イッチ</t>
    </rPh>
    <rPh sb="41" eb="43">
      <t>カイシ</t>
    </rPh>
    <rPh sb="43" eb="45">
      <t>キカン</t>
    </rPh>
    <rPh sb="46" eb="47">
      <t>コト</t>
    </rPh>
    <rPh sb="49" eb="51">
      <t>ショクイン</t>
    </rPh>
    <rPh sb="54" eb="56">
      <t>バアイ</t>
    </rPh>
    <rPh sb="57" eb="59">
      <t>ヒワ</t>
    </rPh>
    <rPh sb="61" eb="63">
      <t>バアイ</t>
    </rPh>
    <rPh sb="71" eb="73">
      <t>ジドウ</t>
    </rPh>
    <rPh sb="73" eb="75">
      <t>ケイサン</t>
    </rPh>
    <rPh sb="82" eb="83">
      <t>テ</t>
    </rPh>
    <rPh sb="83" eb="85">
      <t>ニュウリョク</t>
    </rPh>
    <rPh sb="87" eb="89">
      <t>ヒツヨウ</t>
    </rPh>
    <phoneticPr fontId="37"/>
  </si>
  <si>
    <t>5-2</t>
    <phoneticPr fontId="37"/>
  </si>
  <si>
    <t>・第２号様式の補助対象介護職員の「No.」と第２号様式別紙の「補助対象職員No.」が一致しているか。</t>
    <phoneticPr fontId="37"/>
  </si>
  <si>
    <t>住居借上支援事業収支予算書
（第３号様式）</t>
    <phoneticPr fontId="37"/>
  </si>
  <si>
    <t>・横浜市介護職員住居借上支援事業計画書計算書（第２号様式別紙）に入力された内容が反映されているか。</t>
    <rPh sb="32" eb="34">
      <t>ニュウリョク</t>
    </rPh>
    <rPh sb="37" eb="39">
      <t>ナイヨウ</t>
    </rPh>
    <rPh sb="40" eb="42">
      <t>ハンエイ</t>
    </rPh>
    <phoneticPr fontId="37"/>
  </si>
  <si>
    <t>不動産賃貸借契約書（写し）
（申請書の添付書類）</t>
    <rPh sb="15" eb="18">
      <t>シンセイショ</t>
    </rPh>
    <rPh sb="19" eb="23">
      <t>テンプショルイ</t>
    </rPh>
    <phoneticPr fontId="37"/>
  </si>
  <si>
    <t>・賃借料、共益費、間取り（１K 等）の記載があるか。
※記載がない場合には、「住宅の賃貸借契約締結のご案内」等、わかる資料を添付。</t>
    <rPh sb="1" eb="3">
      <t>チンシャク</t>
    </rPh>
    <rPh sb="3" eb="4">
      <t>リョウ</t>
    </rPh>
    <rPh sb="5" eb="7">
      <t>キョウエキ</t>
    </rPh>
    <rPh sb="7" eb="8">
      <t>ヒ</t>
    </rPh>
    <rPh sb="9" eb="11">
      <t>マド</t>
    </rPh>
    <rPh sb="16" eb="17">
      <t>トウ</t>
    </rPh>
    <rPh sb="19" eb="21">
      <t>キサイ</t>
    </rPh>
    <rPh sb="28" eb="30">
      <t>キサイ</t>
    </rPh>
    <rPh sb="33" eb="35">
      <t>バアイ</t>
    </rPh>
    <rPh sb="52" eb="53">
      <t>ナイ</t>
    </rPh>
    <rPh sb="54" eb="55">
      <t>トウ</t>
    </rPh>
    <rPh sb="59" eb="61">
      <t>シリョウ</t>
    </rPh>
    <rPh sb="62" eb="64">
      <t>テンプ</t>
    </rPh>
    <phoneticPr fontId="37"/>
  </si>
  <si>
    <t>雇用証明書
（第12号様式）</t>
    <phoneticPr fontId="37"/>
  </si>
  <si>
    <t>8-1</t>
    <phoneticPr fontId="37"/>
  </si>
  <si>
    <t>・横浜市介護職員住居借上支援事業計画書（第２号様式）と介護職員の氏名・勤務先施設名が一致しているか。</t>
    <rPh sb="27" eb="29">
      <t>カイゴ</t>
    </rPh>
    <rPh sb="29" eb="31">
      <t>ショクイン</t>
    </rPh>
    <rPh sb="32" eb="34">
      <t>シメイ</t>
    </rPh>
    <rPh sb="35" eb="38">
      <t>キンムサキ</t>
    </rPh>
    <rPh sb="38" eb="40">
      <t>シセツ</t>
    </rPh>
    <rPh sb="40" eb="41">
      <t>メイ</t>
    </rPh>
    <rPh sb="42" eb="44">
      <t>イッチ</t>
    </rPh>
    <phoneticPr fontId="37"/>
  </si>
  <si>
    <t>8-2</t>
    <phoneticPr fontId="37"/>
  </si>
  <si>
    <t>・補助対象介護職員一覧表（第１号様式別紙２）と雇用開始年月日が一致しているか。</t>
    <phoneticPr fontId="37"/>
  </si>
  <si>
    <t>【民間賃貸住宅を使用する場合のみ】
民間賃貸住宅利用理由書
（第14号様式）</t>
    <rPh sb="31" eb="32">
      <t>ダイ</t>
    </rPh>
    <rPh sb="34" eb="35">
      <t>ゴウ</t>
    </rPh>
    <rPh sb="35" eb="37">
      <t>ヨウシキ</t>
    </rPh>
    <phoneticPr fontId="37"/>
  </si>
  <si>
    <t>9-1</t>
    <phoneticPr fontId="37"/>
  </si>
  <si>
    <t>・民間賃貸住宅を使用する場合、民間賃貸住宅利用理由書（第14号様式）が添付されているか。</t>
    <rPh sb="1" eb="7">
      <t>ミンカンチンタイジュウタク</t>
    </rPh>
    <rPh sb="8" eb="10">
      <t>シヨウ</t>
    </rPh>
    <rPh sb="12" eb="14">
      <t>バアイ</t>
    </rPh>
    <phoneticPr fontId="37"/>
  </si>
  <si>
    <t>9-2</t>
    <phoneticPr fontId="37"/>
  </si>
  <si>
    <t>・UR等及び民間賃貸住宅の賃借料、共益費がわかる資料が添付されているか。</t>
    <phoneticPr fontId="37"/>
  </si>
  <si>
    <t>9-3</t>
    <phoneticPr fontId="37"/>
  </si>
  <si>
    <t>・下記（１）～（３）の状況に応じた書類が添付されているか。
（１）半径１km以内に、ＵＲ等の住居が無い場合
　半径１km以内にUR等の住居がないことがわかる資料（地図）」
（２）半径１km以内にある、ＵＲ等の住居に空きが無い場合
　半径１㎞以内にあるUR等の住居に空きがないことがわかる資料（HPのコピーや問合せ記録）
（３）半径１km以内にある、ＵＲ等の住居が民間賃貸住宅と比較して賃借料・共益費の合計が高額である場合
　居住する民間賃貸住宅の賃料が、半径１km以内にあるUR等の住居と比較し低額であることがわかる資料</t>
    <rPh sb="1" eb="3">
      <t>カキ</t>
    </rPh>
    <rPh sb="11" eb="13">
      <t>ジョウキョウ</t>
    </rPh>
    <rPh sb="14" eb="15">
      <t>オウ</t>
    </rPh>
    <rPh sb="17" eb="19">
      <t>ショルイ</t>
    </rPh>
    <rPh sb="20" eb="22">
      <t>テンプ</t>
    </rPh>
    <phoneticPr fontId="37"/>
  </si>
  <si>
    <t>※交付申請において不備の多い事項を記載しましたので、下記の内容についてご確認ください。
　確認したら確認欄にチェックをして、各種様式と合わせてご提出ください。</t>
    <rPh sb="1" eb="3">
      <t>コウフ</t>
    </rPh>
    <rPh sb="3" eb="5">
      <t>シンセイ</t>
    </rPh>
    <rPh sb="9" eb="11">
      <t>フビ</t>
    </rPh>
    <rPh sb="12" eb="13">
      <t>オオ</t>
    </rPh>
    <rPh sb="14" eb="16">
      <t>ジコウ</t>
    </rPh>
    <rPh sb="17" eb="19">
      <t>キサイ</t>
    </rPh>
    <rPh sb="26" eb="28">
      <t>カキ</t>
    </rPh>
    <rPh sb="29" eb="31">
      <t>ナイヨウ</t>
    </rPh>
    <rPh sb="36" eb="38">
      <t>カクニン</t>
    </rPh>
    <rPh sb="45" eb="47">
      <t>カクニン</t>
    </rPh>
    <rPh sb="50" eb="53">
      <t>カクニンラン</t>
    </rPh>
    <rPh sb="62" eb="66">
      <t>カクシュヨウシキ</t>
    </rPh>
    <rPh sb="67" eb="68">
      <t>ア</t>
    </rPh>
    <rPh sb="72" eb="74">
      <t>テイシュツ</t>
    </rPh>
    <phoneticPr fontId="37"/>
  </si>
  <si>
    <t>※請求において不備の多い事項を記載しましたので、下記の内容についてご確認ください。
　確認したら確認欄にチェックをして、各種様式と合わせてご提出ください。</t>
    <rPh sb="1" eb="3">
      <t>セイキュウ</t>
    </rPh>
    <rPh sb="7" eb="9">
      <t>フビ</t>
    </rPh>
    <rPh sb="10" eb="11">
      <t>オオ</t>
    </rPh>
    <rPh sb="12" eb="14">
      <t>ジコウ</t>
    </rPh>
    <rPh sb="15" eb="17">
      <t>キサイ</t>
    </rPh>
    <rPh sb="24" eb="26">
      <t>カキ</t>
    </rPh>
    <rPh sb="27" eb="29">
      <t>ナイヨウ</t>
    </rPh>
    <rPh sb="34" eb="36">
      <t>カクニン</t>
    </rPh>
    <rPh sb="43" eb="45">
      <t>カクニン</t>
    </rPh>
    <rPh sb="48" eb="51">
      <t>カクニンラン</t>
    </rPh>
    <rPh sb="60" eb="64">
      <t>カクシュヨウシキ</t>
    </rPh>
    <rPh sb="65" eb="66">
      <t>ア</t>
    </rPh>
    <rPh sb="70" eb="72">
      <t>テイシュツ</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</si>
</sst>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0&quot;円&quot;"/>
    <numFmt numFmtId="179" formatCode="0&quot;月&quot;"/>
    <numFmt numFmtId="180" formatCode="0&quot;日&quot;"/>
    <numFmt numFmtId="181" formatCode="#,##0&quot;円&quot;"/>
  </numFmts>
  <fonts count="46">
    <font>
      <sz val="11"/>
      <color theme="1"/>
      <name val="Arial"/>
      <family val="2"/>
      <charset val="128"/>
    </font>
    <font>
      <sz val="11"/>
      <color theme="1"/>
      <name val="游ゴシック"/>
      <family val="2"/>
      <charset val="128"/>
      <scheme val="minor"/>
    </font>
    <font>
      <sz val="6"/>
      <name val="Arial"/>
      <family val="2"/>
      <charset val="128"/>
    </font>
    <font>
      <sz val="11"/>
      <color theme="1"/>
      <name val="ＭＳ Ｐゴシック"/>
      <family val="3"/>
      <charset val="128"/>
    </font>
    <font>
      <sz val="11"/>
      <color theme="1"/>
      <name val="ＭＳ 明朝"/>
      <family val="1"/>
      <charset val="128"/>
    </font>
    <font>
      <b/>
      <sz val="11"/>
      <color theme="1"/>
      <name val="ＭＳ 明朝"/>
      <family val="1"/>
      <charset val="128"/>
    </font>
    <font>
      <sz val="6"/>
      <color theme="1"/>
      <name val="ＭＳ 明朝"/>
      <family val="1"/>
      <charset val="128"/>
    </font>
    <font>
      <sz val="9"/>
      <color theme="1"/>
      <name val="ＭＳ 明朝"/>
      <family val="1"/>
      <charset val="128"/>
    </font>
    <font>
      <sz val="10"/>
      <color theme="1"/>
      <name val="ＭＳ 明朝"/>
      <family val="1"/>
      <charset val="128"/>
    </font>
    <font>
      <sz val="11"/>
      <color indexed="8"/>
      <name val="游ゴシック"/>
      <family val="3"/>
      <charset val="128"/>
      <scheme val="minor"/>
    </font>
    <font>
      <sz val="12"/>
      <name val="游ゴシック"/>
      <family val="3"/>
      <charset val="128"/>
      <scheme val="minor"/>
    </font>
    <font>
      <sz val="14"/>
      <color indexed="8"/>
      <name val="游ゴシック"/>
      <family val="3"/>
      <charset val="128"/>
      <scheme val="minor"/>
    </font>
    <font>
      <sz val="6"/>
      <name val="ＭＳ Ｐゴシック"/>
      <family val="3"/>
      <charset val="128"/>
    </font>
    <font>
      <sz val="14"/>
      <name val="游ゴシック"/>
      <family val="3"/>
      <charset val="128"/>
      <scheme val="minor"/>
    </font>
    <font>
      <sz val="11"/>
      <name val="游ゴシック"/>
      <family val="3"/>
      <charset val="128"/>
      <scheme val="minor"/>
    </font>
    <font>
      <sz val="24"/>
      <name val="游ゴシック"/>
      <family val="3"/>
      <charset val="128"/>
      <scheme val="minor"/>
    </font>
    <font>
      <sz val="28"/>
      <name val="游ゴシック"/>
      <family val="3"/>
      <charset val="128"/>
      <scheme val="minor"/>
    </font>
    <font>
      <sz val="12"/>
      <color indexed="8"/>
      <name val="游ゴシック"/>
      <family val="3"/>
      <charset val="128"/>
      <scheme val="minor"/>
    </font>
    <font>
      <b/>
      <sz val="18"/>
      <name val="游ゴシック"/>
      <family val="3"/>
      <charset val="128"/>
      <scheme val="minor"/>
    </font>
    <font>
      <b/>
      <sz val="18"/>
      <color indexed="8"/>
      <name val="游ゴシック"/>
      <family val="3"/>
      <charset val="128"/>
      <scheme val="minor"/>
    </font>
    <font>
      <b/>
      <sz val="14"/>
      <color indexed="8"/>
      <name val="游ゴシック"/>
      <family val="3"/>
      <charset val="128"/>
      <scheme val="minor"/>
    </font>
    <font>
      <sz val="9"/>
      <name val="游ゴシック"/>
      <family val="3"/>
      <charset val="128"/>
      <scheme val="minor"/>
    </font>
    <font>
      <sz val="10"/>
      <name val="游ゴシック"/>
      <family val="3"/>
      <charset val="128"/>
      <scheme val="minor"/>
    </font>
    <font>
      <sz val="24"/>
      <color indexed="8"/>
      <name val="游ゴシック"/>
      <family val="3"/>
      <charset val="128"/>
      <scheme val="minor"/>
    </font>
    <font>
      <sz val="12"/>
      <name val="ＭＳ Ｐゴシック"/>
      <family val="3"/>
      <charset val="128"/>
    </font>
    <font>
      <b/>
      <sz val="9"/>
      <color indexed="10"/>
      <name val="MS P ゴシック"/>
      <family val="3"/>
      <charset val="128"/>
    </font>
    <font>
      <u/>
      <sz val="11"/>
      <color theme="1"/>
      <name val="Arial"/>
      <family val="2"/>
      <charset val="128"/>
    </font>
    <font>
      <sz val="9"/>
      <color theme="1"/>
      <name val="ＭＳ Ｐゴシック"/>
      <family val="3"/>
      <charset val="128"/>
    </font>
    <font>
      <sz val="10"/>
      <color theme="1"/>
      <name val="ＭＳ Ｐゴシック"/>
      <family val="3"/>
      <charset val="128"/>
    </font>
    <font>
      <b/>
      <sz val="9"/>
      <color indexed="81"/>
      <name val="MS P ゴシック"/>
      <family val="3"/>
      <charset val="128"/>
    </font>
    <font>
      <b/>
      <sz val="11"/>
      <color rgb="FFFF0000"/>
      <name val="ＭＳ Ｐゴシック"/>
      <family val="3"/>
      <charset val="128"/>
    </font>
    <font>
      <b/>
      <sz val="11"/>
      <color rgb="FFFF0000"/>
      <name val="Arial"/>
      <family val="2"/>
      <charset val="128"/>
    </font>
    <font>
      <sz val="11"/>
      <color rgb="FFFF0000"/>
      <name val="Arial"/>
      <family val="2"/>
      <charset val="128"/>
    </font>
    <font>
      <sz val="11"/>
      <color theme="1"/>
      <name val="Arial"/>
      <family val="2"/>
      <charset val="128"/>
    </font>
    <font>
      <sz val="11"/>
      <color theme="1"/>
      <name val="Arial"/>
      <family val="2"/>
    </font>
    <font>
      <sz val="11"/>
      <color theme="1"/>
      <name val="游ゴシック"/>
      <family val="2"/>
      <scheme val="minor"/>
    </font>
    <font>
      <sz val="11"/>
      <color theme="1"/>
      <name val="游ゴシック"/>
      <family val="3"/>
      <charset val="128"/>
      <scheme val="minor"/>
    </font>
    <font>
      <sz val="6"/>
      <name val="游ゴシック"/>
      <family val="3"/>
      <charset val="128"/>
      <scheme val="minor"/>
    </font>
    <font>
      <sz val="24"/>
      <color theme="1"/>
      <name val="游ゴシック"/>
      <family val="3"/>
      <charset val="128"/>
      <scheme val="minor"/>
    </font>
    <font>
      <sz val="8"/>
      <color theme="1"/>
      <name val="ＭＳ 明朝"/>
      <family val="1"/>
      <charset val="128"/>
    </font>
    <font>
      <sz val="9"/>
      <color indexed="81"/>
      <name val="MS P ゴシック"/>
      <family val="3"/>
      <charset val="128"/>
    </font>
    <font>
      <sz val="14"/>
      <name val="游ゴシック"/>
      <family val="2"/>
      <scheme val="minor"/>
    </font>
    <font>
      <sz val="11"/>
      <name val="游ゴシック"/>
      <family val="2"/>
      <scheme val="minor"/>
    </font>
    <font>
      <b/>
      <u/>
      <sz val="11"/>
      <color theme="1"/>
      <name val="游ゴシック"/>
      <family val="3"/>
      <charset val="128"/>
      <scheme val="minor"/>
    </font>
    <font>
      <sz val="16"/>
      <color theme="1"/>
      <name val="游ゴシック"/>
      <family val="2"/>
      <scheme val="minor"/>
    </font>
    <font>
      <b/>
      <u/>
      <sz val="11"/>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8" tint="0.59984130375072486"/>
        <bgColor indexed="64"/>
      </patternFill>
    </fill>
    <fill>
      <patternFill patternType="solid">
        <fgColor indexed="9"/>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double">
        <color indexed="64"/>
      </top>
      <bottom style="thin">
        <color indexed="64"/>
      </bottom>
      <diagonal/>
    </border>
  </borders>
  <cellStyleXfs count="5">
    <xf numFmtId="0" fontId="0" fillId="0" borderId="0">
      <alignment vertical="center"/>
    </xf>
    <xf numFmtId="0" fontId="9" fillId="0" borderId="0">
      <alignment vertical="center"/>
    </xf>
    <xf numFmtId="38" fontId="9" fillId="0" borderId="0" applyFill="0" applyBorder="0" applyAlignment="0" applyProtection="0">
      <alignment vertical="center"/>
    </xf>
    <xf numFmtId="38" fontId="33" fillId="0" borderId="0" applyFont="0" applyFill="0" applyBorder="0" applyAlignment="0" applyProtection="0">
      <alignment vertical="center"/>
    </xf>
    <xf numFmtId="0" fontId="35" fillId="0" borderId="0"/>
  </cellStyleXfs>
  <cellXfs count="368">
    <xf numFmtId="0" fontId="0" fillId="0" borderId="0" xfId="0">
      <alignment vertical="center"/>
    </xf>
    <xf numFmtId="0" fontId="3" fillId="0" borderId="0" xfId="0" applyFont="1">
      <alignment vertical="center"/>
    </xf>
    <xf numFmtId="0" fontId="0" fillId="0" borderId="0" xfId="0" applyAlignment="1">
      <alignment horizontal="left" vertical="center"/>
    </xf>
    <xf numFmtId="0" fontId="0" fillId="0" borderId="13" xfId="0" applyBorder="1">
      <alignment vertical="center"/>
    </xf>
    <xf numFmtId="0" fontId="0" fillId="0" borderId="1" xfId="0" applyBorder="1">
      <alignment vertical="center"/>
    </xf>
    <xf numFmtId="0" fontId="3" fillId="0" borderId="1" xfId="0" applyFont="1" applyBorder="1" applyAlignment="1">
      <alignment horizontal="center" vertical="center" wrapText="1"/>
    </xf>
    <xf numFmtId="0" fontId="3" fillId="0" borderId="1" xfId="0" applyFont="1" applyBorder="1">
      <alignment vertical="center"/>
    </xf>
    <xf numFmtId="176" fontId="0" fillId="0" borderId="1" xfId="0" applyNumberFormat="1" applyBorder="1">
      <alignment vertical="center"/>
    </xf>
    <xf numFmtId="176" fontId="0" fillId="2" borderId="1" xfId="0" applyNumberFormat="1" applyFill="1" applyBorder="1">
      <alignment vertical="center"/>
    </xf>
    <xf numFmtId="0" fontId="3" fillId="0" borderId="0" xfId="0" applyFont="1" applyAlignment="1">
      <alignment horizontal="right" vertical="center"/>
    </xf>
    <xf numFmtId="0" fontId="0" fillId="0" borderId="15" xfId="0" applyBorder="1">
      <alignment vertical="center"/>
    </xf>
    <xf numFmtId="0" fontId="0" fillId="0" borderId="19" xfId="0" applyBorder="1">
      <alignment vertical="center"/>
    </xf>
    <xf numFmtId="0" fontId="0" fillId="0" borderId="23" xfId="0" applyBorder="1">
      <alignment vertical="center"/>
    </xf>
    <xf numFmtId="0" fontId="0" fillId="0" borderId="24" xfId="0" applyBorder="1">
      <alignment vertical="center"/>
    </xf>
    <xf numFmtId="0" fontId="3" fillId="0" borderId="23" xfId="0" applyFont="1" applyBorder="1">
      <alignment vertical="center"/>
    </xf>
    <xf numFmtId="0" fontId="3" fillId="0" borderId="21" xfId="0" applyFont="1" applyBorder="1">
      <alignment vertical="center"/>
    </xf>
    <xf numFmtId="0" fontId="4" fillId="0" borderId="0" xfId="0" applyFont="1">
      <alignment vertical="center"/>
    </xf>
    <xf numFmtId="0" fontId="4" fillId="2" borderId="0" xfId="0" applyFont="1" applyFill="1">
      <alignment vertical="center"/>
    </xf>
    <xf numFmtId="0" fontId="4" fillId="2" borderId="0" xfId="0" applyFont="1" applyFill="1">
      <alignment vertical="center"/>
    </xf>
    <xf numFmtId="0" fontId="4" fillId="0" borderId="0" xfId="0" applyFont="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7" fillId="2" borderId="1" xfId="0" applyFont="1" applyFill="1" applyBorder="1" applyAlignment="1">
      <alignment horizontal="center" vertical="top"/>
    </xf>
    <xf numFmtId="0" fontId="4" fillId="2" borderId="1" xfId="0" applyFont="1" applyFill="1" applyBorder="1">
      <alignment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xf>
    <xf numFmtId="0" fontId="4" fillId="0" borderId="13" xfId="0" applyFont="1" applyBorder="1">
      <alignment vertical="center"/>
    </xf>
    <xf numFmtId="0" fontId="4" fillId="0" borderId="3" xfId="0" applyFont="1" applyBorder="1">
      <alignment vertical="center"/>
    </xf>
    <xf numFmtId="0" fontId="4" fillId="2" borderId="11" xfId="0" applyFont="1" applyFill="1" applyBorder="1">
      <alignment vertical="center"/>
    </xf>
    <xf numFmtId="0" fontId="4" fillId="0" borderId="6" xfId="0" applyFont="1" applyBorder="1">
      <alignment vertical="center"/>
    </xf>
    <xf numFmtId="0" fontId="4" fillId="0" borderId="12" xfId="0" applyFont="1" applyBorder="1">
      <alignment vertical="center"/>
    </xf>
    <xf numFmtId="0" fontId="5" fillId="0" borderId="0" xfId="0" applyFont="1" applyAlignment="1">
      <alignment horizontal="center" vertical="center"/>
    </xf>
    <xf numFmtId="0" fontId="4" fillId="2" borderId="0" xfId="0" applyFont="1" applyFill="1">
      <alignment vertical="center"/>
    </xf>
    <xf numFmtId="0" fontId="4" fillId="0" borderId="0" xfId="0" applyFont="1" applyFill="1">
      <alignment vertical="center"/>
    </xf>
    <xf numFmtId="0" fontId="4" fillId="2" borderId="13" xfId="0" applyFont="1" applyFill="1" applyBorder="1">
      <alignment vertical="center"/>
    </xf>
    <xf numFmtId="0" fontId="4" fillId="0" borderId="1" xfId="0" applyFont="1" applyBorder="1" applyAlignment="1">
      <alignment horizontal="center" vertical="center"/>
    </xf>
    <xf numFmtId="0" fontId="4" fillId="0" borderId="0" xfId="0" applyFont="1" applyFill="1" applyBorder="1">
      <alignment vertical="center"/>
    </xf>
    <xf numFmtId="0" fontId="4" fillId="0" borderId="5"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0" xfId="0" applyFont="1" applyBorder="1">
      <alignment vertical="center"/>
    </xf>
    <xf numFmtId="0" fontId="4" fillId="0" borderId="11" xfId="0" applyFont="1" applyBorder="1">
      <alignment vertical="center"/>
    </xf>
    <xf numFmtId="0" fontId="4" fillId="0" borderId="0" xfId="0" applyFont="1" applyAlignment="1">
      <alignment vertical="center"/>
    </xf>
    <xf numFmtId="0" fontId="4" fillId="2" borderId="7" xfId="0" applyFont="1" applyFill="1" applyBorder="1">
      <alignment vertical="center"/>
    </xf>
    <xf numFmtId="0" fontId="4" fillId="2" borderId="0" xfId="0" applyFont="1" applyFill="1" applyBorder="1">
      <alignment vertical="center"/>
    </xf>
    <xf numFmtId="0" fontId="4" fillId="2" borderId="10" xfId="0" applyFont="1" applyFill="1" applyBorder="1">
      <alignment vertical="center"/>
    </xf>
    <xf numFmtId="0" fontId="4" fillId="2" borderId="12" xfId="0" applyFont="1" applyFill="1" applyBorder="1">
      <alignment vertical="center"/>
    </xf>
    <xf numFmtId="0" fontId="4" fillId="0" borderId="0" xfId="0" applyFont="1" applyFill="1" applyAlignment="1">
      <alignment vertical="center" wrapText="1"/>
    </xf>
    <xf numFmtId="0" fontId="4" fillId="0" borderId="0" xfId="0" applyFont="1">
      <alignment vertical="center"/>
    </xf>
    <xf numFmtId="0" fontId="10" fillId="0" borderId="0" xfId="1" applyFont="1" applyAlignment="1">
      <alignment vertical="center" shrinkToFit="1"/>
    </xf>
    <xf numFmtId="0" fontId="9" fillId="0" borderId="0" xfId="1" applyFont="1" applyAlignment="1">
      <alignment vertical="center" shrinkToFit="1"/>
    </xf>
    <xf numFmtId="0" fontId="11" fillId="0" borderId="0" xfId="1" applyFont="1" applyAlignment="1">
      <alignment horizontal="right" vertical="center" shrinkToFit="1"/>
    </xf>
    <xf numFmtId="0" fontId="11" fillId="3" borderId="0" xfId="1" applyFont="1" applyFill="1" applyAlignment="1">
      <alignment horizontal="center" vertical="center"/>
    </xf>
    <xf numFmtId="0" fontId="11" fillId="0" borderId="0" xfId="1" applyFont="1" applyAlignment="1">
      <alignment horizontal="center" vertical="center"/>
    </xf>
    <xf numFmtId="0" fontId="13" fillId="3" borderId="0" xfId="1" applyNumberFormat="1" applyFont="1" applyFill="1" applyBorder="1" applyAlignment="1" applyProtection="1">
      <alignment horizontal="center" vertical="center"/>
      <protection locked="0"/>
    </xf>
    <xf numFmtId="0" fontId="11" fillId="0" borderId="0" xfId="1" applyFont="1" applyFill="1" applyAlignment="1">
      <alignment horizontal="center" vertical="center"/>
    </xf>
    <xf numFmtId="0" fontId="11" fillId="3" borderId="0" xfId="1" applyNumberFormat="1" applyFont="1" applyFill="1" applyAlignment="1">
      <alignment horizontal="center" vertical="center"/>
    </xf>
    <xf numFmtId="0" fontId="14" fillId="0" borderId="0" xfId="1" applyFont="1" applyAlignment="1">
      <alignment vertical="center"/>
    </xf>
    <xf numFmtId="0" fontId="10" fillId="0" borderId="0" xfId="1" applyFont="1" applyAlignment="1">
      <alignment horizontal="center" vertical="center"/>
    </xf>
    <xf numFmtId="0" fontId="14" fillId="0" borderId="0" xfId="1" applyFont="1" applyAlignment="1">
      <alignment vertical="center" wrapText="1"/>
    </xf>
    <xf numFmtId="0" fontId="14" fillId="0" borderId="0" xfId="1" applyFont="1" applyBorder="1" applyAlignment="1">
      <alignment horizontal="center" vertical="center"/>
    </xf>
    <xf numFmtId="0" fontId="14" fillId="0" borderId="0" xfId="1" applyFont="1" applyAlignment="1">
      <alignment vertical="center" shrinkToFit="1"/>
    </xf>
    <xf numFmtId="0" fontId="15" fillId="0" borderId="0" xfId="1" applyFont="1" applyAlignment="1" applyProtection="1">
      <alignment vertical="center" shrinkToFit="1"/>
      <protection locked="0"/>
    </xf>
    <xf numFmtId="0" fontId="13" fillId="0" borderId="0" xfId="1" applyFont="1" applyAlignment="1">
      <alignment horizontal="center" vertical="center"/>
    </xf>
    <xf numFmtId="0" fontId="15" fillId="3" borderId="0" xfId="1" applyFont="1" applyFill="1" applyAlignment="1" applyProtection="1">
      <alignment horizontal="center" vertical="center" shrinkToFit="1"/>
      <protection locked="0"/>
    </xf>
    <xf numFmtId="0" fontId="15" fillId="0" borderId="0" xfId="1" applyFont="1" applyAlignment="1" applyProtection="1">
      <alignment horizontal="center" vertical="center" shrinkToFit="1"/>
      <protection locked="0"/>
    </xf>
    <xf numFmtId="0" fontId="14" fillId="0" borderId="0" xfId="1" applyFont="1" applyAlignment="1">
      <alignment horizontal="center" vertical="center"/>
    </xf>
    <xf numFmtId="0" fontId="9" fillId="4" borderId="0" xfId="1" applyFont="1" applyFill="1" applyAlignment="1">
      <alignment vertical="center"/>
    </xf>
    <xf numFmtId="0" fontId="9" fillId="0" borderId="0" xfId="1" applyFont="1" applyBorder="1" applyAlignment="1">
      <alignment vertical="center" shrinkToFit="1"/>
    </xf>
    <xf numFmtId="178" fontId="17" fillId="0" borderId="0" xfId="2" applyNumberFormat="1" applyFont="1" applyBorder="1" applyAlignment="1">
      <alignment vertical="center"/>
    </xf>
    <xf numFmtId="179" fontId="14" fillId="0" borderId="0" xfId="1" applyNumberFormat="1" applyFont="1" applyAlignment="1">
      <alignment vertical="center"/>
    </xf>
    <xf numFmtId="179" fontId="11" fillId="4" borderId="1" xfId="1" applyNumberFormat="1" applyFont="1" applyFill="1" applyBorder="1" applyAlignment="1">
      <alignment vertical="center"/>
    </xf>
    <xf numFmtId="0" fontId="14" fillId="0" borderId="1" xfId="1" applyFont="1" applyBorder="1" applyAlignment="1">
      <alignment vertical="center"/>
    </xf>
    <xf numFmtId="0" fontId="13" fillId="0" borderId="27" xfId="1" applyFont="1" applyBorder="1" applyAlignment="1">
      <alignment horizontal="center" vertical="center" shrinkToFit="1"/>
    </xf>
    <xf numFmtId="179" fontId="11" fillId="3" borderId="28" xfId="1" applyNumberFormat="1" applyFont="1" applyFill="1" applyBorder="1" applyAlignment="1">
      <alignment vertical="center"/>
    </xf>
    <xf numFmtId="180" fontId="11" fillId="3" borderId="29" xfId="1" applyNumberFormat="1" applyFont="1" applyFill="1" applyBorder="1" applyAlignment="1">
      <alignment vertical="center"/>
    </xf>
    <xf numFmtId="0" fontId="9" fillId="4" borderId="29" xfId="1" applyFont="1" applyFill="1" applyBorder="1" applyAlignment="1">
      <alignment horizontal="center" vertical="center"/>
    </xf>
    <xf numFmtId="179" fontId="11" fillId="4" borderId="29" xfId="1" applyNumberFormat="1" applyFont="1" applyFill="1" applyBorder="1" applyAlignment="1">
      <alignment vertical="center"/>
    </xf>
    <xf numFmtId="180" fontId="11" fillId="3" borderId="30" xfId="1" applyNumberFormat="1" applyFont="1" applyFill="1" applyBorder="1" applyAlignment="1">
      <alignment vertical="center"/>
    </xf>
    <xf numFmtId="178" fontId="17" fillId="0" borderId="27" xfId="2" applyNumberFormat="1" applyFont="1" applyBorder="1" applyAlignment="1">
      <alignment vertical="center"/>
    </xf>
    <xf numFmtId="180" fontId="10" fillId="0" borderId="1" xfId="1" applyNumberFormat="1" applyFont="1" applyBorder="1" applyAlignment="1">
      <alignment vertical="center"/>
    </xf>
    <xf numFmtId="0" fontId="9" fillId="0" borderId="0" xfId="1" applyFont="1" applyBorder="1" applyAlignment="1">
      <alignment vertical="center"/>
    </xf>
    <xf numFmtId="0" fontId="18" fillId="0" borderId="0" xfId="1" applyFont="1" applyAlignment="1">
      <alignment vertical="center"/>
    </xf>
    <xf numFmtId="0" fontId="19" fillId="0" borderId="0" xfId="1" applyFont="1" applyAlignment="1">
      <alignment vertical="center"/>
    </xf>
    <xf numFmtId="179" fontId="19" fillId="0" borderId="0" xfId="1" applyNumberFormat="1" applyFont="1" applyAlignment="1">
      <alignment vertical="center"/>
    </xf>
    <xf numFmtId="0" fontId="20" fillId="0" borderId="0" xfId="1" applyFont="1" applyAlignment="1">
      <alignment vertical="center"/>
    </xf>
    <xf numFmtId="0" fontId="14" fillId="0" borderId="4" xfId="1" applyFont="1" applyBorder="1" applyAlignment="1">
      <alignment horizontal="center" vertical="center"/>
    </xf>
    <xf numFmtId="178" fontId="9" fillId="3" borderId="4" xfId="1" applyNumberFormat="1" applyFont="1" applyFill="1" applyBorder="1" applyAlignment="1">
      <alignment vertical="center"/>
    </xf>
    <xf numFmtId="0" fontId="14" fillId="0" borderId="34" xfId="1" applyFont="1" applyBorder="1" applyAlignment="1">
      <alignment horizontal="center" vertical="center" shrinkToFit="1"/>
    </xf>
    <xf numFmtId="178" fontId="9" fillId="3" borderId="34" xfId="1" applyNumberFormat="1" applyFont="1" applyFill="1" applyBorder="1" applyAlignment="1">
      <alignment vertical="center"/>
    </xf>
    <xf numFmtId="0" fontId="14" fillId="0" borderId="0" xfId="1" applyFont="1" applyAlignment="1">
      <alignment horizontal="right" vertical="center"/>
    </xf>
    <xf numFmtId="0" fontId="14" fillId="0" borderId="33" xfId="1" applyFont="1" applyBorder="1" applyAlignment="1">
      <alignment horizontal="center" vertical="center" shrinkToFit="1"/>
    </xf>
    <xf numFmtId="178" fontId="22" fillId="0" borderId="0" xfId="2" applyNumberFormat="1" applyFont="1" applyBorder="1" applyAlignment="1">
      <alignment horizontal="right" vertical="center" shrinkToFit="1"/>
    </xf>
    <xf numFmtId="0" fontId="14" fillId="0" borderId="37" xfId="1" applyFont="1" applyBorder="1" applyAlignment="1">
      <alignment horizontal="center" vertical="center" shrinkToFit="1"/>
    </xf>
    <xf numFmtId="179" fontId="15" fillId="0" borderId="6" xfId="1" applyNumberFormat="1" applyFont="1" applyBorder="1" applyAlignment="1">
      <alignment horizontal="right" vertical="center"/>
    </xf>
    <xf numFmtId="179" fontId="23" fillId="0" borderId="6" xfId="1" applyNumberFormat="1" applyFont="1" applyBorder="1" applyAlignment="1">
      <alignment horizontal="center" vertical="center"/>
    </xf>
    <xf numFmtId="0" fontId="23" fillId="0" borderId="6" xfId="1" applyFont="1" applyBorder="1" applyAlignment="1">
      <alignment vertical="center"/>
    </xf>
    <xf numFmtId="0" fontId="23" fillId="0" borderId="0" xfId="1" applyFont="1" applyBorder="1" applyAlignment="1">
      <alignment vertical="center"/>
    </xf>
    <xf numFmtId="0" fontId="14" fillId="0" borderId="0" xfId="1" applyFont="1" applyBorder="1" applyAlignment="1">
      <alignment vertical="center" shrinkToFit="1"/>
    </xf>
    <xf numFmtId="0" fontId="14" fillId="0" borderId="27" xfId="1" applyFont="1" applyBorder="1" applyAlignment="1">
      <alignment horizontal="center" vertical="center" shrinkToFit="1"/>
    </xf>
    <xf numFmtId="181" fontId="14" fillId="3" borderId="40" xfId="1" applyNumberFormat="1" applyFont="1" applyFill="1" applyBorder="1" applyAlignment="1">
      <alignment vertical="center"/>
    </xf>
    <xf numFmtId="0" fontId="14" fillId="0" borderId="7" xfId="1" applyFont="1" applyBorder="1" applyAlignment="1">
      <alignment horizontal="center" vertical="center"/>
    </xf>
    <xf numFmtId="181" fontId="14" fillId="0" borderId="0" xfId="1" applyNumberFormat="1" applyFont="1" applyFill="1" applyBorder="1" applyAlignment="1">
      <alignment vertical="center"/>
    </xf>
    <xf numFmtId="0" fontId="14" fillId="4" borderId="0" xfId="1" applyFont="1" applyFill="1" applyBorder="1" applyAlignment="1">
      <alignment vertical="center"/>
    </xf>
    <xf numFmtId="178" fontId="21" fillId="0" borderId="0" xfId="2" applyNumberFormat="1" applyFont="1" applyBorder="1" applyAlignment="1">
      <alignment horizontal="center" vertical="center" shrinkToFit="1"/>
    </xf>
    <xf numFmtId="0" fontId="14" fillId="0" borderId="1" xfId="1" applyFont="1" applyBorder="1" applyAlignment="1">
      <alignment vertical="center" shrinkToFit="1"/>
    </xf>
    <xf numFmtId="178" fontId="14" fillId="0" borderId="41" xfId="1" applyNumberFormat="1" applyFont="1" applyBorder="1" applyAlignment="1">
      <alignment horizontal="center" vertical="center" shrinkToFit="1"/>
    </xf>
    <xf numFmtId="181" fontId="14" fillId="3" borderId="42" xfId="1" applyNumberFormat="1" applyFont="1" applyFill="1" applyBorder="1" applyAlignment="1">
      <alignment vertical="center"/>
    </xf>
    <xf numFmtId="178" fontId="14" fillId="0" borderId="7" xfId="1" applyNumberFormat="1" applyFont="1" applyBorder="1" applyAlignment="1">
      <alignment horizontal="center" vertical="center" shrinkToFit="1"/>
    </xf>
    <xf numFmtId="0" fontId="14" fillId="0" borderId="44" xfId="1" applyFont="1" applyBorder="1" applyAlignment="1">
      <alignment horizontal="center" vertical="center" shrinkToFit="1"/>
    </xf>
    <xf numFmtId="178" fontId="14" fillId="0" borderId="45" xfId="1" applyNumberFormat="1" applyFont="1" applyBorder="1" applyAlignment="1">
      <alignment horizontal="right" vertical="center" shrinkToFit="1"/>
    </xf>
    <xf numFmtId="178" fontId="14" fillId="0" borderId="0" xfId="1" applyNumberFormat="1" applyFont="1" applyBorder="1" applyAlignment="1">
      <alignment horizontal="right" vertical="center" shrinkToFit="1"/>
    </xf>
    <xf numFmtId="178" fontId="14" fillId="0" borderId="0" xfId="1" applyNumberFormat="1" applyFont="1" applyBorder="1" applyAlignment="1">
      <alignment horizontal="center" vertical="center" shrinkToFit="1"/>
    </xf>
    <xf numFmtId="178" fontId="14" fillId="0" borderId="46" xfId="1" applyNumberFormat="1" applyFont="1" applyBorder="1" applyAlignment="1">
      <alignment vertical="center"/>
    </xf>
    <xf numFmtId="0" fontId="14" fillId="0" borderId="8" xfId="1" applyFont="1" applyBorder="1" applyAlignment="1">
      <alignment horizontal="center" vertical="center" shrinkToFit="1"/>
    </xf>
    <xf numFmtId="0" fontId="14" fillId="0" borderId="8" xfId="1" applyNumberFormat="1" applyFont="1" applyBorder="1" applyAlignment="1" applyProtection="1">
      <alignment horizontal="justify" vertical="center" shrinkToFit="1"/>
      <protection locked="0"/>
    </xf>
    <xf numFmtId="49" fontId="14" fillId="0" borderId="8" xfId="1" applyNumberFormat="1" applyFont="1" applyBorder="1" applyAlignment="1" applyProtection="1">
      <alignment horizontal="justify" vertical="center" wrapText="1" shrinkToFit="1"/>
      <protection locked="0"/>
    </xf>
    <xf numFmtId="0" fontId="14" fillId="0" borderId="0" xfId="1" applyFont="1" applyBorder="1" applyAlignment="1">
      <alignment vertical="center"/>
    </xf>
    <xf numFmtId="0" fontId="14" fillId="0" borderId="5" xfId="1" applyFont="1" applyBorder="1" applyAlignment="1">
      <alignment horizontal="center" vertical="center"/>
    </xf>
    <xf numFmtId="178" fontId="14" fillId="4" borderId="4" xfId="1" applyNumberFormat="1" applyFont="1" applyFill="1" applyBorder="1" applyAlignment="1" applyProtection="1">
      <alignment vertical="center" shrinkToFit="1"/>
      <protection locked="0"/>
    </xf>
    <xf numFmtId="178" fontId="14" fillId="4" borderId="0" xfId="1" applyNumberFormat="1" applyFont="1" applyFill="1" applyBorder="1" applyAlignment="1" applyProtection="1">
      <alignment vertical="center" shrinkToFit="1"/>
      <protection locked="0"/>
    </xf>
    <xf numFmtId="0" fontId="14" fillId="0" borderId="41" xfId="1" applyFont="1" applyBorder="1" applyAlignment="1">
      <alignment horizontal="center" vertical="center" shrinkToFit="1"/>
    </xf>
    <xf numFmtId="178" fontId="14" fillId="4" borderId="47" xfId="1" applyNumberFormat="1" applyFont="1" applyFill="1" applyBorder="1" applyAlignment="1" applyProtection="1">
      <alignment vertical="center" shrinkToFit="1"/>
      <protection locked="0"/>
    </xf>
    <xf numFmtId="0" fontId="14" fillId="0" borderId="45" xfId="1" applyFont="1" applyBorder="1" applyAlignment="1">
      <alignment horizontal="center" vertical="center" shrinkToFit="1"/>
    </xf>
    <xf numFmtId="0" fontId="4" fillId="0" borderId="2" xfId="0" applyFont="1" applyBorder="1" applyAlignment="1">
      <alignment horizontal="right" vertical="center"/>
    </xf>
    <xf numFmtId="0" fontId="4" fillId="2" borderId="2" xfId="0" applyFont="1" applyFill="1" applyBorder="1" applyAlignment="1">
      <alignment horizontal="center" vertical="center"/>
    </xf>
    <xf numFmtId="0" fontId="4" fillId="0" borderId="13" xfId="0" applyFont="1" applyBorder="1" applyAlignment="1">
      <alignment vertical="center"/>
    </xf>
    <xf numFmtId="0" fontId="4" fillId="0" borderId="3" xfId="0" applyFont="1" applyBorder="1" applyAlignment="1">
      <alignment horizontal="left" vertical="center"/>
    </xf>
    <xf numFmtId="176" fontId="0" fillId="0" borderId="14" xfId="0" applyNumberFormat="1" applyBorder="1" applyAlignment="1">
      <alignment horizontal="right" vertical="center"/>
    </xf>
    <xf numFmtId="176" fontId="0" fillId="0" borderId="22" xfId="0" applyNumberFormat="1" applyBorder="1" applyAlignment="1">
      <alignment horizontal="right" vertical="center"/>
    </xf>
    <xf numFmtId="0" fontId="4" fillId="0" borderId="0" xfId="0" applyFont="1">
      <alignment vertical="center"/>
    </xf>
    <xf numFmtId="0" fontId="4" fillId="0" borderId="0" xfId="0" applyFont="1">
      <alignment vertical="center"/>
    </xf>
    <xf numFmtId="0" fontId="0" fillId="2" borderId="0" xfId="0" applyFill="1">
      <alignment vertical="center"/>
    </xf>
    <xf numFmtId="0" fontId="0" fillId="0" borderId="1" xfId="0" applyBorder="1" applyAlignment="1">
      <alignment horizontal="center" vertical="center"/>
    </xf>
    <xf numFmtId="0" fontId="3" fillId="0" borderId="1" xfId="0" applyFont="1" applyBorder="1" applyAlignment="1">
      <alignment vertical="center" wrapText="1"/>
    </xf>
    <xf numFmtId="0" fontId="3" fillId="0" borderId="43" xfId="0" applyFont="1" applyBorder="1">
      <alignment vertical="center"/>
    </xf>
    <xf numFmtId="176" fontId="0" fillId="0" borderId="43" xfId="0" applyNumberFormat="1" applyBorder="1">
      <alignment vertical="center"/>
    </xf>
    <xf numFmtId="0" fontId="3" fillId="0" borderId="49" xfId="0" applyFont="1" applyBorder="1">
      <alignment vertical="center"/>
    </xf>
    <xf numFmtId="176" fontId="0" fillId="2" borderId="49" xfId="0" applyNumberFormat="1" applyFill="1" applyBorder="1">
      <alignment vertical="center"/>
    </xf>
    <xf numFmtId="176" fontId="0" fillId="0" borderId="49" xfId="0" applyNumberFormat="1" applyBorder="1">
      <alignment vertical="center"/>
    </xf>
    <xf numFmtId="0" fontId="3" fillId="0" borderId="2" xfId="0" applyFont="1" applyBorder="1" applyAlignment="1">
      <alignment horizontal="center" vertical="center" wrapText="1"/>
    </xf>
    <xf numFmtId="176" fontId="0" fillId="0" borderId="2" xfId="0" applyNumberFormat="1" applyBorder="1">
      <alignment vertical="center"/>
    </xf>
    <xf numFmtId="176" fontId="0" fillId="0" borderId="11" xfId="0" applyNumberFormat="1" applyBorder="1">
      <alignment vertical="center"/>
    </xf>
    <xf numFmtId="0" fontId="0" fillId="0" borderId="43" xfId="0" applyBorder="1">
      <alignment vertical="center"/>
    </xf>
    <xf numFmtId="0" fontId="3" fillId="2" borderId="1" xfId="0" applyFont="1" applyFill="1" applyBorder="1">
      <alignment vertical="center"/>
    </xf>
    <xf numFmtId="0" fontId="3" fillId="2" borderId="49" xfId="0" applyFont="1" applyFill="1" applyBorder="1">
      <alignment vertical="center"/>
    </xf>
    <xf numFmtId="0" fontId="3" fillId="0" borderId="19" xfId="0" applyFont="1" applyBorder="1">
      <alignment vertical="center"/>
    </xf>
    <xf numFmtId="0" fontId="0" fillId="0" borderId="3" xfId="0" applyBorder="1">
      <alignment vertical="center"/>
    </xf>
    <xf numFmtId="0" fontId="4" fillId="0" borderId="0" xfId="0" applyFont="1">
      <alignment vertical="center"/>
    </xf>
    <xf numFmtId="0" fontId="4" fillId="0" borderId="0" xfId="0" applyFont="1" applyFill="1">
      <alignment vertical="center"/>
    </xf>
    <xf numFmtId="0" fontId="4" fillId="0" borderId="0" xfId="0" applyFont="1" applyFill="1" applyAlignment="1">
      <alignment vertical="center" wrapText="1"/>
    </xf>
    <xf numFmtId="0" fontId="3" fillId="0" borderId="0" xfId="0" applyFont="1" applyAlignment="1">
      <alignment vertical="center"/>
    </xf>
    <xf numFmtId="0" fontId="0" fillId="0" borderId="0" xfId="0" applyAlignment="1">
      <alignment vertical="center"/>
    </xf>
    <xf numFmtId="0" fontId="4" fillId="0" borderId="0" xfId="0" applyFont="1" applyAlignment="1">
      <alignment horizontal="left" vertical="center"/>
    </xf>
    <xf numFmtId="0" fontId="4" fillId="0" borderId="0" xfId="0" applyFont="1" applyFill="1" applyAlignment="1">
      <alignment horizontal="right" vertical="center"/>
    </xf>
    <xf numFmtId="0" fontId="4" fillId="0" borderId="0" xfId="0" applyFont="1">
      <alignment vertical="center"/>
    </xf>
    <xf numFmtId="0" fontId="0" fillId="0" borderId="8" xfId="0" applyBorder="1">
      <alignment vertical="center"/>
    </xf>
    <xf numFmtId="0" fontId="14" fillId="0" borderId="0" xfId="1" applyFont="1" applyBorder="1" applyAlignment="1">
      <alignment horizontal="center" vertical="center" shrinkToFit="1"/>
    </xf>
    <xf numFmtId="0" fontId="14" fillId="0" borderId="7" xfId="1" applyFont="1" applyBorder="1" applyAlignment="1">
      <alignment horizontal="center" vertical="center" shrinkToFit="1"/>
    </xf>
    <xf numFmtId="178" fontId="14" fillId="0" borderId="0" xfId="2" applyNumberFormat="1" applyFont="1" applyBorder="1" applyAlignment="1">
      <alignment horizontal="center" vertical="center"/>
    </xf>
    <xf numFmtId="0" fontId="9" fillId="0" borderId="0" xfId="1" applyFont="1" applyAlignment="1">
      <alignment vertical="center"/>
    </xf>
    <xf numFmtId="0" fontId="13" fillId="0" borderId="0" xfId="1" applyFont="1" applyAlignment="1">
      <alignment horizontal="right" vertical="center" shrinkToFit="1"/>
    </xf>
    <xf numFmtId="0" fontId="11" fillId="0" borderId="0" xfId="1" applyFont="1" applyAlignment="1">
      <alignment vertical="center"/>
    </xf>
    <xf numFmtId="0" fontId="3" fillId="2" borderId="0" xfId="0" applyFont="1" applyFill="1">
      <alignment vertical="center"/>
    </xf>
    <xf numFmtId="0" fontId="3" fillId="0" borderId="0" xfId="0" applyFont="1" applyFill="1">
      <alignment vertical="center"/>
    </xf>
    <xf numFmtId="0" fontId="5" fillId="0" borderId="0" xfId="0" applyFont="1" applyAlignment="1">
      <alignment horizontal="center" vertical="center"/>
    </xf>
    <xf numFmtId="0" fontId="4" fillId="2" borderId="0" xfId="0" applyFont="1" applyFill="1">
      <alignment vertical="center"/>
    </xf>
    <xf numFmtId="0" fontId="4" fillId="0" borderId="0" xfId="0" applyFont="1">
      <alignment vertical="center"/>
    </xf>
    <xf numFmtId="0" fontId="0" fillId="0" borderId="1" xfId="0" applyBorder="1" applyAlignment="1">
      <alignment horizontal="center" vertical="center"/>
    </xf>
    <xf numFmtId="0" fontId="3" fillId="0" borderId="0" xfId="0" applyFont="1" applyAlignment="1">
      <alignment horizontal="right" vertical="center"/>
    </xf>
    <xf numFmtId="176" fontId="0" fillId="0" borderId="14" xfId="0" applyNumberFormat="1" applyBorder="1" applyAlignment="1">
      <alignment horizontal="right" vertical="center"/>
    </xf>
    <xf numFmtId="176" fontId="0" fillId="0" borderId="22" xfId="0" applyNumberFormat="1" applyBorder="1" applyAlignment="1">
      <alignment horizontal="right" vertical="center"/>
    </xf>
    <xf numFmtId="0" fontId="4" fillId="2" borderId="6" xfId="0" applyFont="1" applyFill="1" applyBorder="1">
      <alignment vertical="center"/>
    </xf>
    <xf numFmtId="0" fontId="4" fillId="2" borderId="2" xfId="0" applyFont="1" applyFill="1" applyBorder="1">
      <alignment vertical="center"/>
    </xf>
    <xf numFmtId="0" fontId="4" fillId="2" borderId="13" xfId="0" applyFont="1" applyFill="1" applyBorder="1">
      <alignment vertical="center"/>
    </xf>
    <xf numFmtId="0" fontId="4" fillId="2" borderId="3" xfId="0" applyFont="1" applyFill="1" applyBorder="1">
      <alignment vertical="center"/>
    </xf>
    <xf numFmtId="0" fontId="4" fillId="0" borderId="1" xfId="0" applyFont="1" applyBorder="1" applyAlignment="1">
      <alignment horizontal="center" vertical="center"/>
    </xf>
    <xf numFmtId="0" fontId="4" fillId="0" borderId="0" xfId="0" applyFont="1" applyFill="1" applyAlignment="1">
      <alignment vertical="center" wrapText="1"/>
    </xf>
    <xf numFmtId="176" fontId="0" fillId="0" borderId="40" xfId="0" applyNumberFormat="1" applyBorder="1">
      <alignment vertical="center"/>
    </xf>
    <xf numFmtId="0" fontId="26" fillId="0" borderId="0" xfId="0" applyFont="1" applyFill="1" applyAlignment="1">
      <alignment horizontal="center" vertical="center"/>
    </xf>
    <xf numFmtId="0" fontId="5" fillId="0" borderId="0" xfId="0" applyFont="1" applyAlignment="1">
      <alignment vertical="center"/>
    </xf>
    <xf numFmtId="0" fontId="4" fillId="0" borderId="2" xfId="0" applyFont="1" applyBorder="1">
      <alignment vertical="center"/>
    </xf>
    <xf numFmtId="0" fontId="4" fillId="2" borderId="5" xfId="0" applyFont="1" applyFill="1" applyBorder="1">
      <alignment vertical="center"/>
    </xf>
    <xf numFmtId="0" fontId="4" fillId="2" borderId="8" xfId="0" applyFont="1" applyFill="1" applyBorder="1">
      <alignment vertical="center"/>
    </xf>
    <xf numFmtId="0" fontId="4" fillId="2" borderId="9" xfId="0" applyFont="1" applyFill="1" applyBorder="1">
      <alignment vertical="center"/>
    </xf>
    <xf numFmtId="0" fontId="3" fillId="0" borderId="13" xfId="0" applyFont="1" applyFill="1" applyBorder="1" applyAlignment="1">
      <alignment horizontal="center" vertical="center"/>
    </xf>
    <xf numFmtId="0" fontId="30" fillId="0" borderId="0" xfId="0" applyFont="1">
      <alignment vertical="center"/>
    </xf>
    <xf numFmtId="0" fontId="31" fillId="0" borderId="0" xfId="0" applyFont="1">
      <alignment vertical="center"/>
    </xf>
    <xf numFmtId="0" fontId="32" fillId="0" borderId="0" xfId="0" applyFont="1">
      <alignment vertical="center"/>
    </xf>
    <xf numFmtId="0" fontId="3" fillId="0" borderId="1" xfId="0" applyFont="1" applyBorder="1" applyAlignment="1">
      <alignment horizontal="center" vertical="center"/>
    </xf>
    <xf numFmtId="0" fontId="3" fillId="0" borderId="0" xfId="0" applyFont="1" applyAlignment="1">
      <alignment horizontal="right" vertical="center"/>
    </xf>
    <xf numFmtId="176" fontId="0" fillId="0" borderId="52" xfId="0" applyNumberFormat="1" applyBorder="1">
      <alignment vertical="center"/>
    </xf>
    <xf numFmtId="38" fontId="34" fillId="0" borderId="1" xfId="3" applyFont="1" applyBorder="1">
      <alignment vertical="center"/>
    </xf>
    <xf numFmtId="38" fontId="34" fillId="0" borderId="4" xfId="3" applyFont="1" applyBorder="1">
      <alignment vertical="center"/>
    </xf>
    <xf numFmtId="38" fontId="34" fillId="0" borderId="49" xfId="3" applyFont="1" applyBorder="1">
      <alignment vertical="center"/>
    </xf>
    <xf numFmtId="0" fontId="35" fillId="0" borderId="0" xfId="4" applyAlignment="1">
      <alignment horizontal="left" vertical="center"/>
    </xf>
    <xf numFmtId="0" fontId="35" fillId="0" borderId="0" xfId="4" applyAlignment="1">
      <alignment horizontal="center" vertical="center"/>
    </xf>
    <xf numFmtId="0" fontId="35" fillId="0" borderId="0" xfId="4" applyAlignment="1">
      <alignment horizontal="left" vertical="center" wrapText="1"/>
    </xf>
    <xf numFmtId="0" fontId="35" fillId="0" borderId="0" xfId="4" applyAlignment="1">
      <alignment horizontal="center" vertical="center" wrapText="1"/>
    </xf>
    <xf numFmtId="49" fontId="35" fillId="0" borderId="0" xfId="4" applyNumberFormat="1" applyAlignment="1">
      <alignment horizontal="center" vertical="center"/>
    </xf>
    <xf numFmtId="0" fontId="36" fillId="0" borderId="1" xfId="4" applyFont="1" applyBorder="1" applyAlignment="1">
      <alignment horizontal="center" vertical="center"/>
    </xf>
    <xf numFmtId="0" fontId="35" fillId="0" borderId="1" xfId="4" applyBorder="1" applyAlignment="1">
      <alignment horizontal="left" vertical="center" wrapText="1"/>
    </xf>
    <xf numFmtId="0" fontId="35" fillId="0" borderId="1" xfId="4" applyBorder="1" applyAlignment="1">
      <alignment horizontal="center" vertical="center" wrapText="1"/>
    </xf>
    <xf numFmtId="0" fontId="4" fillId="2" borderId="0" xfId="0" applyFont="1" applyFill="1">
      <alignment vertical="center"/>
    </xf>
    <xf numFmtId="0" fontId="4" fillId="0" borderId="0" xfId="0" applyFont="1">
      <alignment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pplyAlignment="1">
      <alignment horizontal="right" vertical="center"/>
    </xf>
    <xf numFmtId="176" fontId="0" fillId="0" borderId="14" xfId="0" applyNumberFormat="1" applyBorder="1" applyAlignment="1">
      <alignment horizontal="right" vertical="center"/>
    </xf>
    <xf numFmtId="176" fontId="0" fillId="0" borderId="22" xfId="0" applyNumberFormat="1" applyBorder="1" applyAlignment="1">
      <alignment horizontal="righ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77" fontId="4" fillId="0" borderId="0" xfId="0" applyNumberFormat="1" applyFont="1">
      <alignment vertical="center"/>
    </xf>
    <xf numFmtId="0" fontId="39" fillId="2" borderId="1" xfId="0" applyFont="1" applyFill="1" applyBorder="1" applyAlignment="1">
      <alignment vertical="center" wrapText="1"/>
    </xf>
    <xf numFmtId="177" fontId="39" fillId="2" borderId="1" xfId="0" applyNumberFormat="1" applyFont="1" applyFill="1" applyBorder="1" applyAlignment="1">
      <alignment vertical="center" wrapText="1"/>
    </xf>
    <xf numFmtId="0" fontId="4" fillId="0" borderId="1" xfId="0" applyFont="1" applyBorder="1">
      <alignment vertical="center"/>
    </xf>
    <xf numFmtId="177" fontId="4" fillId="0" borderId="1" xfId="0" applyNumberFormat="1" applyFont="1" applyBorder="1" applyAlignment="1">
      <alignment horizontal="center" vertical="center" wrapText="1"/>
    </xf>
    <xf numFmtId="177" fontId="4" fillId="2" borderId="0" xfId="0" applyNumberFormat="1" applyFont="1" applyFill="1">
      <alignment vertical="center"/>
    </xf>
    <xf numFmtId="0" fontId="4" fillId="0" borderId="1" xfId="0" applyFont="1" applyBorder="1" applyAlignment="1">
      <alignment vertical="center" wrapText="1"/>
    </xf>
    <xf numFmtId="0" fontId="41" fillId="0" borderId="0" xfId="4" applyFont="1" applyAlignment="1">
      <alignment horizontal="left" vertical="center"/>
    </xf>
    <xf numFmtId="49" fontId="14" fillId="0" borderId="0" xfId="4" applyNumberFormat="1" applyFont="1" applyAlignment="1">
      <alignment horizontal="center" vertical="center"/>
    </xf>
    <xf numFmtId="0" fontId="14" fillId="0" borderId="0" xfId="4" applyFont="1" applyAlignment="1">
      <alignment horizontal="left" vertical="center" wrapText="1"/>
    </xf>
    <xf numFmtId="0" fontId="14" fillId="0" borderId="0" xfId="4" applyFont="1" applyAlignment="1">
      <alignment horizontal="left" vertical="center"/>
    </xf>
    <xf numFmtId="49" fontId="42" fillId="0" borderId="1" xfId="4" applyNumberFormat="1" applyFont="1" applyBorder="1" applyAlignment="1">
      <alignment horizontal="center" vertical="center"/>
    </xf>
    <xf numFmtId="49" fontId="35" fillId="0" borderId="1" xfId="4" applyNumberFormat="1" applyBorder="1" applyAlignment="1">
      <alignment horizontal="center" vertical="center"/>
    </xf>
    <xf numFmtId="0" fontId="44" fillId="0" borderId="1" xfId="4" applyFont="1" applyBorder="1" applyAlignment="1">
      <alignment horizontal="center" vertical="center"/>
    </xf>
    <xf numFmtId="0" fontId="38" fillId="0" borderId="0" xfId="4" applyFont="1" applyAlignment="1">
      <alignment horizontal="center" vertical="center"/>
    </xf>
    <xf numFmtId="0" fontId="14" fillId="0" borderId="1" xfId="4" applyFont="1" applyBorder="1" applyAlignment="1">
      <alignment horizontal="center" vertical="center" wrapText="1"/>
    </xf>
    <xf numFmtId="0" fontId="14" fillId="0" borderId="1" xfId="4" applyFont="1" applyBorder="1" applyAlignment="1">
      <alignment horizontal="left" vertical="center" wrapText="1"/>
    </xf>
    <xf numFmtId="49" fontId="14" fillId="0" borderId="1" xfId="4" applyNumberFormat="1" applyFont="1" applyBorder="1" applyAlignment="1">
      <alignment horizontal="center" vertical="center"/>
    </xf>
    <xf numFmtId="49" fontId="42" fillId="0" borderId="0" xfId="4" applyNumberFormat="1" applyFont="1" applyAlignment="1">
      <alignment horizontal="center" vertical="center"/>
    </xf>
    <xf numFmtId="0" fontId="14" fillId="0" borderId="1" xfId="4" applyFont="1" applyFill="1" applyBorder="1" applyAlignment="1">
      <alignment horizontal="left" vertical="center" wrapText="1"/>
    </xf>
    <xf numFmtId="0" fontId="14" fillId="0" borderId="0" xfId="4" applyFont="1" applyFill="1" applyAlignment="1">
      <alignment horizontal="center" vertical="center" wrapText="1"/>
    </xf>
    <xf numFmtId="0" fontId="14" fillId="0" borderId="0" xfId="4" applyFont="1" applyFill="1" applyAlignment="1">
      <alignment horizontal="left" vertical="center" wrapText="1"/>
    </xf>
    <xf numFmtId="0" fontId="14" fillId="0" borderId="0" xfId="4" applyFont="1" applyAlignment="1">
      <alignment horizontal="center" vertical="center" wrapText="1"/>
    </xf>
    <xf numFmtId="0" fontId="4" fillId="2" borderId="1" xfId="0" applyFont="1" applyFill="1" applyBorder="1">
      <alignment vertical="center"/>
    </xf>
    <xf numFmtId="0" fontId="14" fillId="0" borderId="1" xfId="4" applyFont="1" applyFill="1" applyBorder="1" applyAlignment="1">
      <alignment horizontal="center" vertical="center" wrapText="1"/>
    </xf>
    <xf numFmtId="0" fontId="14" fillId="0" borderId="6" xfId="4" applyFont="1" applyBorder="1" applyAlignment="1">
      <alignment horizontal="left" vertical="center" wrapText="1"/>
    </xf>
    <xf numFmtId="0" fontId="14" fillId="0" borderId="4" xfId="4" applyFont="1" applyBorder="1" applyAlignment="1">
      <alignment horizontal="center" vertical="center" wrapText="1"/>
    </xf>
    <xf numFmtId="0" fontId="14" fillId="0" borderId="40" xfId="4" applyFont="1" applyBorder="1" applyAlignment="1">
      <alignment horizontal="center" vertical="center" wrapText="1"/>
    </xf>
    <xf numFmtId="0" fontId="14" fillId="0" borderId="43" xfId="4" applyFont="1" applyBorder="1" applyAlignment="1">
      <alignment horizontal="center" vertical="center" wrapText="1"/>
    </xf>
    <xf numFmtId="0" fontId="14" fillId="0" borderId="1" xfId="4" applyFont="1" applyBorder="1" applyAlignment="1">
      <alignment horizontal="center" vertical="center" wrapText="1"/>
    </xf>
    <xf numFmtId="0" fontId="4" fillId="2" borderId="0" xfId="0" applyFont="1" applyFill="1" applyAlignment="1">
      <alignment horizontal="right" vertical="center"/>
    </xf>
    <xf numFmtId="0" fontId="4" fillId="0" borderId="0" xfId="0" applyFont="1" applyAlignment="1">
      <alignment vertical="center" wrapText="1"/>
    </xf>
    <xf numFmtId="0" fontId="5" fillId="0" borderId="0" xfId="0" applyFont="1" applyAlignment="1">
      <alignment horizontal="center" vertical="center"/>
    </xf>
    <xf numFmtId="0" fontId="4" fillId="0" borderId="6" xfId="0" applyFont="1" applyFill="1" applyBorder="1">
      <alignment vertical="center"/>
    </xf>
    <xf numFmtId="0" fontId="4" fillId="2" borderId="0" xfId="0" applyFont="1" applyFill="1">
      <alignment vertical="center"/>
    </xf>
    <xf numFmtId="0" fontId="4" fillId="0" borderId="0" xfId="0" applyFont="1">
      <alignment vertical="center"/>
    </xf>
    <xf numFmtId="0" fontId="4" fillId="0" borderId="0" xfId="0" applyFont="1" applyAlignment="1">
      <alignment horizontal="left" vertical="center" wrapText="1"/>
    </xf>
    <xf numFmtId="0" fontId="0" fillId="2" borderId="2" xfId="0" applyFill="1" applyBorder="1" applyAlignment="1">
      <alignment horizontal="center" vertical="center"/>
    </xf>
    <xf numFmtId="0" fontId="0" fillId="2" borderId="13" xfId="0" applyFill="1" applyBorder="1" applyAlignment="1">
      <alignment horizontal="center" vertical="center"/>
    </xf>
    <xf numFmtId="0" fontId="0" fillId="2" borderId="3" xfId="0" applyFill="1" applyBorder="1" applyAlignment="1">
      <alignment horizontal="center" vertical="center"/>
    </xf>
    <xf numFmtId="177" fontId="0" fillId="2" borderId="13" xfId="0" applyNumberFormat="1" applyFill="1" applyBorder="1" applyAlignment="1">
      <alignment horizontal="center" vertical="center"/>
    </xf>
    <xf numFmtId="177" fontId="0" fillId="2" borderId="3" xfId="0" applyNumberFormat="1" applyFill="1" applyBorder="1" applyAlignment="1">
      <alignment horizontal="center" vertical="center"/>
    </xf>
    <xf numFmtId="177" fontId="0" fillId="2" borderId="2" xfId="0" applyNumberFormat="1" applyFill="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26" fillId="2" borderId="0" xfId="0" applyFont="1" applyFill="1" applyAlignment="1">
      <alignment horizontal="center" vertical="center"/>
    </xf>
    <xf numFmtId="0" fontId="3" fillId="0" borderId="0" xfId="0" applyFont="1" applyAlignment="1">
      <alignment horizontal="right"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38" fontId="0" fillId="0" borderId="2" xfId="3" applyFont="1" applyFill="1" applyBorder="1" applyAlignment="1">
      <alignment horizontal="right" vertical="center"/>
    </xf>
    <xf numFmtId="38" fontId="0" fillId="0" borderId="13" xfId="3" applyFont="1" applyFill="1" applyBorder="1" applyAlignment="1">
      <alignment horizontal="right" vertical="center"/>
    </xf>
    <xf numFmtId="38" fontId="0" fillId="0" borderId="3" xfId="3" applyFont="1" applyFill="1" applyBorder="1" applyAlignment="1">
      <alignment horizontal="right" vertical="center"/>
    </xf>
    <xf numFmtId="38" fontId="0" fillId="0" borderId="1" xfId="3" applyFont="1" applyFill="1" applyBorder="1" applyAlignment="1">
      <alignment horizontal="right"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43" xfId="0" applyBorder="1" applyAlignment="1">
      <alignment horizontal="center" vertical="center"/>
    </xf>
    <xf numFmtId="0" fontId="3" fillId="0" borderId="4"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 xfId="0" applyFont="1" applyBorder="1" applyAlignment="1">
      <alignment horizontal="center" vertical="center"/>
    </xf>
    <xf numFmtId="0" fontId="3" fillId="0" borderId="43" xfId="0" applyFont="1" applyBorder="1" applyAlignment="1">
      <alignment horizontal="center" vertical="center"/>
    </xf>
    <xf numFmtId="0" fontId="0" fillId="2" borderId="0" xfId="0" applyFill="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176" fontId="0" fillId="0" borderId="2" xfId="0" applyNumberFormat="1" applyBorder="1" applyAlignment="1">
      <alignment horizontal="right" vertical="center"/>
    </xf>
    <xf numFmtId="176" fontId="0" fillId="0" borderId="20" xfId="0" applyNumberFormat="1" applyBorder="1" applyAlignment="1">
      <alignment horizontal="righ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176" fontId="0" fillId="0" borderId="51" xfId="0" applyNumberFormat="1" applyBorder="1" applyAlignment="1">
      <alignment horizontal="right" vertical="center"/>
    </xf>
    <xf numFmtId="176" fontId="0" fillId="0" borderId="48" xfId="0" applyNumberFormat="1" applyBorder="1" applyAlignment="1">
      <alignment horizontal="right" vertical="center"/>
    </xf>
    <xf numFmtId="176" fontId="0" fillId="0" borderId="5" xfId="0" applyNumberFormat="1" applyBorder="1" applyAlignment="1">
      <alignment horizontal="right" vertical="center"/>
    </xf>
    <xf numFmtId="176" fontId="0" fillId="0" borderId="50" xfId="0" applyNumberFormat="1" applyBorder="1" applyAlignment="1">
      <alignment horizontal="right" vertical="center"/>
    </xf>
    <xf numFmtId="176" fontId="0" fillId="0" borderId="14" xfId="0" applyNumberFormat="1" applyBorder="1" applyAlignment="1">
      <alignment horizontal="right" vertical="center"/>
    </xf>
    <xf numFmtId="176" fontId="0" fillId="0" borderId="22" xfId="0" applyNumberFormat="1" applyBorder="1" applyAlignment="1">
      <alignment horizontal="right" vertical="center"/>
    </xf>
    <xf numFmtId="176" fontId="0" fillId="0" borderId="25" xfId="0" applyNumberFormat="1" applyBorder="1" applyAlignment="1">
      <alignment horizontal="right" vertical="center"/>
    </xf>
    <xf numFmtId="176" fontId="0" fillId="0" borderId="26" xfId="0" applyNumberFormat="1" applyBorder="1" applyAlignment="1">
      <alignment horizontal="right" vertical="center"/>
    </xf>
    <xf numFmtId="0" fontId="4" fillId="0" borderId="1" xfId="0" applyFont="1" applyBorder="1" applyAlignment="1">
      <alignment horizontal="center" vertical="center"/>
    </xf>
    <xf numFmtId="0" fontId="8" fillId="0" borderId="5" xfId="0" applyFont="1" applyBorder="1">
      <alignment vertical="center"/>
    </xf>
    <xf numFmtId="0" fontId="8" fillId="0" borderId="8" xfId="0" applyFont="1" applyBorder="1">
      <alignment vertical="center"/>
    </xf>
    <xf numFmtId="0" fontId="8" fillId="0" borderId="9" xfId="0" applyFont="1" applyBorder="1">
      <alignment vertical="center"/>
    </xf>
    <xf numFmtId="0" fontId="4" fillId="2" borderId="1" xfId="0" applyFont="1" applyFill="1" applyBorder="1">
      <alignment vertical="center"/>
    </xf>
    <xf numFmtId="0" fontId="4" fillId="0" borderId="0" xfId="0" applyFont="1" applyFill="1">
      <alignment vertical="center"/>
    </xf>
    <xf numFmtId="177" fontId="4" fillId="2" borderId="1" xfId="0" applyNumberFormat="1" applyFont="1" applyFill="1" applyBorder="1" applyAlignment="1">
      <alignment horizontal="left" vertical="center"/>
    </xf>
    <xf numFmtId="0" fontId="4" fillId="2" borderId="2" xfId="0" applyFont="1" applyFill="1" applyBorder="1">
      <alignment vertical="center"/>
    </xf>
    <xf numFmtId="0" fontId="4" fillId="2" borderId="13" xfId="0" applyFont="1" applyFill="1" applyBorder="1">
      <alignment vertical="center"/>
    </xf>
    <xf numFmtId="0" fontId="4" fillId="2" borderId="3" xfId="0" applyFont="1" applyFill="1" applyBorder="1">
      <alignment vertical="center"/>
    </xf>
    <xf numFmtId="0" fontId="4" fillId="2" borderId="1" xfId="0" applyNumberFormat="1" applyFont="1" applyFill="1" applyBorder="1">
      <alignment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2" borderId="0" xfId="0" applyFont="1" applyFill="1" applyAlignment="1">
      <alignment vertical="center" wrapText="1"/>
    </xf>
    <xf numFmtId="0" fontId="4" fillId="2" borderId="6" xfId="0" applyFont="1" applyFill="1" applyBorder="1">
      <alignmen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0" fillId="0" borderId="2" xfId="0" applyFill="1" applyBorder="1" applyAlignment="1">
      <alignment horizontal="right" vertical="center"/>
    </xf>
    <xf numFmtId="0" fontId="0" fillId="0" borderId="13" xfId="0" applyFill="1" applyBorder="1" applyAlignment="1">
      <alignment horizontal="right" vertical="center"/>
    </xf>
    <xf numFmtId="0" fontId="0" fillId="0" borderId="3" xfId="0" applyFill="1" applyBorder="1" applyAlignment="1">
      <alignment horizontal="right" vertical="center"/>
    </xf>
    <xf numFmtId="0" fontId="0" fillId="0" borderId="1" xfId="0" applyFill="1" applyBorder="1" applyAlignment="1">
      <alignment horizontal="right" vertical="center"/>
    </xf>
    <xf numFmtId="0" fontId="28" fillId="0" borderId="2" xfId="0" applyFont="1" applyBorder="1" applyAlignment="1">
      <alignment horizontal="center" vertical="center"/>
    </xf>
    <xf numFmtId="0" fontId="28" fillId="0" borderId="13" xfId="0" applyFont="1" applyBorder="1" applyAlignment="1">
      <alignment horizontal="center" vertical="center"/>
    </xf>
    <xf numFmtId="0" fontId="28" fillId="0" borderId="3" xfId="0" applyFont="1" applyBorder="1" applyAlignment="1">
      <alignment horizontal="center" vertical="center"/>
    </xf>
    <xf numFmtId="0" fontId="4" fillId="0" borderId="0" xfId="0" applyFont="1" applyFill="1" applyAlignment="1">
      <alignment horizontal="left" vertical="center" wrapText="1"/>
    </xf>
    <xf numFmtId="0" fontId="14" fillId="0" borderId="4" xfId="1" applyFont="1" applyBorder="1" applyAlignment="1">
      <alignment horizontal="center" vertical="center" textRotation="255" shrinkToFit="1"/>
    </xf>
    <xf numFmtId="0" fontId="14" fillId="0" borderId="40" xfId="1" applyFont="1" applyBorder="1" applyAlignment="1">
      <alignment horizontal="center" vertical="center" textRotation="255" shrinkToFit="1"/>
    </xf>
    <xf numFmtId="0" fontId="14" fillId="0" borderId="43" xfId="1" applyFont="1" applyBorder="1" applyAlignment="1">
      <alignment horizontal="center" vertical="center" textRotation="255" shrinkToFit="1"/>
    </xf>
    <xf numFmtId="0" fontId="14" fillId="0" borderId="0" xfId="1" applyFont="1" applyBorder="1" applyAlignment="1">
      <alignment horizontal="center" vertical="center" wrapText="1" shrinkToFit="1"/>
    </xf>
    <xf numFmtId="0" fontId="14" fillId="0" borderId="0" xfId="1" applyFont="1" applyBorder="1" applyAlignment="1">
      <alignment horizontal="center" vertical="center" shrinkToFit="1"/>
    </xf>
    <xf numFmtId="0" fontId="14" fillId="0" borderId="1" xfId="1" applyFont="1" applyBorder="1" applyAlignment="1">
      <alignment horizontal="center" vertical="center" shrinkToFit="1"/>
    </xf>
    <xf numFmtId="0" fontId="14" fillId="0" borderId="4" xfId="1" applyFont="1" applyBorder="1" applyAlignment="1">
      <alignment horizontal="center" vertical="center" shrinkToFit="1"/>
    </xf>
    <xf numFmtId="0" fontId="14" fillId="0" borderId="1" xfId="1" applyFont="1" applyBorder="1" applyAlignment="1">
      <alignment horizontal="center" vertical="center" wrapText="1" shrinkToFit="1"/>
    </xf>
    <xf numFmtId="0" fontId="14" fillId="0" borderId="7" xfId="1" applyFont="1" applyBorder="1" applyAlignment="1">
      <alignment horizontal="center" vertical="center" shrinkToFit="1"/>
    </xf>
    <xf numFmtId="0" fontId="14" fillId="4" borderId="0" xfId="1" applyFont="1" applyFill="1" applyBorder="1" applyAlignment="1">
      <alignment horizontal="center" vertical="center" wrapText="1" shrinkToFit="1"/>
    </xf>
    <xf numFmtId="0" fontId="14" fillId="4" borderId="0" xfId="1" applyFont="1" applyFill="1" applyBorder="1" applyAlignment="1">
      <alignment horizontal="center" vertical="center" shrinkToFit="1"/>
    </xf>
    <xf numFmtId="178" fontId="10" fillId="4" borderId="36" xfId="1" applyNumberFormat="1" applyFont="1" applyFill="1" applyBorder="1" applyAlignment="1">
      <alignment horizontal="center" vertical="center" shrinkToFit="1"/>
    </xf>
    <xf numFmtId="0" fontId="10" fillId="4" borderId="5" xfId="1" applyFont="1" applyFill="1" applyBorder="1" applyAlignment="1">
      <alignment horizontal="center" vertical="center"/>
    </xf>
    <xf numFmtId="178" fontId="21" fillId="0" borderId="33" xfId="2" applyNumberFormat="1" applyFont="1" applyBorder="1" applyAlignment="1">
      <alignment horizontal="center" vertical="center"/>
    </xf>
    <xf numFmtId="178" fontId="21" fillId="0" borderId="0" xfId="2" applyNumberFormat="1" applyFont="1" applyBorder="1" applyAlignment="1">
      <alignment horizontal="center" vertical="center"/>
    </xf>
    <xf numFmtId="178" fontId="10" fillId="4" borderId="38" xfId="1" applyNumberFormat="1" applyFont="1" applyFill="1" applyBorder="1" applyAlignment="1">
      <alignment horizontal="center" vertical="center" shrinkToFit="1"/>
    </xf>
    <xf numFmtId="0" fontId="10" fillId="4" borderId="39" xfId="1" applyFont="1" applyFill="1" applyBorder="1" applyAlignment="1">
      <alignment horizontal="center" vertical="center"/>
    </xf>
    <xf numFmtId="178" fontId="14" fillId="0" borderId="33" xfId="2" applyNumberFormat="1" applyFont="1" applyBorder="1" applyAlignment="1">
      <alignment horizontal="center" vertical="center"/>
    </xf>
    <xf numFmtId="178" fontId="14" fillId="0" borderId="0" xfId="2" applyNumberFormat="1" applyFont="1" applyBorder="1" applyAlignment="1">
      <alignment horizontal="center" vertical="center"/>
    </xf>
    <xf numFmtId="178" fontId="10" fillId="4" borderId="27" xfId="1" applyNumberFormat="1" applyFont="1" applyFill="1" applyBorder="1" applyAlignment="1">
      <alignment horizontal="center" vertical="center" shrinkToFit="1"/>
    </xf>
    <xf numFmtId="178" fontId="10" fillId="4" borderId="29" xfId="1" applyNumberFormat="1" applyFont="1" applyFill="1" applyBorder="1" applyAlignment="1">
      <alignment horizontal="center" vertical="center" shrinkToFit="1"/>
    </xf>
    <xf numFmtId="178" fontId="10" fillId="0" borderId="33" xfId="1" applyNumberFormat="1" applyFont="1" applyBorder="1" applyAlignment="1">
      <alignment horizontal="center" vertical="center" shrinkToFit="1"/>
    </xf>
    <xf numFmtId="178" fontId="10" fillId="0" borderId="0" xfId="1" applyNumberFormat="1" applyFont="1" applyBorder="1" applyAlignment="1">
      <alignment horizontal="center" vertical="center" shrinkToFit="1"/>
    </xf>
    <xf numFmtId="0" fontId="14" fillId="0" borderId="31" xfId="1" applyFont="1" applyBorder="1" applyAlignment="1">
      <alignment horizontal="center" vertical="center" shrinkToFit="1"/>
    </xf>
    <xf numFmtId="0" fontId="14" fillId="0" borderId="35" xfId="1" applyFont="1" applyBorder="1" applyAlignment="1">
      <alignment horizontal="center" vertical="center" shrinkToFit="1"/>
    </xf>
    <xf numFmtId="0" fontId="14" fillId="0" borderId="31" xfId="1" applyFont="1" applyBorder="1" applyAlignment="1">
      <alignment horizontal="center" vertical="center" wrapText="1" shrinkToFit="1"/>
    </xf>
    <xf numFmtId="0" fontId="9" fillId="0" borderId="32" xfId="1" applyFont="1" applyBorder="1" applyAlignment="1">
      <alignment vertical="center"/>
    </xf>
    <xf numFmtId="0" fontId="9" fillId="0" borderId="35" xfId="1" applyFont="1" applyBorder="1" applyAlignment="1">
      <alignment vertical="center"/>
    </xf>
    <xf numFmtId="0" fontId="9" fillId="0" borderId="2" xfId="1" applyFont="1" applyBorder="1" applyAlignment="1">
      <alignment vertical="center"/>
    </xf>
    <xf numFmtId="0" fontId="14" fillId="0" borderId="33" xfId="1" applyFont="1" applyBorder="1" applyAlignment="1">
      <alignment horizontal="center" vertical="center" wrapText="1" shrinkToFit="1"/>
    </xf>
    <xf numFmtId="0" fontId="10" fillId="0" borderId="0" xfId="1" applyFont="1" applyAlignment="1">
      <alignment horizontal="left" vertical="center" shrinkToFit="1"/>
    </xf>
    <xf numFmtId="0" fontId="16" fillId="0" borderId="0" xfId="1" applyFont="1" applyAlignment="1" applyProtection="1">
      <alignment horizontal="center" vertical="center" shrinkToFit="1"/>
      <protection locked="0"/>
    </xf>
    <xf numFmtId="0" fontId="9" fillId="0" borderId="0" xfId="1" applyFont="1" applyAlignment="1">
      <alignment vertical="center"/>
    </xf>
    <xf numFmtId="0" fontId="13" fillId="0" borderId="0" xfId="1" applyFont="1" applyAlignment="1">
      <alignment horizontal="right" vertical="center" shrinkToFit="1"/>
    </xf>
    <xf numFmtId="0" fontId="11" fillId="0" borderId="0" xfId="1" applyFont="1" applyAlignment="1">
      <alignment vertical="center"/>
    </xf>
    <xf numFmtId="180" fontId="11" fillId="4" borderId="29" xfId="1" applyNumberFormat="1" applyFont="1" applyFill="1" applyBorder="1" applyAlignment="1">
      <alignment horizontal="center" vertical="center"/>
    </xf>
    <xf numFmtId="180" fontId="11" fillId="4" borderId="30" xfId="1" applyNumberFormat="1" applyFont="1" applyFill="1" applyBorder="1" applyAlignment="1">
      <alignment horizontal="center" vertical="center"/>
    </xf>
    <xf numFmtId="0" fontId="17" fillId="0" borderId="2" xfId="1" applyFont="1" applyBorder="1" applyAlignment="1">
      <alignment horizontal="center" vertical="center" wrapText="1"/>
    </xf>
    <xf numFmtId="0" fontId="17" fillId="0" borderId="3" xfId="1" applyFont="1" applyBorder="1" applyAlignment="1">
      <alignment horizontal="center" vertical="center" wrapText="1"/>
    </xf>
    <xf numFmtId="0" fontId="35" fillId="0" borderId="4" xfId="4" applyBorder="1" applyAlignment="1">
      <alignment horizontal="center" vertical="center" wrapText="1"/>
    </xf>
    <xf numFmtId="0" fontId="35" fillId="0" borderId="43" xfId="4"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0" xfId="0" applyFont="1" applyFill="1" applyAlignment="1">
      <alignment vertical="center" wrapText="1"/>
    </xf>
  </cellXfs>
  <cellStyles count="5">
    <cellStyle name="桁区切り" xfId="3" builtinId="6"/>
    <cellStyle name="桁区切り 2" xfId="2"/>
    <cellStyle name="標準" xfId="0" builtinId="0"/>
    <cellStyle name="標準 2" xfId="1"/>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2</xdr:col>
      <xdr:colOff>1438275</xdr:colOff>
      <xdr:row>26</xdr:row>
      <xdr:rowOff>876300</xdr:rowOff>
    </xdr:from>
    <xdr:to>
      <xdr:col>2</xdr:col>
      <xdr:colOff>5638800</xdr:colOff>
      <xdr:row>26</xdr:row>
      <xdr:rowOff>876302</xdr:rowOff>
    </xdr:to>
    <xdr:cxnSp macro="">
      <xdr:nvCxnSpPr>
        <xdr:cNvPr id="2" name="直線矢印コネクタ 1"/>
        <xdr:cNvCxnSpPr/>
      </xdr:nvCxnSpPr>
      <xdr:spPr>
        <a:xfrm flipV="1">
          <a:off x="5038725" y="17249775"/>
          <a:ext cx="4200525" cy="2"/>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171450</xdr:colOff>
      <xdr:row>25</xdr:row>
      <xdr:rowOff>361950</xdr:rowOff>
    </xdr:from>
    <xdr:to>
      <xdr:col>2</xdr:col>
      <xdr:colOff>590549</xdr:colOff>
      <xdr:row>26</xdr:row>
      <xdr:rowOff>752475</xdr:rowOff>
    </xdr:to>
    <xdr:sp macro="" textlink="">
      <xdr:nvSpPr>
        <xdr:cNvPr id="3" name="テキスト ボックス 2"/>
        <xdr:cNvSpPr txBox="1"/>
      </xdr:nvSpPr>
      <xdr:spPr>
        <a:xfrm>
          <a:off x="3771900" y="15725775"/>
          <a:ext cx="419099" cy="14001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賃貸借契約</a:t>
          </a:r>
        </a:p>
      </xdr:txBody>
    </xdr:sp>
    <xdr:clientData/>
  </xdr:twoCellAnchor>
  <xdr:twoCellAnchor>
    <xdr:from>
      <xdr:col>2</xdr:col>
      <xdr:colOff>800100</xdr:colOff>
      <xdr:row>25</xdr:row>
      <xdr:rowOff>361950</xdr:rowOff>
    </xdr:from>
    <xdr:to>
      <xdr:col>2</xdr:col>
      <xdr:colOff>1219199</xdr:colOff>
      <xdr:row>26</xdr:row>
      <xdr:rowOff>752475</xdr:rowOff>
    </xdr:to>
    <xdr:sp macro="" textlink="">
      <xdr:nvSpPr>
        <xdr:cNvPr id="4" name="テキスト ボックス 3"/>
        <xdr:cNvSpPr txBox="1"/>
      </xdr:nvSpPr>
      <xdr:spPr>
        <a:xfrm>
          <a:off x="4400550" y="15725775"/>
          <a:ext cx="419099" cy="14001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職員の入居</a:t>
          </a:r>
        </a:p>
      </xdr:txBody>
    </xdr:sp>
    <xdr:clientData/>
  </xdr:twoCellAnchor>
  <xdr:twoCellAnchor>
    <xdr:from>
      <xdr:col>2</xdr:col>
      <xdr:colOff>1438275</xdr:colOff>
      <xdr:row>25</xdr:row>
      <xdr:rowOff>342900</xdr:rowOff>
    </xdr:from>
    <xdr:to>
      <xdr:col>2</xdr:col>
      <xdr:colOff>1895475</xdr:colOff>
      <xdr:row>26</xdr:row>
      <xdr:rowOff>762000</xdr:rowOff>
    </xdr:to>
    <xdr:sp macro="" textlink="">
      <xdr:nvSpPr>
        <xdr:cNvPr id="5" name="テキスト ボックス 4"/>
        <xdr:cNvSpPr txBox="1"/>
      </xdr:nvSpPr>
      <xdr:spPr>
        <a:xfrm>
          <a:off x="5038725" y="15706725"/>
          <a:ext cx="457200" cy="14287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雇用開始日</a:t>
          </a:r>
        </a:p>
      </xdr:txBody>
    </xdr:sp>
    <xdr:clientData/>
  </xdr:twoCellAnchor>
  <xdr:twoCellAnchor>
    <xdr:from>
      <xdr:col>2</xdr:col>
      <xdr:colOff>5181600</xdr:colOff>
      <xdr:row>25</xdr:row>
      <xdr:rowOff>304800</xdr:rowOff>
    </xdr:from>
    <xdr:to>
      <xdr:col>2</xdr:col>
      <xdr:colOff>5638800</xdr:colOff>
      <xdr:row>26</xdr:row>
      <xdr:rowOff>695325</xdr:rowOff>
    </xdr:to>
    <xdr:sp macro="" textlink="">
      <xdr:nvSpPr>
        <xdr:cNvPr id="6" name="テキスト ボックス 5"/>
        <xdr:cNvSpPr txBox="1"/>
      </xdr:nvSpPr>
      <xdr:spPr>
        <a:xfrm>
          <a:off x="8782050" y="15668625"/>
          <a:ext cx="457200" cy="14001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退　職　日</a:t>
          </a:r>
        </a:p>
      </xdr:txBody>
    </xdr:sp>
    <xdr:clientData/>
  </xdr:twoCellAnchor>
  <xdr:twoCellAnchor>
    <xdr:from>
      <xdr:col>2</xdr:col>
      <xdr:colOff>5905500</xdr:colOff>
      <xdr:row>25</xdr:row>
      <xdr:rowOff>276225</xdr:rowOff>
    </xdr:from>
    <xdr:to>
      <xdr:col>2</xdr:col>
      <xdr:colOff>6343650</xdr:colOff>
      <xdr:row>26</xdr:row>
      <xdr:rowOff>704850</xdr:rowOff>
    </xdr:to>
    <xdr:sp macro="" textlink="">
      <xdr:nvSpPr>
        <xdr:cNvPr id="7" name="テキスト ボックス 6"/>
        <xdr:cNvSpPr txBox="1"/>
      </xdr:nvSpPr>
      <xdr:spPr>
        <a:xfrm>
          <a:off x="9505950" y="15640050"/>
          <a:ext cx="438150" cy="14382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職員の退居</a:t>
          </a:r>
        </a:p>
      </xdr:txBody>
    </xdr:sp>
    <xdr:clientData/>
  </xdr:twoCellAnchor>
  <xdr:twoCellAnchor>
    <xdr:from>
      <xdr:col>2</xdr:col>
      <xdr:colOff>2619375</xdr:colOff>
      <xdr:row>25</xdr:row>
      <xdr:rowOff>142875</xdr:rowOff>
    </xdr:from>
    <xdr:to>
      <xdr:col>2</xdr:col>
      <xdr:colOff>4381500</xdr:colOff>
      <xdr:row>26</xdr:row>
      <xdr:rowOff>657225</xdr:rowOff>
    </xdr:to>
    <xdr:sp macro="" textlink="">
      <xdr:nvSpPr>
        <xdr:cNvPr id="8" name="角丸四角形吹き出し 7"/>
        <xdr:cNvSpPr/>
      </xdr:nvSpPr>
      <xdr:spPr>
        <a:xfrm>
          <a:off x="6219825" y="15506700"/>
          <a:ext cx="1762125" cy="1524000"/>
        </a:xfrm>
        <a:prstGeom prst="wedgeRoundRectCallout">
          <a:avLst>
            <a:gd name="adj1" fmla="val -47860"/>
            <a:gd name="adj2" fmla="val 53125"/>
            <a:gd name="adj3" fmla="val 16667"/>
          </a:avLst>
        </a:prstGeom>
        <a:noFill/>
        <a:ln w="762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2647951</xdr:colOff>
      <xdr:row>25</xdr:row>
      <xdr:rowOff>304800</xdr:rowOff>
    </xdr:from>
    <xdr:to>
      <xdr:col>2</xdr:col>
      <xdr:colOff>4410075</xdr:colOff>
      <xdr:row>26</xdr:row>
      <xdr:rowOff>600075</xdr:rowOff>
    </xdr:to>
    <xdr:sp macro="" textlink="">
      <xdr:nvSpPr>
        <xdr:cNvPr id="9" name="テキスト ボックス 8"/>
        <xdr:cNvSpPr txBox="1"/>
      </xdr:nvSpPr>
      <xdr:spPr>
        <a:xfrm>
          <a:off x="6248401" y="15668625"/>
          <a:ext cx="1762124" cy="13049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条件を満たした介護職員が入居してから退職又は退居するまでが補助対象期間（この内容申請書の添付資料で確認する）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808363</xdr:colOff>
      <xdr:row>18</xdr:row>
      <xdr:rowOff>279400</xdr:rowOff>
    </xdr:from>
    <xdr:to>
      <xdr:col>10</xdr:col>
      <xdr:colOff>12700</xdr:colOff>
      <xdr:row>18</xdr:row>
      <xdr:rowOff>292100</xdr:rowOff>
    </xdr:to>
    <xdr:cxnSp macro="">
      <xdr:nvCxnSpPr>
        <xdr:cNvPr id="2" name="直線コネクタ 1"/>
        <xdr:cNvCxnSpPr>
          <a:stCxn id="6" idx="1"/>
        </xdr:cNvCxnSpPr>
      </xdr:nvCxnSpPr>
      <xdr:spPr>
        <a:xfrm flipV="1">
          <a:off x="2827663" y="7023100"/>
          <a:ext cx="6652887" cy="1270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944359</xdr:colOff>
      <xdr:row>25</xdr:row>
      <xdr:rowOff>101600</xdr:rowOff>
    </xdr:from>
    <xdr:to>
      <xdr:col>10</xdr:col>
      <xdr:colOff>0</xdr:colOff>
      <xdr:row>25</xdr:row>
      <xdr:rowOff>127000</xdr:rowOff>
    </xdr:to>
    <xdr:cxnSp macro="">
      <xdr:nvCxnSpPr>
        <xdr:cNvPr id="3" name="直線コネクタ 2"/>
        <xdr:cNvCxnSpPr/>
      </xdr:nvCxnSpPr>
      <xdr:spPr>
        <a:xfrm flipV="1">
          <a:off x="2963659" y="9055100"/>
          <a:ext cx="6504191" cy="2540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13</xdr:row>
      <xdr:rowOff>38100</xdr:rowOff>
    </xdr:from>
    <xdr:to>
      <xdr:col>10</xdr:col>
      <xdr:colOff>25400</xdr:colOff>
      <xdr:row>25</xdr:row>
      <xdr:rowOff>114300</xdr:rowOff>
    </xdr:to>
    <xdr:cxnSp macro="">
      <xdr:nvCxnSpPr>
        <xdr:cNvPr id="4" name="直線矢印コネクタ 3"/>
        <xdr:cNvCxnSpPr/>
      </xdr:nvCxnSpPr>
      <xdr:spPr>
        <a:xfrm flipV="1">
          <a:off x="9467850" y="4924425"/>
          <a:ext cx="25400" cy="414337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88900</xdr:colOff>
      <xdr:row>15</xdr:row>
      <xdr:rowOff>203200</xdr:rowOff>
    </xdr:from>
    <xdr:to>
      <xdr:col>11</xdr:col>
      <xdr:colOff>342900</xdr:colOff>
      <xdr:row>25</xdr:row>
      <xdr:rowOff>114300</xdr:rowOff>
    </xdr:to>
    <xdr:sp macro="" textlink="" fLocksText="0">
      <xdr:nvSpPr>
        <xdr:cNvPr id="5" name="正方形/長方形 4"/>
        <xdr:cNvSpPr/>
      </xdr:nvSpPr>
      <xdr:spPr>
        <a:xfrm>
          <a:off x="9556750" y="5756275"/>
          <a:ext cx="1016000" cy="3311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t"/>
        <a:lstStyle/>
        <a:p>
          <a:pPr algn="l"/>
          <a:r>
            <a:rPr kumimoji="1" lang="ja-JP" altLang="en-US" sz="1800" b="1">
              <a:solidFill>
                <a:sysClr val="windowText" lastClr="000000"/>
              </a:solidFill>
            </a:rPr>
            <a:t>◎低い方の金額を選択</a:t>
          </a:r>
          <a:endParaRPr kumimoji="1" lang="ja-JP" altLang="en-US" sz="1800" b="1"/>
        </a:p>
      </xdr:txBody>
    </xdr:sp>
    <xdr:clientData/>
  </xdr:twoCellAnchor>
  <xdr:twoCellAnchor>
    <xdr:from>
      <xdr:col>1</xdr:col>
      <xdr:colOff>1549400</xdr:colOff>
      <xdr:row>18</xdr:row>
      <xdr:rowOff>50800</xdr:rowOff>
    </xdr:from>
    <xdr:to>
      <xdr:col>2</xdr:col>
      <xdr:colOff>1600200</xdr:colOff>
      <xdr:row>18</xdr:row>
      <xdr:rowOff>292100</xdr:rowOff>
    </xdr:to>
    <xdr:sp macro="" textlink="" fLocksText="0">
      <xdr:nvSpPr>
        <xdr:cNvPr id="6" name="右中かっこ 5"/>
        <xdr:cNvSpPr/>
      </xdr:nvSpPr>
      <xdr:spPr>
        <a:xfrm rot="5400000">
          <a:off x="2692400" y="6108700"/>
          <a:ext cx="241300" cy="1612900"/>
        </a:xfrm>
        <a:prstGeom prst="rightBrace">
          <a:avLst>
            <a:gd name="adj1" fmla="val 11280"/>
            <a:gd name="adj2" fmla="val 49094"/>
          </a:avLst>
        </a:prstGeom>
        <a:noFill/>
        <a:ln w="381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1524000</xdr:colOff>
      <xdr:row>24</xdr:row>
      <xdr:rowOff>50800</xdr:rowOff>
    </xdr:from>
    <xdr:to>
      <xdr:col>3</xdr:col>
      <xdr:colOff>241300</xdr:colOff>
      <xdr:row>25</xdr:row>
      <xdr:rowOff>114300</xdr:rowOff>
    </xdr:to>
    <xdr:sp macro="" textlink="" fLocksText="0">
      <xdr:nvSpPr>
        <xdr:cNvPr id="7" name="右中かっこ 6"/>
        <xdr:cNvSpPr/>
      </xdr:nvSpPr>
      <xdr:spPr>
        <a:xfrm rot="5400000">
          <a:off x="2736850" y="7915275"/>
          <a:ext cx="396875" cy="1908175"/>
        </a:xfrm>
        <a:prstGeom prst="rightBrace">
          <a:avLst>
            <a:gd name="adj1" fmla="val 11280"/>
            <a:gd name="adj2" fmla="val 49094"/>
          </a:avLst>
        </a:prstGeom>
        <a:noFill/>
        <a:ln w="381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xml"/><Relationship Id="rId1" Type="http://schemas.openxmlformats.org/officeDocument/2006/relationships/printerSettings" Target="../printerSettings/printerSettings65.bin"/><Relationship Id="rId4" Type="http://schemas.openxmlformats.org/officeDocument/2006/relationships/comments" Target="../comments11.xml"/></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1.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6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E40" sqref="E40"/>
    </sheetView>
  </sheetViews>
  <sheetFormatPr defaultRowHeight="14.25"/>
  <sheetData/>
  <phoneticPr fontId="2"/>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25"/>
  <sheetViews>
    <sheetView view="pageBreakPreview" zoomScale="85" zoomScaleNormal="100" zoomScaleSheetLayoutView="85" workbookViewId="0">
      <selection activeCell="D5" sqref="D5"/>
    </sheetView>
  </sheetViews>
  <sheetFormatPr defaultRowHeight="14.25" outlineLevelCol="1"/>
  <cols>
    <col min="1" max="1" width="1.625" customWidth="1"/>
    <col min="2" max="2" width="6.375" customWidth="1"/>
    <col min="3" max="3" width="25.625" customWidth="1"/>
    <col min="4" max="7" width="9.125" customWidth="1"/>
    <col min="8" max="8" width="10.125" customWidth="1"/>
    <col min="9" max="15" width="9.125" customWidth="1" outlineLevel="1"/>
    <col min="16" max="17" width="9.125" customWidth="1"/>
  </cols>
  <sheetData>
    <row r="1" spans="1:19" ht="3.95" customHeight="1"/>
    <row r="2" spans="1:19">
      <c r="A2" s="1"/>
      <c r="B2" s="1" t="s">
        <v>131</v>
      </c>
      <c r="C2" s="1"/>
      <c r="Q2" s="151"/>
      <c r="R2" s="152"/>
    </row>
    <row r="3" spans="1:19">
      <c r="A3" s="1"/>
      <c r="B3" s="1"/>
      <c r="C3" s="1"/>
      <c r="Q3" s="259" t="s">
        <v>198</v>
      </c>
      <c r="R3" s="260"/>
    </row>
    <row r="4" spans="1:19">
      <c r="B4" s="258" t="s">
        <v>155</v>
      </c>
      <c r="C4" s="258"/>
      <c r="D4" s="258"/>
      <c r="E4" s="258"/>
      <c r="F4" s="258"/>
      <c r="G4" s="258"/>
      <c r="H4" s="258"/>
      <c r="I4" s="258"/>
      <c r="J4" s="258"/>
      <c r="K4" s="258"/>
      <c r="L4" s="258"/>
      <c r="M4" s="258"/>
      <c r="N4" s="258"/>
      <c r="O4" s="258"/>
      <c r="P4" s="258"/>
      <c r="Q4" s="258"/>
    </row>
    <row r="6" spans="1:19">
      <c r="B6" s="207" t="s">
        <v>134</v>
      </c>
      <c r="C6" s="207"/>
      <c r="D6" s="261"/>
      <c r="E6" s="261"/>
      <c r="F6" s="261"/>
      <c r="G6" s="261"/>
      <c r="H6" s="261"/>
      <c r="I6" s="261"/>
      <c r="J6" s="179"/>
      <c r="K6" s="179"/>
      <c r="L6" s="179"/>
    </row>
    <row r="7" spans="1:19">
      <c r="B7" s="207" t="s">
        <v>132</v>
      </c>
      <c r="C7" s="207"/>
      <c r="D7" s="132"/>
      <c r="E7" s="1" t="s">
        <v>133</v>
      </c>
      <c r="G7" s="262" t="s">
        <v>140</v>
      </c>
      <c r="H7" s="262"/>
      <c r="I7" s="163" t="s">
        <v>139</v>
      </c>
      <c r="J7" s="164"/>
      <c r="K7" s="164"/>
      <c r="L7" s="164"/>
      <c r="S7" s="186" t="s">
        <v>240</v>
      </c>
    </row>
    <row r="8" spans="1:19" ht="15">
      <c r="S8" s="187"/>
    </row>
    <row r="9" spans="1:19" ht="15">
      <c r="B9" s="4"/>
      <c r="C9" s="4"/>
      <c r="D9" s="263" t="s">
        <v>147</v>
      </c>
      <c r="E9" s="263"/>
      <c r="F9" s="264"/>
      <c r="G9" s="264"/>
      <c r="H9" s="264"/>
      <c r="I9" s="264"/>
      <c r="J9" s="264"/>
      <c r="K9" s="264"/>
      <c r="L9" s="264"/>
      <c r="M9" s="264"/>
      <c r="N9" s="264"/>
      <c r="O9" s="264"/>
      <c r="P9" s="264"/>
      <c r="Q9" s="264"/>
      <c r="R9" s="264"/>
      <c r="S9" s="187" t="s">
        <v>251</v>
      </c>
    </row>
    <row r="10" spans="1:19">
      <c r="B10" s="4"/>
      <c r="C10" s="205" t="s">
        <v>252</v>
      </c>
      <c r="D10" s="255" t="s">
        <v>52</v>
      </c>
      <c r="E10" s="256"/>
      <c r="F10" s="256"/>
      <c r="G10" s="256"/>
      <c r="H10" s="257"/>
      <c r="I10" s="263" t="s">
        <v>137</v>
      </c>
      <c r="J10" s="263"/>
      <c r="K10" s="263"/>
      <c r="L10" s="263"/>
      <c r="M10" s="263"/>
      <c r="N10" s="255" t="s">
        <v>82</v>
      </c>
      <c r="O10" s="256"/>
      <c r="P10" s="256"/>
      <c r="Q10" s="256"/>
      <c r="R10" s="257"/>
      <c r="S10" s="186" t="s">
        <v>242</v>
      </c>
    </row>
    <row r="11" spans="1:19">
      <c r="B11" s="206">
        <v>1</v>
      </c>
      <c r="C11" s="205"/>
      <c r="D11" s="249"/>
      <c r="E11" s="250"/>
      <c r="F11" s="250"/>
      <c r="G11" s="250"/>
      <c r="H11" s="251"/>
      <c r="I11" s="254"/>
      <c r="J11" s="252"/>
      <c r="K11" s="185" t="s">
        <v>195</v>
      </c>
      <c r="L11" s="252"/>
      <c r="M11" s="253"/>
      <c r="N11" s="249"/>
      <c r="O11" s="250"/>
      <c r="P11" s="250"/>
      <c r="Q11" s="250"/>
      <c r="R11" s="251"/>
      <c r="S11" s="188"/>
    </row>
    <row r="12" spans="1:19">
      <c r="B12" s="206">
        <v>2</v>
      </c>
      <c r="C12" s="205"/>
      <c r="D12" s="249"/>
      <c r="E12" s="250"/>
      <c r="F12" s="250"/>
      <c r="G12" s="250"/>
      <c r="H12" s="251"/>
      <c r="I12" s="254"/>
      <c r="J12" s="252"/>
      <c r="K12" s="185" t="s">
        <v>195</v>
      </c>
      <c r="L12" s="252"/>
      <c r="M12" s="253"/>
      <c r="N12" s="249"/>
      <c r="O12" s="250"/>
      <c r="P12" s="250"/>
      <c r="Q12" s="250"/>
      <c r="R12" s="251"/>
      <c r="S12" s="186" t="s">
        <v>241</v>
      </c>
    </row>
    <row r="13" spans="1:19">
      <c r="B13" s="206">
        <v>3</v>
      </c>
      <c r="C13" s="205"/>
      <c r="D13" s="249"/>
      <c r="E13" s="250"/>
      <c r="F13" s="250"/>
      <c r="G13" s="250"/>
      <c r="H13" s="251"/>
      <c r="I13" s="254"/>
      <c r="J13" s="252"/>
      <c r="K13" s="185" t="s">
        <v>195</v>
      </c>
      <c r="L13" s="252"/>
      <c r="M13" s="253"/>
      <c r="N13" s="249"/>
      <c r="O13" s="250"/>
      <c r="P13" s="250"/>
      <c r="Q13" s="250"/>
      <c r="R13" s="251"/>
    </row>
    <row r="14" spans="1:19">
      <c r="B14" s="206">
        <v>4</v>
      </c>
      <c r="C14" s="205"/>
      <c r="D14" s="249"/>
      <c r="E14" s="250"/>
      <c r="F14" s="250"/>
      <c r="G14" s="250"/>
      <c r="H14" s="251"/>
      <c r="I14" s="254"/>
      <c r="J14" s="252"/>
      <c r="K14" s="185" t="s">
        <v>195</v>
      </c>
      <c r="L14" s="252"/>
      <c r="M14" s="253"/>
      <c r="N14" s="249"/>
      <c r="O14" s="250"/>
      <c r="P14" s="250"/>
      <c r="Q14" s="250"/>
      <c r="R14" s="251"/>
    </row>
    <row r="15" spans="1:19">
      <c r="B15" s="206">
        <v>5</v>
      </c>
      <c r="C15" s="205"/>
      <c r="D15" s="249"/>
      <c r="E15" s="250"/>
      <c r="F15" s="250"/>
      <c r="G15" s="250"/>
      <c r="H15" s="251"/>
      <c r="I15" s="254"/>
      <c r="J15" s="252"/>
      <c r="K15" s="185" t="s">
        <v>195</v>
      </c>
      <c r="L15" s="252"/>
      <c r="M15" s="253"/>
      <c r="N15" s="249"/>
      <c r="O15" s="250"/>
      <c r="P15" s="250"/>
      <c r="Q15" s="250"/>
      <c r="R15" s="251"/>
    </row>
    <row r="16" spans="1:19">
      <c r="B16" s="255" t="s">
        <v>9</v>
      </c>
      <c r="C16" s="256"/>
      <c r="D16" s="256"/>
      <c r="E16" s="257"/>
      <c r="F16" s="255" t="s">
        <v>202</v>
      </c>
      <c r="G16" s="257"/>
      <c r="H16" s="255" t="s">
        <v>143</v>
      </c>
      <c r="I16" s="257"/>
      <c r="J16" s="255" t="s">
        <v>197</v>
      </c>
      <c r="K16" s="257"/>
      <c r="L16" s="255" t="s">
        <v>10</v>
      </c>
      <c r="M16" s="257"/>
      <c r="N16" s="255" t="s">
        <v>145</v>
      </c>
      <c r="O16" s="256"/>
      <c r="P16" s="257"/>
      <c r="Q16" s="255" t="s">
        <v>146</v>
      </c>
      <c r="R16" s="257"/>
    </row>
    <row r="17" spans="2:18">
      <c r="B17" s="266">
        <f>別紙③!F20</f>
        <v>0</v>
      </c>
      <c r="C17" s="267"/>
      <c r="D17" s="267"/>
      <c r="E17" s="268"/>
      <c r="F17" s="269">
        <f>別紙③!G20</f>
        <v>0</v>
      </c>
      <c r="G17" s="269"/>
      <c r="H17" s="266">
        <f>SUM(B17:G17)</f>
        <v>0</v>
      </c>
      <c r="I17" s="268"/>
      <c r="J17" s="266">
        <f>別紙③!N20</f>
        <v>0</v>
      </c>
      <c r="K17" s="268"/>
      <c r="L17" s="266">
        <f>別紙③!O20</f>
        <v>0</v>
      </c>
      <c r="M17" s="268"/>
      <c r="N17" s="266">
        <f>別紙③!P20</f>
        <v>0</v>
      </c>
      <c r="O17" s="267"/>
      <c r="P17" s="268"/>
      <c r="Q17" s="269">
        <f>別紙③!Q20</f>
        <v>0</v>
      </c>
      <c r="R17" s="269"/>
    </row>
    <row r="20" spans="2:18">
      <c r="B20" s="263" t="s">
        <v>148</v>
      </c>
      <c r="C20" s="263"/>
      <c r="D20" s="264"/>
      <c r="E20" s="264"/>
      <c r="F20" s="264"/>
      <c r="G20" s="265"/>
      <c r="H20" s="265"/>
      <c r="I20" s="265"/>
      <c r="J20" s="265"/>
      <c r="K20" s="265"/>
      <c r="L20" s="265"/>
      <c r="M20" s="265"/>
      <c r="N20" s="265"/>
      <c r="O20" s="265"/>
      <c r="P20" s="265"/>
      <c r="Q20" s="265"/>
      <c r="R20" s="265"/>
    </row>
    <row r="21" spans="2:18" s="2" customFormat="1" ht="47.25" customHeight="1">
      <c r="B21" s="263" t="s">
        <v>149</v>
      </c>
      <c r="C21" s="263"/>
      <c r="D21" s="264"/>
      <c r="E21" s="264"/>
      <c r="F21" s="264"/>
      <c r="G21" s="265"/>
      <c r="H21" s="265"/>
      <c r="I21" s="265"/>
      <c r="J21" s="265"/>
      <c r="K21" s="265"/>
      <c r="L21" s="265"/>
      <c r="M21" s="265"/>
      <c r="N21" s="265"/>
      <c r="O21" s="265"/>
      <c r="P21" s="265"/>
      <c r="Q21" s="265"/>
      <c r="R21" s="265"/>
    </row>
    <row r="23" spans="2:18" ht="14.25" customHeight="1"/>
    <row r="24" spans="2:18">
      <c r="C24" s="1" t="s">
        <v>253</v>
      </c>
    </row>
    <row r="25" spans="2:18">
      <c r="C25" s="1" t="s">
        <v>254</v>
      </c>
    </row>
  </sheetData>
  <mergeCells count="46">
    <mergeCell ref="D10:H10"/>
    <mergeCell ref="I10:M10"/>
    <mergeCell ref="N10:R10"/>
    <mergeCell ref="Q3:R3"/>
    <mergeCell ref="B4:Q4"/>
    <mergeCell ref="D6:I6"/>
    <mergeCell ref="G7:H7"/>
    <mergeCell ref="D9:R9"/>
    <mergeCell ref="D11:H11"/>
    <mergeCell ref="I11:J11"/>
    <mergeCell ref="L11:M11"/>
    <mergeCell ref="N11:R11"/>
    <mergeCell ref="D12:H12"/>
    <mergeCell ref="I12:J12"/>
    <mergeCell ref="L12:M12"/>
    <mergeCell ref="N12:R12"/>
    <mergeCell ref="D13:H13"/>
    <mergeCell ref="I13:J13"/>
    <mergeCell ref="L13:M13"/>
    <mergeCell ref="N13:R13"/>
    <mergeCell ref="D14:H14"/>
    <mergeCell ref="I14:J14"/>
    <mergeCell ref="L14:M14"/>
    <mergeCell ref="N14:R14"/>
    <mergeCell ref="D15:H15"/>
    <mergeCell ref="I15:J15"/>
    <mergeCell ref="L15:M15"/>
    <mergeCell ref="N15:R15"/>
    <mergeCell ref="B16:E16"/>
    <mergeCell ref="F16:G16"/>
    <mergeCell ref="H16:I16"/>
    <mergeCell ref="J16:K16"/>
    <mergeCell ref="L16:M16"/>
    <mergeCell ref="N16:P16"/>
    <mergeCell ref="B20:F20"/>
    <mergeCell ref="G20:R20"/>
    <mergeCell ref="B21:F21"/>
    <mergeCell ref="G21:R21"/>
    <mergeCell ref="Q16:R16"/>
    <mergeCell ref="B17:E17"/>
    <mergeCell ref="F17:G17"/>
    <mergeCell ref="H17:I17"/>
    <mergeCell ref="J17:K17"/>
    <mergeCell ref="L17:M17"/>
    <mergeCell ref="N17:P17"/>
    <mergeCell ref="Q17:R17"/>
  </mergeCells>
  <phoneticPr fontId="2"/>
  <dataValidations count="2">
    <dataValidation type="list" allowBlank="1" showInputMessage="1" showErrorMessage="1" sqref="C11:C15">
      <formula1>$C$24:$C$25</formula1>
    </dataValidation>
    <dataValidation type="list" allowBlank="1" showInputMessage="1" showErrorMessage="1" sqref="I7">
      <formula1>"□,☑"</formula1>
    </dataValidation>
  </dataValidations>
  <pageMargins left="0.25" right="0.25" top="0.75" bottom="0.75" header="0.3" footer="0.3"/>
  <pageSetup paperSize="9" scale="76" orientation="landscape" horizontalDpi="1200" verticalDpi="120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R24"/>
  <sheetViews>
    <sheetView view="pageBreakPreview" zoomScaleNormal="85" zoomScaleSheetLayoutView="100" workbookViewId="0">
      <selection activeCell="C8" sqref="C8"/>
    </sheetView>
  </sheetViews>
  <sheetFormatPr defaultRowHeight="14.25" outlineLevelCol="1"/>
  <cols>
    <col min="1" max="1" width="1.625" customWidth="1"/>
    <col min="2" max="5" width="8.625" customWidth="1"/>
    <col min="6" max="8" width="9.125" customWidth="1"/>
    <col min="9" max="13" width="9.125" customWidth="1" outlineLevel="1"/>
    <col min="14" max="15" width="9.125" customWidth="1"/>
  </cols>
  <sheetData>
    <row r="1" spans="1:18" ht="3.95" customHeight="1"/>
    <row r="2" spans="1:18">
      <c r="A2" s="1"/>
      <c r="B2" s="1" t="s">
        <v>150</v>
      </c>
      <c r="C2" s="1"/>
      <c r="D2" s="1"/>
      <c r="E2" s="1"/>
    </row>
    <row r="3" spans="1:18">
      <c r="A3" s="1"/>
      <c r="B3" s="1"/>
      <c r="C3" s="1"/>
      <c r="D3" s="1"/>
      <c r="E3" s="1"/>
      <c r="P3" s="258" t="s">
        <v>198</v>
      </c>
      <c r="Q3" s="270"/>
    </row>
    <row r="4" spans="1:18">
      <c r="B4" s="258" t="s">
        <v>156</v>
      </c>
      <c r="C4" s="258"/>
      <c r="D4" s="258"/>
      <c r="E4" s="258"/>
      <c r="F4" s="258"/>
      <c r="G4" s="258"/>
      <c r="H4" s="258"/>
      <c r="I4" s="258"/>
      <c r="J4" s="258"/>
      <c r="K4" s="258"/>
      <c r="L4" s="258"/>
      <c r="M4" s="258"/>
      <c r="N4" s="258"/>
      <c r="O4" s="258"/>
    </row>
    <row r="6" spans="1:18" ht="32.25" customHeight="1">
      <c r="B6" s="271"/>
      <c r="C6" s="273" t="s">
        <v>151</v>
      </c>
      <c r="D6" s="273" t="s">
        <v>157</v>
      </c>
      <c r="E6" s="275" t="s">
        <v>152</v>
      </c>
      <c r="F6" s="273" t="s">
        <v>9</v>
      </c>
      <c r="G6" s="273" t="s">
        <v>142</v>
      </c>
      <c r="H6" s="273" t="s">
        <v>154</v>
      </c>
      <c r="I6" s="5" t="s">
        <v>160</v>
      </c>
      <c r="J6" s="5" t="s">
        <v>161</v>
      </c>
      <c r="K6" s="5" t="s">
        <v>162</v>
      </c>
      <c r="L6" s="5" t="s">
        <v>163</v>
      </c>
      <c r="M6" s="5" t="s">
        <v>164</v>
      </c>
      <c r="N6" s="273" t="s">
        <v>165</v>
      </c>
      <c r="O6" s="273" t="s">
        <v>10</v>
      </c>
      <c r="P6" s="273" t="s">
        <v>166</v>
      </c>
      <c r="Q6" s="273" t="s">
        <v>167</v>
      </c>
    </row>
    <row r="7" spans="1:18" ht="15.75" customHeight="1">
      <c r="B7" s="272"/>
      <c r="C7" s="274"/>
      <c r="D7" s="274"/>
      <c r="E7" s="276"/>
      <c r="F7" s="274"/>
      <c r="G7" s="274"/>
      <c r="H7" s="274"/>
      <c r="I7" s="5" t="str">
        <f>IF(COUNTIF(③!C11,"*４*"),"〇","")</f>
        <v/>
      </c>
      <c r="J7" s="5" t="str">
        <f>IF(COUNTIF(③!C12,"*４年*"),"〇","")</f>
        <v/>
      </c>
      <c r="K7" s="5" t="str">
        <f>IF(COUNTIF(③!C13,"*４年*"),"〇","")</f>
        <v/>
      </c>
      <c r="L7" s="5" t="str">
        <f>IF(COUNTIF(③!C14,"*４年*"),"〇","")</f>
        <v/>
      </c>
      <c r="M7" s="5" t="str">
        <f>IF(COUNTIF(③!C14,"*４年*"),"〇","")</f>
        <v/>
      </c>
      <c r="N7" s="274"/>
      <c r="O7" s="274"/>
      <c r="P7" s="274"/>
      <c r="Q7" s="274"/>
    </row>
    <row r="8" spans="1:18" ht="20.100000000000001" customHeight="1">
      <c r="B8" s="6" t="s">
        <v>0</v>
      </c>
      <c r="C8" s="144"/>
      <c r="D8" s="144"/>
      <c r="E8" s="6">
        <f t="shared" ref="E8:E19" si="0">SUM(C8:D8)</f>
        <v>0</v>
      </c>
      <c r="F8" s="8"/>
      <c r="G8" s="8"/>
      <c r="H8" s="7">
        <f>F8+G8</f>
        <v>0</v>
      </c>
      <c r="I8" s="192">
        <f t="shared" ref="I8:I18" si="1">IF($I$7="〇",IF(C8=1,IF(H8/2&lt;30001,ROUNDDOWN(H8/2,-3),30000),IF(C8&gt;1,ROUNDDOWN(MIN(30000,H8/E8),-3),)),IF(E8=1,IF(H8/2&lt;20001,ROUNDDOWN(H8/2,-3),20000),IF(E8&gt;1,ROUNDDOWN(MIN(20000,H8/E8),-3),)))</f>
        <v>0</v>
      </c>
      <c r="J8" s="192">
        <f>IF($J$7="〇",IF($C8&gt;1,ROUNDDOWN(MIN(30000,$H8/$E8),-3),),IF($C8&gt;1,ROUNDDOWN(MIN(20000,$H8/$E8),-3),))</f>
        <v>0</v>
      </c>
      <c r="K8" s="192">
        <f>IF($K$7="〇",IF($C8&gt;2,ROUNDDOWN(MIN(30000,$H8/$E8),-3),),IF($C8&gt;2,ROUNDDOWN(MIN(20000,$H8/$E8),-3),))</f>
        <v>0</v>
      </c>
      <c r="L8" s="192">
        <f>IF($L$7="〇",IF($C8&gt;3,ROUNDDOWN(MIN(30000,$H8/$E8),-3),),IF($C8&gt;3,ROUNDDOWN(MIN(20000,$H8/$E8),-3),))</f>
        <v>0</v>
      </c>
      <c r="M8" s="192">
        <f>IF($M$7="〇",IF($C8&gt;4,ROUNDDOWN(MIN(30000,$H8/$E8),-3),),IF($C8&gt;4,ROUNDDOWN(MIN(20000,$H8/$E8),-3),))</f>
        <v>0</v>
      </c>
      <c r="N8" s="7">
        <f>SUM(I8:M8)</f>
        <v>0</v>
      </c>
      <c r="O8" s="141">
        <f>H8-P8-Q8-N8</f>
        <v>0</v>
      </c>
      <c r="P8" s="8">
        <v>0</v>
      </c>
      <c r="Q8" s="8">
        <v>0</v>
      </c>
      <c r="R8" s="186" t="s">
        <v>245</v>
      </c>
    </row>
    <row r="9" spans="1:18" ht="20.100000000000001" customHeight="1">
      <c r="B9" s="6" t="s">
        <v>1</v>
      </c>
      <c r="C9" s="144"/>
      <c r="D9" s="144"/>
      <c r="E9" s="6">
        <f t="shared" si="0"/>
        <v>0</v>
      </c>
      <c r="F9" s="8"/>
      <c r="G9" s="8"/>
      <c r="H9" s="7">
        <f>F9+G9</f>
        <v>0</v>
      </c>
      <c r="I9" s="192">
        <f t="shared" si="1"/>
        <v>0</v>
      </c>
      <c r="J9" s="192">
        <f>IF($J$7="〇",IF($C9&gt;1,ROUNDDOWN(MIN(30000,$H9/$E9),-3),),IF($C9&gt;1,ROUNDDOWN(MIN(20000,$H9/$E9),-3),))</f>
        <v>0</v>
      </c>
      <c r="K9" s="192">
        <f t="shared" ref="K9:K19" si="2">IF($K$7="〇",IF($C9&gt;2,ROUNDDOWN(MIN(30000,$H9/$E9),-3),),IF($C9&gt;2,ROUNDDOWN(MIN(20000,$H9/$E9),-3),))</f>
        <v>0</v>
      </c>
      <c r="L9" s="192">
        <f>IF($L$7="〇",IF($C9&gt;3,ROUNDDOWN(MIN(30000,$H9/$E9),-3),),IF($C9&gt;3,ROUNDDOWN(MIN(20000,$H9/$E9),-3),))</f>
        <v>0</v>
      </c>
      <c r="M9" s="192">
        <f t="shared" ref="M9:M19" si="3">IF($M$7="〇",IF($C9&gt;4,ROUNDDOWN(MIN(30000,$H9/$E9),-3),),IF($C9&gt;4,ROUNDDOWN(MIN(20000,$H9/$E9),-3),))</f>
        <v>0</v>
      </c>
      <c r="N9" s="7">
        <f t="shared" ref="N9:N19" si="4">SUM(I9:M9)</f>
        <v>0</v>
      </c>
      <c r="O9" s="141">
        <f t="shared" ref="O9:O19" si="5">H9-N9</f>
        <v>0</v>
      </c>
      <c r="P9" s="8">
        <v>0</v>
      </c>
      <c r="Q9" s="8">
        <v>0</v>
      </c>
      <c r="R9" s="186" t="s">
        <v>246</v>
      </c>
    </row>
    <row r="10" spans="1:18" ht="20.100000000000001" customHeight="1">
      <c r="B10" s="6" t="s">
        <v>2</v>
      </c>
      <c r="C10" s="144"/>
      <c r="D10" s="144"/>
      <c r="E10" s="6">
        <f t="shared" si="0"/>
        <v>0</v>
      </c>
      <c r="F10" s="8"/>
      <c r="G10" s="8"/>
      <c r="H10" s="7">
        <f t="shared" ref="H10:H19" si="6">F10+G10</f>
        <v>0</v>
      </c>
      <c r="I10" s="192">
        <f t="shared" si="1"/>
        <v>0</v>
      </c>
      <c r="J10" s="192">
        <f>IF($J$7="〇",IF($C10&gt;1,ROUNDDOWN(MIN(30000,$H10/$E10),-3),),IF($C10&gt;1,ROUNDDOWN(MIN(20000,$H10/$E10),-3),))</f>
        <v>0</v>
      </c>
      <c r="K10" s="192">
        <f t="shared" si="2"/>
        <v>0</v>
      </c>
      <c r="L10" s="192">
        <f t="shared" ref="L10:L19" si="7">IF($L$7="〇",IF($C10&gt;3,ROUNDDOWN(MIN(30000,$H10/$E10),-3),),IF($C10&gt;3,ROUNDDOWN(MIN(20000,$H10/$E10),-3),))</f>
        <v>0</v>
      </c>
      <c r="M10" s="192">
        <f t="shared" si="3"/>
        <v>0</v>
      </c>
      <c r="N10" s="7">
        <f t="shared" si="4"/>
        <v>0</v>
      </c>
      <c r="O10" s="141">
        <f t="shared" si="5"/>
        <v>0</v>
      </c>
      <c r="P10" s="8">
        <v>0</v>
      </c>
      <c r="Q10" s="8">
        <v>0</v>
      </c>
      <c r="R10" s="186" t="s">
        <v>250</v>
      </c>
    </row>
    <row r="11" spans="1:18" ht="20.100000000000001" customHeight="1">
      <c r="B11" s="6" t="s">
        <v>3</v>
      </c>
      <c r="C11" s="144"/>
      <c r="D11" s="144"/>
      <c r="E11" s="6">
        <f t="shared" si="0"/>
        <v>0</v>
      </c>
      <c r="F11" s="8"/>
      <c r="G11" s="8"/>
      <c r="H11" s="7">
        <f t="shared" si="6"/>
        <v>0</v>
      </c>
      <c r="I11" s="192">
        <f t="shared" si="1"/>
        <v>0</v>
      </c>
      <c r="J11" s="192">
        <f>IF($J$7="〇",IF($C11&gt;1,ROUNDDOWN(MIN(30000,$H11/$E11),-3),),IF($C11&gt;1,ROUNDDOWN(MIN(20000,$H11/$E11),-3),))</f>
        <v>0</v>
      </c>
      <c r="K11" s="192">
        <f t="shared" si="2"/>
        <v>0</v>
      </c>
      <c r="L11" s="192">
        <f t="shared" si="7"/>
        <v>0</v>
      </c>
      <c r="M11" s="192">
        <f t="shared" si="3"/>
        <v>0</v>
      </c>
      <c r="N11" s="7">
        <f t="shared" si="4"/>
        <v>0</v>
      </c>
      <c r="O11" s="141">
        <f t="shared" si="5"/>
        <v>0</v>
      </c>
      <c r="P11" s="8">
        <v>0</v>
      </c>
      <c r="Q11" s="8">
        <v>0</v>
      </c>
      <c r="R11" s="186" t="s">
        <v>249</v>
      </c>
    </row>
    <row r="12" spans="1:18" ht="20.100000000000001" customHeight="1">
      <c r="B12" s="6" t="s">
        <v>4</v>
      </c>
      <c r="C12" s="144"/>
      <c r="D12" s="144"/>
      <c r="E12" s="6">
        <f t="shared" si="0"/>
        <v>0</v>
      </c>
      <c r="F12" s="8"/>
      <c r="G12" s="8"/>
      <c r="H12" s="7">
        <f t="shared" si="6"/>
        <v>0</v>
      </c>
      <c r="I12" s="192">
        <f t="shared" si="1"/>
        <v>0</v>
      </c>
      <c r="J12" s="192">
        <f t="shared" ref="J12:J19" si="8">IF($J$7="〇",IF($C12&gt;1,ROUNDDOWN(MIN(30000,$H12/$E12),-3),),IF($C12&gt;1,ROUNDDOWN(MIN(20000,$H12/$E12),-3),))</f>
        <v>0</v>
      </c>
      <c r="K12" s="192">
        <f t="shared" si="2"/>
        <v>0</v>
      </c>
      <c r="L12" s="192">
        <f t="shared" si="7"/>
        <v>0</v>
      </c>
      <c r="M12" s="192">
        <f t="shared" si="3"/>
        <v>0</v>
      </c>
      <c r="N12" s="7">
        <f t="shared" si="4"/>
        <v>0</v>
      </c>
      <c r="O12" s="141">
        <f t="shared" si="5"/>
        <v>0</v>
      </c>
      <c r="P12" s="8">
        <v>0</v>
      </c>
      <c r="Q12" s="8">
        <v>0</v>
      </c>
    </row>
    <row r="13" spans="1:18" ht="20.100000000000001" customHeight="1">
      <c r="B13" s="6" t="s">
        <v>5</v>
      </c>
      <c r="C13" s="144"/>
      <c r="D13" s="144"/>
      <c r="E13" s="6">
        <f t="shared" si="0"/>
        <v>0</v>
      </c>
      <c r="F13" s="8"/>
      <c r="G13" s="8"/>
      <c r="H13" s="7">
        <f t="shared" si="6"/>
        <v>0</v>
      </c>
      <c r="I13" s="192">
        <f t="shared" si="1"/>
        <v>0</v>
      </c>
      <c r="J13" s="192">
        <f t="shared" si="8"/>
        <v>0</v>
      </c>
      <c r="K13" s="192">
        <f t="shared" si="2"/>
        <v>0</v>
      </c>
      <c r="L13" s="192">
        <f t="shared" si="7"/>
        <v>0</v>
      </c>
      <c r="M13" s="192">
        <f t="shared" si="3"/>
        <v>0</v>
      </c>
      <c r="N13" s="7">
        <f t="shared" si="4"/>
        <v>0</v>
      </c>
      <c r="O13" s="141">
        <f t="shared" si="5"/>
        <v>0</v>
      </c>
      <c r="P13" s="8">
        <v>0</v>
      </c>
      <c r="Q13" s="8">
        <v>0</v>
      </c>
    </row>
    <row r="14" spans="1:18" ht="20.100000000000001" customHeight="1">
      <c r="B14" s="6" t="s">
        <v>11</v>
      </c>
      <c r="C14" s="144"/>
      <c r="D14" s="144"/>
      <c r="E14" s="6">
        <f t="shared" si="0"/>
        <v>0</v>
      </c>
      <c r="F14" s="8"/>
      <c r="G14" s="8"/>
      <c r="H14" s="7">
        <f t="shared" si="6"/>
        <v>0</v>
      </c>
      <c r="I14" s="192">
        <f t="shared" si="1"/>
        <v>0</v>
      </c>
      <c r="J14" s="192">
        <f t="shared" si="8"/>
        <v>0</v>
      </c>
      <c r="K14" s="192">
        <f t="shared" si="2"/>
        <v>0</v>
      </c>
      <c r="L14" s="192">
        <f t="shared" si="7"/>
        <v>0</v>
      </c>
      <c r="M14" s="192">
        <f t="shared" si="3"/>
        <v>0</v>
      </c>
      <c r="N14" s="7">
        <f t="shared" si="4"/>
        <v>0</v>
      </c>
      <c r="O14" s="141">
        <f t="shared" si="5"/>
        <v>0</v>
      </c>
      <c r="P14" s="8">
        <v>0</v>
      </c>
      <c r="Q14" s="8">
        <v>0</v>
      </c>
    </row>
    <row r="15" spans="1:18" ht="20.100000000000001" customHeight="1">
      <c r="B15" s="6" t="s">
        <v>12</v>
      </c>
      <c r="C15" s="144"/>
      <c r="D15" s="144"/>
      <c r="E15" s="6">
        <f t="shared" si="0"/>
        <v>0</v>
      </c>
      <c r="F15" s="8"/>
      <c r="G15" s="8"/>
      <c r="H15" s="7">
        <f t="shared" si="6"/>
        <v>0</v>
      </c>
      <c r="I15" s="192">
        <f t="shared" si="1"/>
        <v>0</v>
      </c>
      <c r="J15" s="192">
        <f t="shared" si="8"/>
        <v>0</v>
      </c>
      <c r="K15" s="192">
        <f t="shared" si="2"/>
        <v>0</v>
      </c>
      <c r="L15" s="192">
        <f t="shared" si="7"/>
        <v>0</v>
      </c>
      <c r="M15" s="192">
        <f t="shared" si="3"/>
        <v>0</v>
      </c>
      <c r="N15" s="7">
        <f t="shared" si="4"/>
        <v>0</v>
      </c>
      <c r="O15" s="141">
        <f t="shared" si="5"/>
        <v>0</v>
      </c>
      <c r="P15" s="8">
        <v>0</v>
      </c>
      <c r="Q15" s="8">
        <v>0</v>
      </c>
    </row>
    <row r="16" spans="1:18" ht="20.100000000000001" customHeight="1">
      <c r="B16" s="6" t="s">
        <v>13</v>
      </c>
      <c r="C16" s="144"/>
      <c r="D16" s="144"/>
      <c r="E16" s="6">
        <f t="shared" si="0"/>
        <v>0</v>
      </c>
      <c r="F16" s="8"/>
      <c r="G16" s="8"/>
      <c r="H16" s="7">
        <f t="shared" si="6"/>
        <v>0</v>
      </c>
      <c r="I16" s="192">
        <f t="shared" si="1"/>
        <v>0</v>
      </c>
      <c r="J16" s="192">
        <f t="shared" si="8"/>
        <v>0</v>
      </c>
      <c r="K16" s="192">
        <f t="shared" si="2"/>
        <v>0</v>
      </c>
      <c r="L16" s="192">
        <f t="shared" si="7"/>
        <v>0</v>
      </c>
      <c r="M16" s="192">
        <f t="shared" si="3"/>
        <v>0</v>
      </c>
      <c r="N16" s="7">
        <f t="shared" si="4"/>
        <v>0</v>
      </c>
      <c r="O16" s="141">
        <f t="shared" si="5"/>
        <v>0</v>
      </c>
      <c r="P16" s="8">
        <v>0</v>
      </c>
      <c r="Q16" s="8">
        <v>0</v>
      </c>
    </row>
    <row r="17" spans="2:17" ht="20.100000000000001" customHeight="1">
      <c r="B17" s="6" t="s">
        <v>6</v>
      </c>
      <c r="C17" s="144"/>
      <c r="D17" s="144"/>
      <c r="E17" s="6">
        <f t="shared" si="0"/>
        <v>0</v>
      </c>
      <c r="F17" s="8"/>
      <c r="G17" s="8"/>
      <c r="H17" s="7">
        <f t="shared" si="6"/>
        <v>0</v>
      </c>
      <c r="I17" s="192">
        <f t="shared" si="1"/>
        <v>0</v>
      </c>
      <c r="J17" s="192">
        <f t="shared" si="8"/>
        <v>0</v>
      </c>
      <c r="K17" s="192">
        <f t="shared" si="2"/>
        <v>0</v>
      </c>
      <c r="L17" s="192">
        <f t="shared" si="7"/>
        <v>0</v>
      </c>
      <c r="M17" s="192">
        <f t="shared" si="3"/>
        <v>0</v>
      </c>
      <c r="N17" s="7">
        <f t="shared" si="4"/>
        <v>0</v>
      </c>
      <c r="O17" s="141">
        <f t="shared" si="5"/>
        <v>0</v>
      </c>
      <c r="P17" s="8">
        <v>0</v>
      </c>
      <c r="Q17" s="8">
        <v>0</v>
      </c>
    </row>
    <row r="18" spans="2:17" ht="20.100000000000001" customHeight="1">
      <c r="B18" s="6" t="s">
        <v>7</v>
      </c>
      <c r="C18" s="144"/>
      <c r="D18" s="144"/>
      <c r="E18" s="6">
        <f t="shared" si="0"/>
        <v>0</v>
      </c>
      <c r="F18" s="8"/>
      <c r="G18" s="8"/>
      <c r="H18" s="7">
        <f t="shared" si="6"/>
        <v>0</v>
      </c>
      <c r="I18" s="192">
        <f t="shared" si="1"/>
        <v>0</v>
      </c>
      <c r="J18" s="192">
        <f t="shared" si="8"/>
        <v>0</v>
      </c>
      <c r="K18" s="192">
        <f t="shared" si="2"/>
        <v>0</v>
      </c>
      <c r="L18" s="192">
        <f t="shared" si="7"/>
        <v>0</v>
      </c>
      <c r="M18" s="192">
        <f t="shared" si="3"/>
        <v>0</v>
      </c>
      <c r="N18" s="7">
        <f t="shared" si="4"/>
        <v>0</v>
      </c>
      <c r="O18" s="141">
        <f t="shared" si="5"/>
        <v>0</v>
      </c>
      <c r="P18" s="8">
        <v>0</v>
      </c>
      <c r="Q18" s="8">
        <v>0</v>
      </c>
    </row>
    <row r="19" spans="2:17" ht="20.100000000000001" customHeight="1" thickBot="1">
      <c r="B19" s="137" t="s">
        <v>8</v>
      </c>
      <c r="C19" s="145"/>
      <c r="D19" s="145"/>
      <c r="E19" s="137">
        <f t="shared" si="0"/>
        <v>0</v>
      </c>
      <c r="F19" s="138"/>
      <c r="G19" s="138"/>
      <c r="H19" s="139">
        <f t="shared" si="6"/>
        <v>0</v>
      </c>
      <c r="I19" s="193">
        <f>IF($I$7="〇",IF(C19=1,IF(H19/2&lt;30001,ROUNDDOWN(H19/2,-3),30000),IF(C19&gt;1,ROUNDDOWN(MIN(30000,H19/E19),-3),)),IF(E19=1,IF(H19/2&lt;20001,ROUNDDOWN(H19/2,-3),20000),IF(E19&gt;1,ROUNDDOWN(MIN(20000,H19/E19),-3),)))</f>
        <v>0</v>
      </c>
      <c r="J19" s="194">
        <f t="shared" si="8"/>
        <v>0</v>
      </c>
      <c r="K19" s="194">
        <f t="shared" si="2"/>
        <v>0</v>
      </c>
      <c r="L19" s="194">
        <f t="shared" si="7"/>
        <v>0</v>
      </c>
      <c r="M19" s="194">
        <f t="shared" si="3"/>
        <v>0</v>
      </c>
      <c r="N19" s="139">
        <f t="shared" si="4"/>
        <v>0</v>
      </c>
      <c r="O19" s="139">
        <f t="shared" si="5"/>
        <v>0</v>
      </c>
      <c r="P19" s="138">
        <v>0</v>
      </c>
      <c r="Q19" s="138">
        <v>0</v>
      </c>
    </row>
    <row r="20" spans="2:17" ht="20.100000000000001" customHeight="1" thickTop="1">
      <c r="B20" s="135" t="s">
        <v>204</v>
      </c>
      <c r="C20" s="135"/>
      <c r="D20" s="135"/>
      <c r="E20" s="135"/>
      <c r="F20" s="136">
        <f>SUM(F8:F19)</f>
        <v>0</v>
      </c>
      <c r="G20" s="136">
        <f>SUM(G8:G19)</f>
        <v>0</v>
      </c>
      <c r="H20" s="136">
        <f t="shared" ref="H20:O20" si="9">SUM(H8:H19)</f>
        <v>0</v>
      </c>
      <c r="I20" s="191">
        <f t="shared" si="9"/>
        <v>0</v>
      </c>
      <c r="J20" s="136">
        <f t="shared" si="9"/>
        <v>0</v>
      </c>
      <c r="K20" s="136">
        <f t="shared" si="9"/>
        <v>0</v>
      </c>
      <c r="L20" s="136">
        <f t="shared" si="9"/>
        <v>0</v>
      </c>
      <c r="M20" s="136">
        <f>SUM(M8:M19)</f>
        <v>0</v>
      </c>
      <c r="N20" s="136">
        <f t="shared" si="9"/>
        <v>0</v>
      </c>
      <c r="O20" s="142">
        <f t="shared" si="9"/>
        <v>0</v>
      </c>
      <c r="P20" s="143">
        <f>SUM(P8:P19)</f>
        <v>0</v>
      </c>
      <c r="Q20" s="143">
        <f>SUM(Q8:Q19)</f>
        <v>0</v>
      </c>
    </row>
    <row r="22" spans="2:17">
      <c r="B22" s="1" t="s">
        <v>158</v>
      </c>
    </row>
    <row r="23" spans="2:17">
      <c r="B23" s="1" t="s">
        <v>159</v>
      </c>
      <c r="O23" s="207"/>
      <c r="Q23" s="207"/>
    </row>
    <row r="24" spans="2:17" ht="18.75">
      <c r="Q24" s="207" t="s">
        <v>168</v>
      </c>
    </row>
  </sheetData>
  <mergeCells count="13">
    <mergeCell ref="O6:O7"/>
    <mergeCell ref="P6:P7"/>
    <mergeCell ref="Q6:Q7"/>
    <mergeCell ref="P3:Q3"/>
    <mergeCell ref="B4:O4"/>
    <mergeCell ref="B6:B7"/>
    <mergeCell ref="C6:C7"/>
    <mergeCell ref="D6:D7"/>
    <mergeCell ref="E6:E7"/>
    <mergeCell ref="F6:F7"/>
    <mergeCell ref="G6:G7"/>
    <mergeCell ref="H6:H7"/>
    <mergeCell ref="N6:N7"/>
  </mergeCells>
  <phoneticPr fontId="2"/>
  <pageMargins left="0.25" right="0.25" top="0.75" bottom="0.75" header="0.3" footer="0.3"/>
  <pageSetup paperSize="9" scale="90" orientation="landscape" horizontalDpi="1200" verticalDpi="120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25"/>
  <sheetViews>
    <sheetView view="pageBreakPreview" zoomScale="85" zoomScaleNormal="100" zoomScaleSheetLayoutView="85" workbookViewId="0">
      <selection activeCell="D5" sqref="D5"/>
    </sheetView>
  </sheetViews>
  <sheetFormatPr defaultRowHeight="14.25" outlineLevelCol="1"/>
  <cols>
    <col min="1" max="1" width="1.625" customWidth="1"/>
    <col min="2" max="2" width="6.375" customWidth="1"/>
    <col min="3" max="3" width="25.625" customWidth="1"/>
    <col min="4" max="7" width="9.125" customWidth="1"/>
    <col min="8" max="8" width="10.125" customWidth="1"/>
    <col min="9" max="15" width="9.125" customWidth="1" outlineLevel="1"/>
    <col min="16" max="17" width="9.125" customWidth="1"/>
  </cols>
  <sheetData>
    <row r="1" spans="1:19" ht="3.95" customHeight="1"/>
    <row r="2" spans="1:19">
      <c r="A2" s="1"/>
      <c r="B2" s="1" t="s">
        <v>131</v>
      </c>
      <c r="C2" s="1"/>
      <c r="Q2" s="151"/>
      <c r="R2" s="152"/>
    </row>
    <row r="3" spans="1:19">
      <c r="A3" s="1"/>
      <c r="B3" s="1"/>
      <c r="C3" s="1"/>
      <c r="Q3" s="259" t="s">
        <v>198</v>
      </c>
      <c r="R3" s="260"/>
    </row>
    <row r="4" spans="1:19">
      <c r="B4" s="258" t="s">
        <v>155</v>
      </c>
      <c r="C4" s="258"/>
      <c r="D4" s="258"/>
      <c r="E4" s="258"/>
      <c r="F4" s="258"/>
      <c r="G4" s="258"/>
      <c r="H4" s="258"/>
      <c r="I4" s="258"/>
      <c r="J4" s="258"/>
      <c r="K4" s="258"/>
      <c r="L4" s="258"/>
      <c r="M4" s="258"/>
      <c r="N4" s="258"/>
      <c r="O4" s="258"/>
      <c r="P4" s="258"/>
      <c r="Q4" s="258"/>
    </row>
    <row r="6" spans="1:19">
      <c r="B6" s="207" t="s">
        <v>134</v>
      </c>
      <c r="C6" s="207"/>
      <c r="D6" s="261"/>
      <c r="E6" s="261"/>
      <c r="F6" s="261"/>
      <c r="G6" s="261"/>
      <c r="H6" s="261"/>
      <c r="I6" s="261"/>
      <c r="J6" s="179"/>
      <c r="K6" s="179"/>
      <c r="L6" s="179"/>
    </row>
    <row r="7" spans="1:19">
      <c r="B7" s="207" t="s">
        <v>132</v>
      </c>
      <c r="C7" s="207"/>
      <c r="D7" s="132"/>
      <c r="E7" s="1" t="s">
        <v>133</v>
      </c>
      <c r="G7" s="262" t="s">
        <v>140</v>
      </c>
      <c r="H7" s="262"/>
      <c r="I7" s="163" t="s">
        <v>139</v>
      </c>
      <c r="J7" s="164"/>
      <c r="K7" s="164"/>
      <c r="L7" s="164"/>
      <c r="S7" s="186" t="s">
        <v>240</v>
      </c>
    </row>
    <row r="8" spans="1:19" ht="15">
      <c r="S8" s="187"/>
    </row>
    <row r="9" spans="1:19" ht="15">
      <c r="B9" s="4"/>
      <c r="C9" s="4"/>
      <c r="D9" s="263" t="s">
        <v>147</v>
      </c>
      <c r="E9" s="263"/>
      <c r="F9" s="264"/>
      <c r="G9" s="264"/>
      <c r="H9" s="264"/>
      <c r="I9" s="264"/>
      <c r="J9" s="264"/>
      <c r="K9" s="264"/>
      <c r="L9" s="264"/>
      <c r="M9" s="264"/>
      <c r="N9" s="264"/>
      <c r="O9" s="264"/>
      <c r="P9" s="264"/>
      <c r="Q9" s="264"/>
      <c r="R9" s="264"/>
      <c r="S9" s="187" t="s">
        <v>251</v>
      </c>
    </row>
    <row r="10" spans="1:19">
      <c r="B10" s="4"/>
      <c r="C10" s="205" t="s">
        <v>252</v>
      </c>
      <c r="D10" s="255" t="s">
        <v>52</v>
      </c>
      <c r="E10" s="256"/>
      <c r="F10" s="256"/>
      <c r="G10" s="256"/>
      <c r="H10" s="257"/>
      <c r="I10" s="263" t="s">
        <v>137</v>
      </c>
      <c r="J10" s="263"/>
      <c r="K10" s="263"/>
      <c r="L10" s="263"/>
      <c r="M10" s="263"/>
      <c r="N10" s="255" t="s">
        <v>82</v>
      </c>
      <c r="O10" s="256"/>
      <c r="P10" s="256"/>
      <c r="Q10" s="256"/>
      <c r="R10" s="257"/>
      <c r="S10" s="186" t="s">
        <v>242</v>
      </c>
    </row>
    <row r="11" spans="1:19">
      <c r="B11" s="206">
        <v>1</v>
      </c>
      <c r="C11" s="205" t="s">
        <v>253</v>
      </c>
      <c r="D11" s="249"/>
      <c r="E11" s="250"/>
      <c r="F11" s="250"/>
      <c r="G11" s="250"/>
      <c r="H11" s="251"/>
      <c r="I11" s="254"/>
      <c r="J11" s="252"/>
      <c r="K11" s="185" t="s">
        <v>195</v>
      </c>
      <c r="L11" s="252"/>
      <c r="M11" s="253"/>
      <c r="N11" s="249"/>
      <c r="O11" s="250"/>
      <c r="P11" s="250"/>
      <c r="Q11" s="250"/>
      <c r="R11" s="251"/>
      <c r="S11" s="188"/>
    </row>
    <row r="12" spans="1:19">
      <c r="B12" s="206">
        <v>2</v>
      </c>
      <c r="C12" s="205" t="s">
        <v>253</v>
      </c>
      <c r="D12" s="249"/>
      <c r="E12" s="250"/>
      <c r="F12" s="250"/>
      <c r="G12" s="250"/>
      <c r="H12" s="251"/>
      <c r="I12" s="254"/>
      <c r="J12" s="252"/>
      <c r="K12" s="185" t="s">
        <v>195</v>
      </c>
      <c r="L12" s="252"/>
      <c r="M12" s="253"/>
      <c r="N12" s="249"/>
      <c r="O12" s="250"/>
      <c r="P12" s="250"/>
      <c r="Q12" s="250"/>
      <c r="R12" s="251"/>
      <c r="S12" s="186" t="s">
        <v>241</v>
      </c>
    </row>
    <row r="13" spans="1:19">
      <c r="B13" s="206">
        <v>3</v>
      </c>
      <c r="C13" s="205" t="s">
        <v>254</v>
      </c>
      <c r="D13" s="249"/>
      <c r="E13" s="250"/>
      <c r="F13" s="250"/>
      <c r="G13" s="250"/>
      <c r="H13" s="251"/>
      <c r="I13" s="254"/>
      <c r="J13" s="252"/>
      <c r="K13" s="185" t="s">
        <v>195</v>
      </c>
      <c r="L13" s="252"/>
      <c r="M13" s="253"/>
      <c r="N13" s="249"/>
      <c r="O13" s="250"/>
      <c r="P13" s="250"/>
      <c r="Q13" s="250"/>
      <c r="R13" s="251"/>
    </row>
    <row r="14" spans="1:19">
      <c r="B14" s="206">
        <v>4</v>
      </c>
      <c r="C14" s="205"/>
      <c r="D14" s="249"/>
      <c r="E14" s="250"/>
      <c r="F14" s="250"/>
      <c r="G14" s="250"/>
      <c r="H14" s="251"/>
      <c r="I14" s="254"/>
      <c r="J14" s="252"/>
      <c r="K14" s="185" t="s">
        <v>195</v>
      </c>
      <c r="L14" s="252"/>
      <c r="M14" s="253"/>
      <c r="N14" s="249"/>
      <c r="O14" s="250"/>
      <c r="P14" s="250"/>
      <c r="Q14" s="250"/>
      <c r="R14" s="251"/>
    </row>
    <row r="15" spans="1:19">
      <c r="B15" s="206">
        <v>5</v>
      </c>
      <c r="C15" s="205"/>
      <c r="D15" s="249"/>
      <c r="E15" s="250"/>
      <c r="F15" s="250"/>
      <c r="G15" s="250"/>
      <c r="H15" s="251"/>
      <c r="I15" s="254"/>
      <c r="J15" s="252"/>
      <c r="K15" s="185" t="s">
        <v>195</v>
      </c>
      <c r="L15" s="252"/>
      <c r="M15" s="253"/>
      <c r="N15" s="249"/>
      <c r="O15" s="250"/>
      <c r="P15" s="250"/>
      <c r="Q15" s="250"/>
      <c r="R15" s="251"/>
    </row>
    <row r="16" spans="1:19">
      <c r="B16" s="255" t="s">
        <v>9</v>
      </c>
      <c r="C16" s="256"/>
      <c r="D16" s="256"/>
      <c r="E16" s="257"/>
      <c r="F16" s="255" t="s">
        <v>202</v>
      </c>
      <c r="G16" s="257"/>
      <c r="H16" s="255" t="s">
        <v>143</v>
      </c>
      <c r="I16" s="257"/>
      <c r="J16" s="255" t="s">
        <v>197</v>
      </c>
      <c r="K16" s="257"/>
      <c r="L16" s="255" t="s">
        <v>10</v>
      </c>
      <c r="M16" s="257"/>
      <c r="N16" s="255" t="s">
        <v>145</v>
      </c>
      <c r="O16" s="256"/>
      <c r="P16" s="257"/>
      <c r="Q16" s="255" t="s">
        <v>146</v>
      </c>
      <c r="R16" s="257"/>
    </row>
    <row r="17" spans="2:18">
      <c r="B17" s="266">
        <f>別紙④!F20</f>
        <v>0</v>
      </c>
      <c r="C17" s="267"/>
      <c r="D17" s="267"/>
      <c r="E17" s="268"/>
      <c r="F17" s="269">
        <f>別紙④!G20</f>
        <v>0</v>
      </c>
      <c r="G17" s="269"/>
      <c r="H17" s="266">
        <f>SUM(B17:G17)</f>
        <v>0</v>
      </c>
      <c r="I17" s="268"/>
      <c r="J17" s="266">
        <f>別紙④!N20</f>
        <v>0</v>
      </c>
      <c r="K17" s="268"/>
      <c r="L17" s="266">
        <f>別紙④!O20</f>
        <v>0</v>
      </c>
      <c r="M17" s="268"/>
      <c r="N17" s="266">
        <f>別紙④!P20</f>
        <v>0</v>
      </c>
      <c r="O17" s="267"/>
      <c r="P17" s="268"/>
      <c r="Q17" s="269">
        <f>別紙④!Q20</f>
        <v>0</v>
      </c>
      <c r="R17" s="269"/>
    </row>
    <row r="20" spans="2:18">
      <c r="B20" s="263" t="s">
        <v>148</v>
      </c>
      <c r="C20" s="263"/>
      <c r="D20" s="264"/>
      <c r="E20" s="264"/>
      <c r="F20" s="264"/>
      <c r="G20" s="265"/>
      <c r="H20" s="265"/>
      <c r="I20" s="265"/>
      <c r="J20" s="265"/>
      <c r="K20" s="265"/>
      <c r="L20" s="265"/>
      <c r="M20" s="265"/>
      <c r="N20" s="265"/>
      <c r="O20" s="265"/>
      <c r="P20" s="265"/>
      <c r="Q20" s="265"/>
      <c r="R20" s="265"/>
    </row>
    <row r="21" spans="2:18" s="2" customFormat="1" ht="47.25" customHeight="1">
      <c r="B21" s="263" t="s">
        <v>149</v>
      </c>
      <c r="C21" s="263"/>
      <c r="D21" s="264"/>
      <c r="E21" s="264"/>
      <c r="F21" s="264"/>
      <c r="G21" s="265"/>
      <c r="H21" s="265"/>
      <c r="I21" s="265"/>
      <c r="J21" s="265"/>
      <c r="K21" s="265"/>
      <c r="L21" s="265"/>
      <c r="M21" s="265"/>
      <c r="N21" s="265"/>
      <c r="O21" s="265"/>
      <c r="P21" s="265"/>
      <c r="Q21" s="265"/>
      <c r="R21" s="265"/>
    </row>
    <row r="23" spans="2:18" ht="14.25" customHeight="1"/>
    <row r="24" spans="2:18">
      <c r="C24" s="1" t="s">
        <v>253</v>
      </c>
    </row>
    <row r="25" spans="2:18">
      <c r="C25" s="1" t="s">
        <v>254</v>
      </c>
    </row>
  </sheetData>
  <mergeCells count="46">
    <mergeCell ref="D10:H10"/>
    <mergeCell ref="I10:M10"/>
    <mergeCell ref="N10:R10"/>
    <mergeCell ref="Q3:R3"/>
    <mergeCell ref="B4:Q4"/>
    <mergeCell ref="D6:I6"/>
    <mergeCell ref="G7:H7"/>
    <mergeCell ref="D9:R9"/>
    <mergeCell ref="D11:H11"/>
    <mergeCell ref="I11:J11"/>
    <mergeCell ref="L11:M11"/>
    <mergeCell ref="N11:R11"/>
    <mergeCell ref="D12:H12"/>
    <mergeCell ref="I12:J12"/>
    <mergeCell ref="L12:M12"/>
    <mergeCell ref="N12:R12"/>
    <mergeCell ref="D13:H13"/>
    <mergeCell ref="I13:J13"/>
    <mergeCell ref="L13:M13"/>
    <mergeCell ref="N13:R13"/>
    <mergeCell ref="D14:H14"/>
    <mergeCell ref="I14:J14"/>
    <mergeCell ref="L14:M14"/>
    <mergeCell ref="N14:R14"/>
    <mergeCell ref="D15:H15"/>
    <mergeCell ref="I15:J15"/>
    <mergeCell ref="L15:M15"/>
    <mergeCell ref="N15:R15"/>
    <mergeCell ref="B16:E16"/>
    <mergeCell ref="F16:G16"/>
    <mergeCell ref="H16:I16"/>
    <mergeCell ref="J16:K16"/>
    <mergeCell ref="L16:M16"/>
    <mergeCell ref="N16:P16"/>
    <mergeCell ref="B20:F20"/>
    <mergeCell ref="G20:R20"/>
    <mergeCell ref="B21:F21"/>
    <mergeCell ref="G21:R21"/>
    <mergeCell ref="Q16:R16"/>
    <mergeCell ref="B17:E17"/>
    <mergeCell ref="F17:G17"/>
    <mergeCell ref="H17:I17"/>
    <mergeCell ref="J17:K17"/>
    <mergeCell ref="L17:M17"/>
    <mergeCell ref="N17:P17"/>
    <mergeCell ref="Q17:R17"/>
  </mergeCells>
  <phoneticPr fontId="2"/>
  <dataValidations count="2">
    <dataValidation type="list" allowBlank="1" showInputMessage="1" showErrorMessage="1" sqref="I7">
      <formula1>"□,☑"</formula1>
    </dataValidation>
    <dataValidation type="list" allowBlank="1" showInputMessage="1" showErrorMessage="1" sqref="C11:C15">
      <formula1>$C$24:$C$25</formula1>
    </dataValidation>
  </dataValidations>
  <pageMargins left="0.25" right="0.25" top="0.75" bottom="0.75" header="0.3" footer="0.3"/>
  <pageSetup paperSize="9" scale="76" orientation="landscape" horizontalDpi="1200" verticalDpi="120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R24"/>
  <sheetViews>
    <sheetView view="pageBreakPreview" zoomScaleNormal="85" zoomScaleSheetLayoutView="100" workbookViewId="0">
      <selection activeCell="C8" sqref="C8"/>
    </sheetView>
  </sheetViews>
  <sheetFormatPr defaultRowHeight="14.25" outlineLevelCol="1"/>
  <cols>
    <col min="1" max="1" width="1.625" customWidth="1"/>
    <col min="2" max="5" width="8.625" customWidth="1"/>
    <col min="6" max="8" width="9.125" customWidth="1"/>
    <col min="9" max="13" width="9.125" customWidth="1" outlineLevel="1"/>
    <col min="14" max="15" width="9.125" customWidth="1"/>
  </cols>
  <sheetData>
    <row r="1" spans="1:18" ht="3.95" customHeight="1"/>
    <row r="2" spans="1:18">
      <c r="A2" s="1"/>
      <c r="B2" s="1" t="s">
        <v>150</v>
      </c>
      <c r="C2" s="1"/>
      <c r="D2" s="1"/>
      <c r="E2" s="1"/>
    </row>
    <row r="3" spans="1:18">
      <c r="A3" s="1"/>
      <c r="B3" s="1"/>
      <c r="C3" s="1"/>
      <c r="D3" s="1"/>
      <c r="E3" s="1"/>
      <c r="P3" s="258" t="s">
        <v>198</v>
      </c>
      <c r="Q3" s="270"/>
    </row>
    <row r="4" spans="1:18">
      <c r="B4" s="258" t="s">
        <v>156</v>
      </c>
      <c r="C4" s="258"/>
      <c r="D4" s="258"/>
      <c r="E4" s="258"/>
      <c r="F4" s="258"/>
      <c r="G4" s="258"/>
      <c r="H4" s="258"/>
      <c r="I4" s="258"/>
      <c r="J4" s="258"/>
      <c r="K4" s="258"/>
      <c r="L4" s="258"/>
      <c r="M4" s="258"/>
      <c r="N4" s="258"/>
      <c r="O4" s="258"/>
    </row>
    <row r="6" spans="1:18" ht="32.25" customHeight="1">
      <c r="B6" s="271"/>
      <c r="C6" s="273" t="s">
        <v>151</v>
      </c>
      <c r="D6" s="273" t="s">
        <v>157</v>
      </c>
      <c r="E6" s="275" t="s">
        <v>152</v>
      </c>
      <c r="F6" s="273" t="s">
        <v>9</v>
      </c>
      <c r="G6" s="273" t="s">
        <v>142</v>
      </c>
      <c r="H6" s="273" t="s">
        <v>154</v>
      </c>
      <c r="I6" s="5" t="s">
        <v>160</v>
      </c>
      <c r="J6" s="5" t="s">
        <v>161</v>
      </c>
      <c r="K6" s="5" t="s">
        <v>162</v>
      </c>
      <c r="L6" s="5" t="s">
        <v>163</v>
      </c>
      <c r="M6" s="5" t="s">
        <v>164</v>
      </c>
      <c r="N6" s="273" t="s">
        <v>165</v>
      </c>
      <c r="O6" s="273" t="s">
        <v>10</v>
      </c>
      <c r="P6" s="273" t="s">
        <v>166</v>
      </c>
      <c r="Q6" s="273" t="s">
        <v>167</v>
      </c>
    </row>
    <row r="7" spans="1:18" ht="15.75" customHeight="1">
      <c r="B7" s="272"/>
      <c r="C7" s="274"/>
      <c r="D7" s="274"/>
      <c r="E7" s="276"/>
      <c r="F7" s="274"/>
      <c r="G7" s="274"/>
      <c r="H7" s="274"/>
      <c r="I7" s="5" t="str">
        <f>IF(COUNTIF(④!C11,"*４*"),"〇","")</f>
        <v/>
      </c>
      <c r="J7" s="5" t="str">
        <f>IF(COUNTIF(④!C12,"*４年*"),"〇","")</f>
        <v/>
      </c>
      <c r="K7" s="5" t="str">
        <f>IF(COUNTIF(④!C13,"*４年*"),"〇","")</f>
        <v>〇</v>
      </c>
      <c r="L7" s="5" t="str">
        <f>IF(COUNTIF(④!C14,"*４年*"),"〇","")</f>
        <v/>
      </c>
      <c r="M7" s="5" t="str">
        <f>IF(COUNTIF(④!C14,"*４年*"),"〇","")</f>
        <v/>
      </c>
      <c r="N7" s="274"/>
      <c r="O7" s="274"/>
      <c r="P7" s="274"/>
      <c r="Q7" s="274"/>
    </row>
    <row r="8" spans="1:18" ht="20.100000000000001" customHeight="1">
      <c r="B8" s="6" t="s">
        <v>0</v>
      </c>
      <c r="C8" s="144"/>
      <c r="D8" s="144"/>
      <c r="E8" s="6">
        <f t="shared" ref="E8:E19" si="0">SUM(C8:D8)</f>
        <v>0</v>
      </c>
      <c r="F8" s="8"/>
      <c r="G8" s="8"/>
      <c r="H8" s="7">
        <f>F8+G8</f>
        <v>0</v>
      </c>
      <c r="I8" s="192">
        <f t="shared" ref="I8:I18" si="1">IF($I$7="〇",IF(C8=1,IF(H8/2&lt;30001,ROUNDDOWN(H8/2,-3),30000),IF(C8&gt;1,ROUNDDOWN(MIN(30000,H8/E8),-3),)),IF(E8=1,IF(H8/2&lt;20001,ROUNDDOWN(H8/2,-3),20000),IF(E8&gt;1,ROUNDDOWN(MIN(20000,H8/E8),-3),)))</f>
        <v>0</v>
      </c>
      <c r="J8" s="192">
        <f>IF($J$7="〇",IF($C8&gt;1,ROUNDDOWN(MIN(30000,$H8/$E8),-3),),IF($C8&gt;1,ROUNDDOWN(MIN(20000,$H8/$E8),-3),))</f>
        <v>0</v>
      </c>
      <c r="K8" s="192">
        <f>IF($K$7="〇",IF($C8&gt;2,ROUNDDOWN(MIN(30000,$H8/$E8),-3),),IF($C8&gt;2,ROUNDDOWN(MIN(20000,$H8/$E8),-3),))</f>
        <v>0</v>
      </c>
      <c r="L8" s="192">
        <f>IF($L$7="〇",IF($C8&gt;3,ROUNDDOWN(MIN(30000,$H8/$E8),-3),),IF($C8&gt;3,ROUNDDOWN(MIN(20000,$H8/$E8),-3),))</f>
        <v>0</v>
      </c>
      <c r="M8" s="192">
        <f>IF($M$7="〇",IF($C8&gt;4,ROUNDDOWN(MIN(30000,$H8/$E8),-3),),IF($C8&gt;4,ROUNDDOWN(MIN(20000,$H8/$E8),-3),))</f>
        <v>0</v>
      </c>
      <c r="N8" s="7">
        <f>SUM(I8:M8)</f>
        <v>0</v>
      </c>
      <c r="O8" s="141">
        <f>H8-P8-Q8-N8</f>
        <v>0</v>
      </c>
      <c r="P8" s="8">
        <v>0</v>
      </c>
      <c r="Q8" s="8">
        <v>0</v>
      </c>
      <c r="R8" s="186" t="s">
        <v>245</v>
      </c>
    </row>
    <row r="9" spans="1:18" ht="20.100000000000001" customHeight="1">
      <c r="B9" s="6" t="s">
        <v>1</v>
      </c>
      <c r="C9" s="144"/>
      <c r="D9" s="144"/>
      <c r="E9" s="6">
        <f t="shared" si="0"/>
        <v>0</v>
      </c>
      <c r="F9" s="8"/>
      <c r="G9" s="8"/>
      <c r="H9" s="7">
        <f>F9+G9</f>
        <v>0</v>
      </c>
      <c r="I9" s="192">
        <f t="shared" si="1"/>
        <v>0</v>
      </c>
      <c r="J9" s="192">
        <f>IF($J$7="〇",IF($C9&gt;1,ROUNDDOWN(MIN(30000,$H9/$E9),-3),),IF($C9&gt;1,ROUNDDOWN(MIN(20000,$H9/$E9),-3),))</f>
        <v>0</v>
      </c>
      <c r="K9" s="192">
        <f t="shared" ref="K9:K19" si="2">IF($K$7="〇",IF($C9&gt;2,ROUNDDOWN(MIN(30000,$H9/$E9),-3),),IF($C9&gt;2,ROUNDDOWN(MIN(20000,$H9/$E9),-3),))</f>
        <v>0</v>
      </c>
      <c r="L9" s="192">
        <f>IF($L$7="〇",IF($C9&gt;3,ROUNDDOWN(MIN(30000,$H9/$E9),-3),),IF($C9&gt;3,ROUNDDOWN(MIN(20000,$H9/$E9),-3),))</f>
        <v>0</v>
      </c>
      <c r="M9" s="192">
        <f t="shared" ref="M9:M19" si="3">IF($M$7="〇",IF($C9&gt;4,ROUNDDOWN(MIN(30000,$H9/$E9),-3),),IF($C9&gt;4,ROUNDDOWN(MIN(20000,$H9/$E9),-3),))</f>
        <v>0</v>
      </c>
      <c r="N9" s="7">
        <f t="shared" ref="N9:N19" si="4">SUM(I9:M9)</f>
        <v>0</v>
      </c>
      <c r="O9" s="141">
        <f t="shared" ref="O9:O19" si="5">H9-N9</f>
        <v>0</v>
      </c>
      <c r="P9" s="8">
        <v>0</v>
      </c>
      <c r="Q9" s="8">
        <v>0</v>
      </c>
      <c r="R9" s="186" t="s">
        <v>246</v>
      </c>
    </row>
    <row r="10" spans="1:18" ht="20.100000000000001" customHeight="1">
      <c r="B10" s="6" t="s">
        <v>2</v>
      </c>
      <c r="C10" s="144"/>
      <c r="D10" s="144"/>
      <c r="E10" s="6">
        <f t="shared" si="0"/>
        <v>0</v>
      </c>
      <c r="F10" s="8"/>
      <c r="G10" s="8"/>
      <c r="H10" s="7">
        <f t="shared" ref="H10:H19" si="6">F10+G10</f>
        <v>0</v>
      </c>
      <c r="I10" s="192">
        <f t="shared" si="1"/>
        <v>0</v>
      </c>
      <c r="J10" s="192">
        <f>IF($J$7="〇",IF($C10&gt;1,ROUNDDOWN(MIN(30000,$H10/$E10),-3),),IF($C10&gt;1,ROUNDDOWN(MIN(20000,$H10/$E10),-3),))</f>
        <v>0</v>
      </c>
      <c r="K10" s="192">
        <f t="shared" si="2"/>
        <v>0</v>
      </c>
      <c r="L10" s="192">
        <f t="shared" ref="L10:L19" si="7">IF($L$7="〇",IF($C10&gt;3,ROUNDDOWN(MIN(30000,$H10/$E10),-3),),IF($C10&gt;3,ROUNDDOWN(MIN(20000,$H10/$E10),-3),))</f>
        <v>0</v>
      </c>
      <c r="M10" s="192">
        <f t="shared" si="3"/>
        <v>0</v>
      </c>
      <c r="N10" s="7">
        <f t="shared" si="4"/>
        <v>0</v>
      </c>
      <c r="O10" s="141">
        <f t="shared" si="5"/>
        <v>0</v>
      </c>
      <c r="P10" s="8">
        <v>0</v>
      </c>
      <c r="Q10" s="8">
        <v>0</v>
      </c>
      <c r="R10" s="186" t="s">
        <v>250</v>
      </c>
    </row>
    <row r="11" spans="1:18" ht="20.100000000000001" customHeight="1">
      <c r="B11" s="6" t="s">
        <v>3</v>
      </c>
      <c r="C11" s="144"/>
      <c r="D11" s="144"/>
      <c r="E11" s="6">
        <f t="shared" si="0"/>
        <v>0</v>
      </c>
      <c r="F11" s="8"/>
      <c r="G11" s="8"/>
      <c r="H11" s="7">
        <f t="shared" si="6"/>
        <v>0</v>
      </c>
      <c r="I11" s="192">
        <f t="shared" si="1"/>
        <v>0</v>
      </c>
      <c r="J11" s="192">
        <f>IF($J$7="〇",IF($C11&gt;1,ROUNDDOWN(MIN(30000,$H11/$E11),-3),),IF($C11&gt;1,ROUNDDOWN(MIN(20000,$H11/$E11),-3),))</f>
        <v>0</v>
      </c>
      <c r="K11" s="192">
        <f t="shared" si="2"/>
        <v>0</v>
      </c>
      <c r="L11" s="192">
        <f t="shared" si="7"/>
        <v>0</v>
      </c>
      <c r="M11" s="192">
        <f t="shared" si="3"/>
        <v>0</v>
      </c>
      <c r="N11" s="7">
        <f t="shared" si="4"/>
        <v>0</v>
      </c>
      <c r="O11" s="141">
        <f t="shared" si="5"/>
        <v>0</v>
      </c>
      <c r="P11" s="8">
        <v>0</v>
      </c>
      <c r="Q11" s="8">
        <v>0</v>
      </c>
      <c r="R11" s="186" t="s">
        <v>249</v>
      </c>
    </row>
    <row r="12" spans="1:18" ht="20.100000000000001" customHeight="1">
      <c r="B12" s="6" t="s">
        <v>4</v>
      </c>
      <c r="C12" s="144"/>
      <c r="D12" s="144"/>
      <c r="E12" s="6">
        <f t="shared" si="0"/>
        <v>0</v>
      </c>
      <c r="F12" s="8"/>
      <c r="G12" s="8"/>
      <c r="H12" s="7">
        <f t="shared" si="6"/>
        <v>0</v>
      </c>
      <c r="I12" s="192">
        <f t="shared" si="1"/>
        <v>0</v>
      </c>
      <c r="J12" s="192">
        <f t="shared" ref="J12:J19" si="8">IF($J$7="〇",IF($C12&gt;1,ROUNDDOWN(MIN(30000,$H12/$E12),-3),),IF($C12&gt;1,ROUNDDOWN(MIN(20000,$H12/$E12),-3),))</f>
        <v>0</v>
      </c>
      <c r="K12" s="192">
        <f t="shared" si="2"/>
        <v>0</v>
      </c>
      <c r="L12" s="192">
        <f t="shared" si="7"/>
        <v>0</v>
      </c>
      <c r="M12" s="192">
        <f t="shared" si="3"/>
        <v>0</v>
      </c>
      <c r="N12" s="7">
        <f t="shared" si="4"/>
        <v>0</v>
      </c>
      <c r="O12" s="141">
        <f t="shared" si="5"/>
        <v>0</v>
      </c>
      <c r="P12" s="8">
        <v>0</v>
      </c>
      <c r="Q12" s="8">
        <v>0</v>
      </c>
    </row>
    <row r="13" spans="1:18" ht="20.100000000000001" customHeight="1">
      <c r="B13" s="6" t="s">
        <v>5</v>
      </c>
      <c r="C13" s="144"/>
      <c r="D13" s="144"/>
      <c r="E13" s="6">
        <f t="shared" si="0"/>
        <v>0</v>
      </c>
      <c r="F13" s="8"/>
      <c r="G13" s="8"/>
      <c r="H13" s="7">
        <f t="shared" si="6"/>
        <v>0</v>
      </c>
      <c r="I13" s="192">
        <f t="shared" si="1"/>
        <v>0</v>
      </c>
      <c r="J13" s="192">
        <f t="shared" si="8"/>
        <v>0</v>
      </c>
      <c r="K13" s="192">
        <f t="shared" si="2"/>
        <v>0</v>
      </c>
      <c r="L13" s="192">
        <f t="shared" si="7"/>
        <v>0</v>
      </c>
      <c r="M13" s="192">
        <f t="shared" si="3"/>
        <v>0</v>
      </c>
      <c r="N13" s="7">
        <f t="shared" si="4"/>
        <v>0</v>
      </c>
      <c r="O13" s="141">
        <f t="shared" si="5"/>
        <v>0</v>
      </c>
      <c r="P13" s="8">
        <v>0</v>
      </c>
      <c r="Q13" s="8">
        <v>0</v>
      </c>
    </row>
    <row r="14" spans="1:18" ht="20.100000000000001" customHeight="1">
      <c r="B14" s="6" t="s">
        <v>11</v>
      </c>
      <c r="C14" s="144"/>
      <c r="D14" s="144"/>
      <c r="E14" s="6">
        <f t="shared" si="0"/>
        <v>0</v>
      </c>
      <c r="F14" s="8"/>
      <c r="G14" s="8"/>
      <c r="H14" s="7">
        <f t="shared" si="6"/>
        <v>0</v>
      </c>
      <c r="I14" s="192">
        <f t="shared" si="1"/>
        <v>0</v>
      </c>
      <c r="J14" s="192">
        <f t="shared" si="8"/>
        <v>0</v>
      </c>
      <c r="K14" s="192">
        <f t="shared" si="2"/>
        <v>0</v>
      </c>
      <c r="L14" s="192">
        <f t="shared" si="7"/>
        <v>0</v>
      </c>
      <c r="M14" s="192">
        <f t="shared" si="3"/>
        <v>0</v>
      </c>
      <c r="N14" s="7">
        <f t="shared" si="4"/>
        <v>0</v>
      </c>
      <c r="O14" s="141">
        <f t="shared" si="5"/>
        <v>0</v>
      </c>
      <c r="P14" s="8">
        <v>0</v>
      </c>
      <c r="Q14" s="8">
        <v>0</v>
      </c>
    </row>
    <row r="15" spans="1:18" ht="20.100000000000001" customHeight="1">
      <c r="B15" s="6" t="s">
        <v>12</v>
      </c>
      <c r="C15" s="144"/>
      <c r="D15" s="144"/>
      <c r="E15" s="6">
        <f t="shared" si="0"/>
        <v>0</v>
      </c>
      <c r="F15" s="8"/>
      <c r="G15" s="8"/>
      <c r="H15" s="7">
        <f t="shared" si="6"/>
        <v>0</v>
      </c>
      <c r="I15" s="192">
        <f t="shared" si="1"/>
        <v>0</v>
      </c>
      <c r="J15" s="192">
        <f t="shared" si="8"/>
        <v>0</v>
      </c>
      <c r="K15" s="192">
        <f t="shared" si="2"/>
        <v>0</v>
      </c>
      <c r="L15" s="192">
        <f t="shared" si="7"/>
        <v>0</v>
      </c>
      <c r="M15" s="192">
        <f t="shared" si="3"/>
        <v>0</v>
      </c>
      <c r="N15" s="7">
        <f t="shared" si="4"/>
        <v>0</v>
      </c>
      <c r="O15" s="141">
        <f t="shared" si="5"/>
        <v>0</v>
      </c>
      <c r="P15" s="8">
        <v>0</v>
      </c>
      <c r="Q15" s="8">
        <v>0</v>
      </c>
    </row>
    <row r="16" spans="1:18" ht="20.100000000000001" customHeight="1">
      <c r="B16" s="6" t="s">
        <v>13</v>
      </c>
      <c r="C16" s="144"/>
      <c r="D16" s="144"/>
      <c r="E16" s="6">
        <f t="shared" si="0"/>
        <v>0</v>
      </c>
      <c r="F16" s="8"/>
      <c r="G16" s="8"/>
      <c r="H16" s="7">
        <f t="shared" si="6"/>
        <v>0</v>
      </c>
      <c r="I16" s="192">
        <f t="shared" si="1"/>
        <v>0</v>
      </c>
      <c r="J16" s="192">
        <f t="shared" si="8"/>
        <v>0</v>
      </c>
      <c r="K16" s="192">
        <f t="shared" si="2"/>
        <v>0</v>
      </c>
      <c r="L16" s="192">
        <f t="shared" si="7"/>
        <v>0</v>
      </c>
      <c r="M16" s="192">
        <f t="shared" si="3"/>
        <v>0</v>
      </c>
      <c r="N16" s="7">
        <f t="shared" si="4"/>
        <v>0</v>
      </c>
      <c r="O16" s="141">
        <f t="shared" si="5"/>
        <v>0</v>
      </c>
      <c r="P16" s="8">
        <v>0</v>
      </c>
      <c r="Q16" s="8">
        <v>0</v>
      </c>
    </row>
    <row r="17" spans="2:17" ht="20.100000000000001" customHeight="1">
      <c r="B17" s="6" t="s">
        <v>6</v>
      </c>
      <c r="C17" s="144"/>
      <c r="D17" s="144"/>
      <c r="E17" s="6">
        <f t="shared" si="0"/>
        <v>0</v>
      </c>
      <c r="F17" s="8"/>
      <c r="G17" s="8"/>
      <c r="H17" s="7">
        <f t="shared" si="6"/>
        <v>0</v>
      </c>
      <c r="I17" s="192">
        <f t="shared" si="1"/>
        <v>0</v>
      </c>
      <c r="J17" s="192">
        <f t="shared" si="8"/>
        <v>0</v>
      </c>
      <c r="K17" s="192">
        <f t="shared" si="2"/>
        <v>0</v>
      </c>
      <c r="L17" s="192">
        <f t="shared" si="7"/>
        <v>0</v>
      </c>
      <c r="M17" s="192">
        <f t="shared" si="3"/>
        <v>0</v>
      </c>
      <c r="N17" s="7">
        <f t="shared" si="4"/>
        <v>0</v>
      </c>
      <c r="O17" s="141">
        <f t="shared" si="5"/>
        <v>0</v>
      </c>
      <c r="P17" s="8">
        <v>0</v>
      </c>
      <c r="Q17" s="8">
        <v>0</v>
      </c>
    </row>
    <row r="18" spans="2:17" ht="20.100000000000001" customHeight="1">
      <c r="B18" s="6" t="s">
        <v>7</v>
      </c>
      <c r="C18" s="144"/>
      <c r="D18" s="144"/>
      <c r="E18" s="6">
        <f t="shared" si="0"/>
        <v>0</v>
      </c>
      <c r="F18" s="8"/>
      <c r="G18" s="8"/>
      <c r="H18" s="7">
        <f t="shared" si="6"/>
        <v>0</v>
      </c>
      <c r="I18" s="192">
        <f t="shared" si="1"/>
        <v>0</v>
      </c>
      <c r="J18" s="192">
        <f t="shared" si="8"/>
        <v>0</v>
      </c>
      <c r="K18" s="192">
        <f t="shared" si="2"/>
        <v>0</v>
      </c>
      <c r="L18" s="192">
        <f t="shared" si="7"/>
        <v>0</v>
      </c>
      <c r="M18" s="192">
        <f t="shared" si="3"/>
        <v>0</v>
      </c>
      <c r="N18" s="7">
        <f t="shared" si="4"/>
        <v>0</v>
      </c>
      <c r="O18" s="141">
        <f t="shared" si="5"/>
        <v>0</v>
      </c>
      <c r="P18" s="8">
        <v>0</v>
      </c>
      <c r="Q18" s="8">
        <v>0</v>
      </c>
    </row>
    <row r="19" spans="2:17" ht="20.100000000000001" customHeight="1" thickBot="1">
      <c r="B19" s="137" t="s">
        <v>8</v>
      </c>
      <c r="C19" s="145">
        <v>0</v>
      </c>
      <c r="D19" s="145">
        <v>0</v>
      </c>
      <c r="E19" s="137">
        <f t="shared" si="0"/>
        <v>0</v>
      </c>
      <c r="F19" s="138"/>
      <c r="G19" s="138"/>
      <c r="H19" s="139">
        <f t="shared" si="6"/>
        <v>0</v>
      </c>
      <c r="I19" s="193">
        <f>IF($I$7="〇",IF(C19=1,IF(H19/2&lt;30001,ROUNDDOWN(H19/2,-3),30000),IF(C19&gt;1,ROUNDDOWN(MIN(30000,H19/E19),-3),)),IF(E19=1,IF(H19/2&lt;20001,ROUNDDOWN(H19/2,-3),20000),IF(E19&gt;1,ROUNDDOWN(MIN(20000,H19/E19),-3),)))</f>
        <v>0</v>
      </c>
      <c r="J19" s="194">
        <f t="shared" si="8"/>
        <v>0</v>
      </c>
      <c r="K19" s="194">
        <f t="shared" si="2"/>
        <v>0</v>
      </c>
      <c r="L19" s="194">
        <f t="shared" si="7"/>
        <v>0</v>
      </c>
      <c r="M19" s="194">
        <f t="shared" si="3"/>
        <v>0</v>
      </c>
      <c r="N19" s="139">
        <f t="shared" si="4"/>
        <v>0</v>
      </c>
      <c r="O19" s="139">
        <f t="shared" si="5"/>
        <v>0</v>
      </c>
      <c r="P19" s="138">
        <v>0</v>
      </c>
      <c r="Q19" s="138">
        <v>0</v>
      </c>
    </row>
    <row r="20" spans="2:17" ht="20.100000000000001" customHeight="1" thickTop="1">
      <c r="B20" s="135" t="s">
        <v>204</v>
      </c>
      <c r="C20" s="135"/>
      <c r="D20" s="135"/>
      <c r="E20" s="135"/>
      <c r="F20" s="136">
        <f>SUM(F8:F19)</f>
        <v>0</v>
      </c>
      <c r="G20" s="136">
        <f>SUM(G8:G19)</f>
        <v>0</v>
      </c>
      <c r="H20" s="136">
        <f t="shared" ref="H20:O20" si="9">SUM(H8:H19)</f>
        <v>0</v>
      </c>
      <c r="I20" s="191">
        <f t="shared" si="9"/>
        <v>0</v>
      </c>
      <c r="J20" s="136">
        <f t="shared" si="9"/>
        <v>0</v>
      </c>
      <c r="K20" s="136">
        <f t="shared" si="9"/>
        <v>0</v>
      </c>
      <c r="L20" s="136">
        <f t="shared" si="9"/>
        <v>0</v>
      </c>
      <c r="M20" s="136">
        <f>SUM(M8:M19)</f>
        <v>0</v>
      </c>
      <c r="N20" s="136">
        <f t="shared" si="9"/>
        <v>0</v>
      </c>
      <c r="O20" s="142">
        <f t="shared" si="9"/>
        <v>0</v>
      </c>
      <c r="P20" s="143">
        <f>SUM(P8:P19)</f>
        <v>0</v>
      </c>
      <c r="Q20" s="143">
        <f>SUM(Q8:Q19)</f>
        <v>0</v>
      </c>
    </row>
    <row r="22" spans="2:17">
      <c r="B22" s="1" t="s">
        <v>158</v>
      </c>
    </row>
    <row r="23" spans="2:17">
      <c r="B23" s="1" t="s">
        <v>159</v>
      </c>
      <c r="O23" s="207"/>
      <c r="Q23" s="207"/>
    </row>
    <row r="24" spans="2:17" ht="18.75">
      <c r="Q24" s="207" t="s">
        <v>168</v>
      </c>
    </row>
  </sheetData>
  <mergeCells count="13">
    <mergeCell ref="O6:O7"/>
    <mergeCell ref="P6:P7"/>
    <mergeCell ref="Q6:Q7"/>
    <mergeCell ref="P3:Q3"/>
    <mergeCell ref="B4:O4"/>
    <mergeCell ref="B6:B7"/>
    <mergeCell ref="C6:C7"/>
    <mergeCell ref="D6:D7"/>
    <mergeCell ref="E6:E7"/>
    <mergeCell ref="F6:F7"/>
    <mergeCell ref="G6:G7"/>
    <mergeCell ref="H6:H7"/>
    <mergeCell ref="N6:N7"/>
  </mergeCells>
  <phoneticPr fontId="2"/>
  <pageMargins left="0.25" right="0.25" top="0.75" bottom="0.75" header="0.3" footer="0.3"/>
  <pageSetup paperSize="9" scale="90" orientation="landscape" horizontalDpi="1200" verticalDpi="1200"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25"/>
  <sheetViews>
    <sheetView view="pageBreakPreview" zoomScale="85" zoomScaleNormal="100" zoomScaleSheetLayoutView="85" workbookViewId="0">
      <selection activeCell="D5" sqref="D5"/>
    </sheetView>
  </sheetViews>
  <sheetFormatPr defaultRowHeight="14.25" outlineLevelCol="1"/>
  <cols>
    <col min="1" max="1" width="1.625" customWidth="1"/>
    <col min="2" max="2" width="6.375" customWidth="1"/>
    <col min="3" max="3" width="25.625" customWidth="1"/>
    <col min="4" max="7" width="9.125" customWidth="1"/>
    <col min="8" max="8" width="10.125" customWidth="1"/>
    <col min="9" max="15" width="9.125" customWidth="1" outlineLevel="1"/>
    <col min="16" max="17" width="9.125" customWidth="1"/>
  </cols>
  <sheetData>
    <row r="1" spans="1:19" ht="3.95" customHeight="1"/>
    <row r="2" spans="1:19">
      <c r="A2" s="1"/>
      <c r="B2" s="1" t="s">
        <v>131</v>
      </c>
      <c r="C2" s="1"/>
      <c r="Q2" s="151"/>
      <c r="R2" s="152"/>
    </row>
    <row r="3" spans="1:19">
      <c r="A3" s="1"/>
      <c r="B3" s="1"/>
      <c r="C3" s="1"/>
      <c r="Q3" s="259" t="s">
        <v>198</v>
      </c>
      <c r="R3" s="260"/>
    </row>
    <row r="4" spans="1:19">
      <c r="B4" s="258" t="s">
        <v>155</v>
      </c>
      <c r="C4" s="258"/>
      <c r="D4" s="258"/>
      <c r="E4" s="258"/>
      <c r="F4" s="258"/>
      <c r="G4" s="258"/>
      <c r="H4" s="258"/>
      <c r="I4" s="258"/>
      <c r="J4" s="258"/>
      <c r="K4" s="258"/>
      <c r="L4" s="258"/>
      <c r="M4" s="258"/>
      <c r="N4" s="258"/>
      <c r="O4" s="258"/>
      <c r="P4" s="258"/>
      <c r="Q4" s="258"/>
    </row>
    <row r="6" spans="1:19">
      <c r="B6" s="207" t="s">
        <v>134</v>
      </c>
      <c r="C6" s="207"/>
      <c r="D6" s="261"/>
      <c r="E6" s="261"/>
      <c r="F6" s="261"/>
      <c r="G6" s="261"/>
      <c r="H6" s="261"/>
      <c r="I6" s="261"/>
      <c r="J6" s="179"/>
      <c r="K6" s="179"/>
      <c r="L6" s="179"/>
    </row>
    <row r="7" spans="1:19">
      <c r="B7" s="207" t="s">
        <v>132</v>
      </c>
      <c r="C7" s="207"/>
      <c r="D7" s="132"/>
      <c r="E7" s="1" t="s">
        <v>133</v>
      </c>
      <c r="G7" s="262" t="s">
        <v>140</v>
      </c>
      <c r="H7" s="262"/>
      <c r="I7" s="163" t="s">
        <v>139</v>
      </c>
      <c r="J7" s="164"/>
      <c r="K7" s="164"/>
      <c r="L7" s="164"/>
      <c r="S7" s="186" t="s">
        <v>240</v>
      </c>
    </row>
    <row r="8" spans="1:19" ht="15">
      <c r="S8" s="187"/>
    </row>
    <row r="9" spans="1:19" ht="15">
      <c r="B9" s="4"/>
      <c r="C9" s="4"/>
      <c r="D9" s="263" t="s">
        <v>147</v>
      </c>
      <c r="E9" s="263"/>
      <c r="F9" s="264"/>
      <c r="G9" s="264"/>
      <c r="H9" s="264"/>
      <c r="I9" s="264"/>
      <c r="J9" s="264"/>
      <c r="K9" s="264"/>
      <c r="L9" s="264"/>
      <c r="M9" s="264"/>
      <c r="N9" s="264"/>
      <c r="O9" s="264"/>
      <c r="P9" s="264"/>
      <c r="Q9" s="264"/>
      <c r="R9" s="264"/>
      <c r="S9" s="187" t="s">
        <v>251</v>
      </c>
    </row>
    <row r="10" spans="1:19">
      <c r="B10" s="4"/>
      <c r="C10" s="205" t="s">
        <v>252</v>
      </c>
      <c r="D10" s="255" t="s">
        <v>52</v>
      </c>
      <c r="E10" s="256"/>
      <c r="F10" s="256"/>
      <c r="G10" s="256"/>
      <c r="H10" s="257"/>
      <c r="I10" s="263" t="s">
        <v>137</v>
      </c>
      <c r="J10" s="263"/>
      <c r="K10" s="263"/>
      <c r="L10" s="263"/>
      <c r="M10" s="263"/>
      <c r="N10" s="255" t="s">
        <v>82</v>
      </c>
      <c r="O10" s="256"/>
      <c r="P10" s="256"/>
      <c r="Q10" s="256"/>
      <c r="R10" s="257"/>
      <c r="S10" s="186" t="s">
        <v>242</v>
      </c>
    </row>
    <row r="11" spans="1:19">
      <c r="B11" s="206">
        <v>1</v>
      </c>
      <c r="C11" s="205"/>
      <c r="D11" s="249"/>
      <c r="E11" s="250"/>
      <c r="F11" s="250"/>
      <c r="G11" s="250"/>
      <c r="H11" s="251"/>
      <c r="I11" s="254"/>
      <c r="J11" s="252"/>
      <c r="K11" s="185" t="s">
        <v>195</v>
      </c>
      <c r="L11" s="252"/>
      <c r="M11" s="253"/>
      <c r="N11" s="249"/>
      <c r="O11" s="250"/>
      <c r="P11" s="250"/>
      <c r="Q11" s="250"/>
      <c r="R11" s="251"/>
      <c r="S11" s="188"/>
    </row>
    <row r="12" spans="1:19">
      <c r="B12" s="206">
        <v>2</v>
      </c>
      <c r="C12" s="205"/>
      <c r="D12" s="249"/>
      <c r="E12" s="250"/>
      <c r="F12" s="250"/>
      <c r="G12" s="250"/>
      <c r="H12" s="251"/>
      <c r="I12" s="254"/>
      <c r="J12" s="252"/>
      <c r="K12" s="185" t="s">
        <v>195</v>
      </c>
      <c r="L12" s="252"/>
      <c r="M12" s="253"/>
      <c r="N12" s="249"/>
      <c r="O12" s="250"/>
      <c r="P12" s="250"/>
      <c r="Q12" s="250"/>
      <c r="R12" s="251"/>
      <c r="S12" s="186" t="s">
        <v>241</v>
      </c>
    </row>
    <row r="13" spans="1:19">
      <c r="B13" s="206">
        <v>3</v>
      </c>
      <c r="C13" s="205"/>
      <c r="D13" s="249"/>
      <c r="E13" s="250"/>
      <c r="F13" s="250"/>
      <c r="G13" s="250"/>
      <c r="H13" s="251"/>
      <c r="I13" s="254"/>
      <c r="J13" s="252"/>
      <c r="K13" s="185" t="s">
        <v>195</v>
      </c>
      <c r="L13" s="252"/>
      <c r="M13" s="253"/>
      <c r="N13" s="249"/>
      <c r="O13" s="250"/>
      <c r="P13" s="250"/>
      <c r="Q13" s="250"/>
      <c r="R13" s="251"/>
    </row>
    <row r="14" spans="1:19">
      <c r="B14" s="206">
        <v>4</v>
      </c>
      <c r="C14" s="205"/>
      <c r="D14" s="249"/>
      <c r="E14" s="250"/>
      <c r="F14" s="250"/>
      <c r="G14" s="250"/>
      <c r="H14" s="251"/>
      <c r="I14" s="254"/>
      <c r="J14" s="252"/>
      <c r="K14" s="185" t="s">
        <v>195</v>
      </c>
      <c r="L14" s="252"/>
      <c r="M14" s="253"/>
      <c r="N14" s="249"/>
      <c r="O14" s="250"/>
      <c r="P14" s="250"/>
      <c r="Q14" s="250"/>
      <c r="R14" s="251"/>
    </row>
    <row r="15" spans="1:19">
      <c r="B15" s="206">
        <v>5</v>
      </c>
      <c r="C15" s="205"/>
      <c r="D15" s="249"/>
      <c r="E15" s="250"/>
      <c r="F15" s="250"/>
      <c r="G15" s="250"/>
      <c r="H15" s="251"/>
      <c r="I15" s="254"/>
      <c r="J15" s="252"/>
      <c r="K15" s="185" t="s">
        <v>195</v>
      </c>
      <c r="L15" s="252"/>
      <c r="M15" s="253"/>
      <c r="N15" s="249"/>
      <c r="O15" s="250"/>
      <c r="P15" s="250"/>
      <c r="Q15" s="250"/>
      <c r="R15" s="251"/>
    </row>
    <row r="16" spans="1:19">
      <c r="B16" s="255" t="s">
        <v>9</v>
      </c>
      <c r="C16" s="256"/>
      <c r="D16" s="256"/>
      <c r="E16" s="257"/>
      <c r="F16" s="255" t="s">
        <v>202</v>
      </c>
      <c r="G16" s="257"/>
      <c r="H16" s="255" t="s">
        <v>143</v>
      </c>
      <c r="I16" s="257"/>
      <c r="J16" s="255" t="s">
        <v>197</v>
      </c>
      <c r="K16" s="257"/>
      <c r="L16" s="255" t="s">
        <v>10</v>
      </c>
      <c r="M16" s="257"/>
      <c r="N16" s="255" t="s">
        <v>145</v>
      </c>
      <c r="O16" s="256"/>
      <c r="P16" s="257"/>
      <c r="Q16" s="255" t="s">
        <v>146</v>
      </c>
      <c r="R16" s="257"/>
    </row>
    <row r="17" spans="2:18">
      <c r="B17" s="266">
        <f>別紙⑤!F20</f>
        <v>0</v>
      </c>
      <c r="C17" s="267"/>
      <c r="D17" s="267"/>
      <c r="E17" s="268"/>
      <c r="F17" s="269">
        <f>別紙⑤!G20</f>
        <v>0</v>
      </c>
      <c r="G17" s="269"/>
      <c r="H17" s="266">
        <f>SUM(B17:G17)</f>
        <v>0</v>
      </c>
      <c r="I17" s="268"/>
      <c r="J17" s="266">
        <f>別紙⑤!N20</f>
        <v>0</v>
      </c>
      <c r="K17" s="268"/>
      <c r="L17" s="266">
        <f>別紙⑤!O20</f>
        <v>0</v>
      </c>
      <c r="M17" s="268"/>
      <c r="N17" s="266">
        <f>別紙⑤!P20</f>
        <v>0</v>
      </c>
      <c r="O17" s="267"/>
      <c r="P17" s="268"/>
      <c r="Q17" s="269">
        <f>別紙⑤!Q20</f>
        <v>0</v>
      </c>
      <c r="R17" s="269"/>
    </row>
    <row r="20" spans="2:18">
      <c r="B20" s="263" t="s">
        <v>148</v>
      </c>
      <c r="C20" s="263"/>
      <c r="D20" s="264"/>
      <c r="E20" s="264"/>
      <c r="F20" s="264"/>
      <c r="G20" s="265"/>
      <c r="H20" s="265"/>
      <c r="I20" s="265"/>
      <c r="J20" s="265"/>
      <c r="K20" s="265"/>
      <c r="L20" s="265"/>
      <c r="M20" s="265"/>
      <c r="N20" s="265"/>
      <c r="O20" s="265"/>
      <c r="P20" s="265"/>
      <c r="Q20" s="265"/>
      <c r="R20" s="265"/>
    </row>
    <row r="21" spans="2:18" s="2" customFormat="1" ht="47.25" customHeight="1">
      <c r="B21" s="263" t="s">
        <v>149</v>
      </c>
      <c r="C21" s="263"/>
      <c r="D21" s="264"/>
      <c r="E21" s="264"/>
      <c r="F21" s="264"/>
      <c r="G21" s="265"/>
      <c r="H21" s="265"/>
      <c r="I21" s="265"/>
      <c r="J21" s="265"/>
      <c r="K21" s="265"/>
      <c r="L21" s="265"/>
      <c r="M21" s="265"/>
      <c r="N21" s="265"/>
      <c r="O21" s="265"/>
      <c r="P21" s="265"/>
      <c r="Q21" s="265"/>
      <c r="R21" s="265"/>
    </row>
    <row r="23" spans="2:18" ht="14.25" customHeight="1"/>
    <row r="24" spans="2:18">
      <c r="C24" s="1" t="s">
        <v>253</v>
      </c>
    </row>
    <row r="25" spans="2:18">
      <c r="C25" s="1" t="s">
        <v>254</v>
      </c>
    </row>
  </sheetData>
  <mergeCells count="46">
    <mergeCell ref="D10:H10"/>
    <mergeCell ref="I10:M10"/>
    <mergeCell ref="N10:R10"/>
    <mergeCell ref="Q3:R3"/>
    <mergeCell ref="B4:Q4"/>
    <mergeCell ref="D6:I6"/>
    <mergeCell ref="G7:H7"/>
    <mergeCell ref="D9:R9"/>
    <mergeCell ref="D11:H11"/>
    <mergeCell ref="I11:J11"/>
    <mergeCell ref="L11:M11"/>
    <mergeCell ref="N11:R11"/>
    <mergeCell ref="D12:H12"/>
    <mergeCell ref="I12:J12"/>
    <mergeCell ref="L12:M12"/>
    <mergeCell ref="N12:R12"/>
    <mergeCell ref="D13:H13"/>
    <mergeCell ref="I13:J13"/>
    <mergeCell ref="L13:M13"/>
    <mergeCell ref="N13:R13"/>
    <mergeCell ref="D14:H14"/>
    <mergeCell ref="I14:J14"/>
    <mergeCell ref="L14:M14"/>
    <mergeCell ref="N14:R14"/>
    <mergeCell ref="D15:H15"/>
    <mergeCell ref="I15:J15"/>
    <mergeCell ref="L15:M15"/>
    <mergeCell ref="N15:R15"/>
    <mergeCell ref="B16:E16"/>
    <mergeCell ref="F16:G16"/>
    <mergeCell ref="H16:I16"/>
    <mergeCell ref="J16:K16"/>
    <mergeCell ref="L16:M16"/>
    <mergeCell ref="N16:P16"/>
    <mergeCell ref="B20:F20"/>
    <mergeCell ref="G20:R20"/>
    <mergeCell ref="B21:F21"/>
    <mergeCell ref="G21:R21"/>
    <mergeCell ref="Q16:R16"/>
    <mergeCell ref="B17:E17"/>
    <mergeCell ref="F17:G17"/>
    <mergeCell ref="H17:I17"/>
    <mergeCell ref="J17:K17"/>
    <mergeCell ref="L17:M17"/>
    <mergeCell ref="N17:P17"/>
    <mergeCell ref="Q17:R17"/>
  </mergeCells>
  <phoneticPr fontId="2"/>
  <dataValidations count="2">
    <dataValidation type="list" allowBlank="1" showInputMessage="1" showErrorMessage="1" sqref="C11:C15">
      <formula1>$C$24:$C$25</formula1>
    </dataValidation>
    <dataValidation type="list" allowBlank="1" showInputMessage="1" showErrorMessage="1" sqref="I7">
      <formula1>"□,☑"</formula1>
    </dataValidation>
  </dataValidations>
  <pageMargins left="0.25" right="0.25" top="0.75" bottom="0.75" header="0.3" footer="0.3"/>
  <pageSetup paperSize="9" scale="76" orientation="landscape" horizontalDpi="1200" verticalDpi="1200"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R24"/>
  <sheetViews>
    <sheetView view="pageBreakPreview" zoomScaleNormal="85" zoomScaleSheetLayoutView="100" workbookViewId="0">
      <selection activeCell="E8" sqref="E8"/>
    </sheetView>
  </sheetViews>
  <sheetFormatPr defaultRowHeight="14.25" outlineLevelCol="1"/>
  <cols>
    <col min="1" max="1" width="1.625" customWidth="1"/>
    <col min="2" max="5" width="8.625" customWidth="1"/>
    <col min="6" max="8" width="9.125" customWidth="1"/>
    <col min="9" max="13" width="9.125" customWidth="1" outlineLevel="1"/>
    <col min="14" max="15" width="9.125" customWidth="1"/>
  </cols>
  <sheetData>
    <row r="1" spans="1:18" ht="3.95" customHeight="1"/>
    <row r="2" spans="1:18">
      <c r="A2" s="1"/>
      <c r="B2" s="1" t="s">
        <v>150</v>
      </c>
      <c r="C2" s="1"/>
      <c r="D2" s="1"/>
      <c r="E2" s="1"/>
    </row>
    <row r="3" spans="1:18">
      <c r="A3" s="1"/>
      <c r="B3" s="1"/>
      <c r="C3" s="1"/>
      <c r="D3" s="1"/>
      <c r="E3" s="1"/>
      <c r="P3" s="258" t="s">
        <v>198</v>
      </c>
      <c r="Q3" s="270"/>
    </row>
    <row r="4" spans="1:18">
      <c r="B4" s="258" t="s">
        <v>156</v>
      </c>
      <c r="C4" s="258"/>
      <c r="D4" s="258"/>
      <c r="E4" s="258"/>
      <c r="F4" s="258"/>
      <c r="G4" s="258"/>
      <c r="H4" s="258"/>
      <c r="I4" s="258"/>
      <c r="J4" s="258"/>
      <c r="K4" s="258"/>
      <c r="L4" s="258"/>
      <c r="M4" s="258"/>
      <c r="N4" s="258"/>
      <c r="O4" s="258"/>
    </row>
    <row r="6" spans="1:18" ht="32.25" customHeight="1">
      <c r="B6" s="271"/>
      <c r="C6" s="273" t="s">
        <v>151</v>
      </c>
      <c r="D6" s="273" t="s">
        <v>157</v>
      </c>
      <c r="E6" s="275" t="s">
        <v>152</v>
      </c>
      <c r="F6" s="273" t="s">
        <v>9</v>
      </c>
      <c r="G6" s="273" t="s">
        <v>142</v>
      </c>
      <c r="H6" s="273" t="s">
        <v>154</v>
      </c>
      <c r="I6" s="5" t="s">
        <v>160</v>
      </c>
      <c r="J6" s="5" t="s">
        <v>161</v>
      </c>
      <c r="K6" s="5" t="s">
        <v>162</v>
      </c>
      <c r="L6" s="5" t="s">
        <v>163</v>
      </c>
      <c r="M6" s="5" t="s">
        <v>164</v>
      </c>
      <c r="N6" s="273" t="s">
        <v>165</v>
      </c>
      <c r="O6" s="273" t="s">
        <v>10</v>
      </c>
      <c r="P6" s="273" t="s">
        <v>166</v>
      </c>
      <c r="Q6" s="273" t="s">
        <v>167</v>
      </c>
    </row>
    <row r="7" spans="1:18" ht="15.75" customHeight="1">
      <c r="B7" s="272"/>
      <c r="C7" s="274"/>
      <c r="D7" s="274"/>
      <c r="E7" s="276"/>
      <c r="F7" s="274"/>
      <c r="G7" s="274"/>
      <c r="H7" s="274"/>
      <c r="I7" s="5" t="str">
        <f>IF(COUNTIF(⑤!C11,"*４*"),"〇","")</f>
        <v/>
      </c>
      <c r="J7" s="5" t="str">
        <f>IF(COUNTIF(⑤!C12,"*４年*"),"〇","")</f>
        <v/>
      </c>
      <c r="K7" s="5" t="str">
        <f>IF(COUNTIF(⑤!C13,"*４年*"),"〇","")</f>
        <v/>
      </c>
      <c r="L7" s="5" t="str">
        <f>IF(COUNTIF(⑤!C14,"*４年*"),"〇","")</f>
        <v/>
      </c>
      <c r="M7" s="5" t="str">
        <f>IF(COUNTIF(⑤!C14,"*４年*"),"〇","")</f>
        <v/>
      </c>
      <c r="N7" s="274"/>
      <c r="O7" s="274"/>
      <c r="P7" s="274"/>
      <c r="Q7" s="274"/>
    </row>
    <row r="8" spans="1:18" ht="20.100000000000001" customHeight="1">
      <c r="B8" s="6" t="s">
        <v>0</v>
      </c>
      <c r="C8" s="144"/>
      <c r="D8" s="144"/>
      <c r="E8" s="6">
        <f t="shared" ref="E8:E19" si="0">SUM(C8:D8)</f>
        <v>0</v>
      </c>
      <c r="F8" s="8"/>
      <c r="G8" s="8"/>
      <c r="H8" s="7">
        <f>F8+G8</f>
        <v>0</v>
      </c>
      <c r="I8" s="192">
        <f t="shared" ref="I8:I18" si="1">IF($I$7="〇",IF(C8=1,IF(H8/2&lt;30001,ROUNDDOWN(H8/2,-3),30000),IF(C8&gt;1,ROUNDDOWN(MIN(30000,H8/E8),-3),)),IF(E8=1,IF(H8/2&lt;20001,ROUNDDOWN(H8/2,-3),20000),IF(E8&gt;1,ROUNDDOWN(MIN(20000,H8/E8),-3),)))</f>
        <v>0</v>
      </c>
      <c r="J8" s="192">
        <f>IF($J$7="〇",IF($C8&gt;1,ROUNDDOWN(MIN(30000,$H8/$E8),-3),),IF($C8&gt;1,ROUNDDOWN(MIN(20000,$H8/$E8),-3),))</f>
        <v>0</v>
      </c>
      <c r="K8" s="192">
        <f>IF($K$7="〇",IF($C8&gt;2,ROUNDDOWN(MIN(30000,$H8/$E8),-3),),IF($C8&gt;2,ROUNDDOWN(MIN(20000,$H8/$E8),-3),))</f>
        <v>0</v>
      </c>
      <c r="L8" s="192">
        <f>IF($L$7="〇",IF($C8&gt;3,ROUNDDOWN(MIN(30000,$H8/$E8),-3),),IF($C8&gt;3,ROUNDDOWN(MIN(20000,$H8/$E8),-3),))</f>
        <v>0</v>
      </c>
      <c r="M8" s="192">
        <f>IF($M$7="〇",IF($C8&gt;4,ROUNDDOWN(MIN(30000,$H8/$E8),-3),),IF($C8&gt;4,ROUNDDOWN(MIN(20000,$H8/$E8),-3),))</f>
        <v>0</v>
      </c>
      <c r="N8" s="7">
        <f>SUM(I8:M8)</f>
        <v>0</v>
      </c>
      <c r="O8" s="141">
        <f>H8-P8-Q8-N8</f>
        <v>0</v>
      </c>
      <c r="P8" s="8">
        <v>0</v>
      </c>
      <c r="Q8" s="8">
        <v>0</v>
      </c>
      <c r="R8" s="186" t="s">
        <v>245</v>
      </c>
    </row>
    <row r="9" spans="1:18" ht="20.100000000000001" customHeight="1">
      <c r="B9" s="6" t="s">
        <v>1</v>
      </c>
      <c r="C9" s="144"/>
      <c r="D9" s="144"/>
      <c r="E9" s="6">
        <f t="shared" si="0"/>
        <v>0</v>
      </c>
      <c r="F9" s="8"/>
      <c r="G9" s="8"/>
      <c r="H9" s="7">
        <f>F9+G9</f>
        <v>0</v>
      </c>
      <c r="I9" s="192">
        <f t="shared" si="1"/>
        <v>0</v>
      </c>
      <c r="J9" s="192">
        <f>IF($J$7="〇",IF($C9&gt;1,ROUNDDOWN(MIN(30000,$H9/$E9),-3),),IF($C9&gt;1,ROUNDDOWN(MIN(20000,$H9/$E9),-3),))</f>
        <v>0</v>
      </c>
      <c r="K9" s="192">
        <f t="shared" ref="K9:K19" si="2">IF($K$7="〇",IF($C9&gt;2,ROUNDDOWN(MIN(30000,$H9/$E9),-3),),IF($C9&gt;2,ROUNDDOWN(MIN(20000,$H9/$E9),-3),))</f>
        <v>0</v>
      </c>
      <c r="L9" s="192">
        <f>IF($L$7="〇",IF($C9&gt;3,ROUNDDOWN(MIN(30000,$H9/$E9),-3),),IF($C9&gt;3,ROUNDDOWN(MIN(20000,$H9/$E9),-3),))</f>
        <v>0</v>
      </c>
      <c r="M9" s="192">
        <f t="shared" ref="M9:M19" si="3">IF($M$7="〇",IF($C9&gt;4,ROUNDDOWN(MIN(30000,$H9/$E9),-3),),IF($C9&gt;4,ROUNDDOWN(MIN(20000,$H9/$E9),-3),))</f>
        <v>0</v>
      </c>
      <c r="N9" s="7">
        <f t="shared" ref="N9:N19" si="4">SUM(I9:M9)</f>
        <v>0</v>
      </c>
      <c r="O9" s="141">
        <f t="shared" ref="O9:O19" si="5">H9-N9</f>
        <v>0</v>
      </c>
      <c r="P9" s="8">
        <v>0</v>
      </c>
      <c r="Q9" s="8">
        <v>0</v>
      </c>
      <c r="R9" s="186" t="s">
        <v>246</v>
      </c>
    </row>
    <row r="10" spans="1:18" ht="20.100000000000001" customHeight="1">
      <c r="B10" s="6" t="s">
        <v>2</v>
      </c>
      <c r="C10" s="144"/>
      <c r="D10" s="144"/>
      <c r="E10" s="6">
        <f t="shared" si="0"/>
        <v>0</v>
      </c>
      <c r="F10" s="8"/>
      <c r="G10" s="8"/>
      <c r="H10" s="7">
        <f t="shared" ref="H10:H19" si="6">F10+G10</f>
        <v>0</v>
      </c>
      <c r="I10" s="192">
        <f t="shared" si="1"/>
        <v>0</v>
      </c>
      <c r="J10" s="192">
        <f>IF($J$7="〇",IF($C10&gt;1,ROUNDDOWN(MIN(30000,$H10/$E10),-3),),IF($C10&gt;1,ROUNDDOWN(MIN(20000,$H10/$E10),-3),))</f>
        <v>0</v>
      </c>
      <c r="K10" s="192">
        <f t="shared" si="2"/>
        <v>0</v>
      </c>
      <c r="L10" s="192">
        <f t="shared" ref="L10:L19" si="7">IF($L$7="〇",IF($C10&gt;3,ROUNDDOWN(MIN(30000,$H10/$E10),-3),),IF($C10&gt;3,ROUNDDOWN(MIN(20000,$H10/$E10),-3),))</f>
        <v>0</v>
      </c>
      <c r="M10" s="192">
        <f t="shared" si="3"/>
        <v>0</v>
      </c>
      <c r="N10" s="7">
        <f t="shared" si="4"/>
        <v>0</v>
      </c>
      <c r="O10" s="141">
        <f t="shared" si="5"/>
        <v>0</v>
      </c>
      <c r="P10" s="8">
        <v>0</v>
      </c>
      <c r="Q10" s="8">
        <v>0</v>
      </c>
      <c r="R10" s="186" t="s">
        <v>250</v>
      </c>
    </row>
    <row r="11" spans="1:18" ht="20.100000000000001" customHeight="1">
      <c r="B11" s="6" t="s">
        <v>3</v>
      </c>
      <c r="C11" s="144"/>
      <c r="D11" s="144"/>
      <c r="E11" s="6">
        <f t="shared" si="0"/>
        <v>0</v>
      </c>
      <c r="F11" s="8"/>
      <c r="G11" s="8"/>
      <c r="H11" s="7">
        <f t="shared" si="6"/>
        <v>0</v>
      </c>
      <c r="I11" s="192">
        <f t="shared" si="1"/>
        <v>0</v>
      </c>
      <c r="J11" s="192">
        <f>IF($J$7="〇",IF($C11&gt;1,ROUNDDOWN(MIN(30000,$H11/$E11),-3),),IF($C11&gt;1,ROUNDDOWN(MIN(20000,$H11/$E11),-3),))</f>
        <v>0</v>
      </c>
      <c r="K11" s="192">
        <f t="shared" si="2"/>
        <v>0</v>
      </c>
      <c r="L11" s="192">
        <f t="shared" si="7"/>
        <v>0</v>
      </c>
      <c r="M11" s="192">
        <f t="shared" si="3"/>
        <v>0</v>
      </c>
      <c r="N11" s="7">
        <f t="shared" si="4"/>
        <v>0</v>
      </c>
      <c r="O11" s="141">
        <f t="shared" si="5"/>
        <v>0</v>
      </c>
      <c r="P11" s="8">
        <v>0</v>
      </c>
      <c r="Q11" s="8">
        <v>0</v>
      </c>
      <c r="R11" s="186" t="s">
        <v>249</v>
      </c>
    </row>
    <row r="12" spans="1:18" ht="20.100000000000001" customHeight="1">
      <c r="B12" s="6" t="s">
        <v>4</v>
      </c>
      <c r="C12" s="144"/>
      <c r="D12" s="144"/>
      <c r="E12" s="6">
        <f t="shared" si="0"/>
        <v>0</v>
      </c>
      <c r="F12" s="8"/>
      <c r="G12" s="8"/>
      <c r="H12" s="7">
        <f t="shared" si="6"/>
        <v>0</v>
      </c>
      <c r="I12" s="192">
        <f t="shared" si="1"/>
        <v>0</v>
      </c>
      <c r="J12" s="192">
        <f t="shared" ref="J12:J19" si="8">IF($J$7="〇",IF($C12&gt;1,ROUNDDOWN(MIN(30000,$H12/$E12),-3),),IF($C12&gt;1,ROUNDDOWN(MIN(20000,$H12/$E12),-3),))</f>
        <v>0</v>
      </c>
      <c r="K12" s="192">
        <f t="shared" si="2"/>
        <v>0</v>
      </c>
      <c r="L12" s="192">
        <f t="shared" si="7"/>
        <v>0</v>
      </c>
      <c r="M12" s="192">
        <f t="shared" si="3"/>
        <v>0</v>
      </c>
      <c r="N12" s="7">
        <f t="shared" si="4"/>
        <v>0</v>
      </c>
      <c r="O12" s="141">
        <f t="shared" si="5"/>
        <v>0</v>
      </c>
      <c r="P12" s="8">
        <v>0</v>
      </c>
      <c r="Q12" s="8">
        <v>0</v>
      </c>
    </row>
    <row r="13" spans="1:18" ht="20.100000000000001" customHeight="1">
      <c r="B13" s="6" t="s">
        <v>5</v>
      </c>
      <c r="C13" s="144"/>
      <c r="D13" s="144"/>
      <c r="E13" s="6">
        <f t="shared" si="0"/>
        <v>0</v>
      </c>
      <c r="F13" s="8"/>
      <c r="G13" s="8"/>
      <c r="H13" s="7">
        <f t="shared" si="6"/>
        <v>0</v>
      </c>
      <c r="I13" s="192">
        <f t="shared" si="1"/>
        <v>0</v>
      </c>
      <c r="J13" s="192">
        <f t="shared" si="8"/>
        <v>0</v>
      </c>
      <c r="K13" s="192">
        <f t="shared" si="2"/>
        <v>0</v>
      </c>
      <c r="L13" s="192">
        <f t="shared" si="7"/>
        <v>0</v>
      </c>
      <c r="M13" s="192">
        <f t="shared" si="3"/>
        <v>0</v>
      </c>
      <c r="N13" s="7">
        <f t="shared" si="4"/>
        <v>0</v>
      </c>
      <c r="O13" s="141">
        <f t="shared" si="5"/>
        <v>0</v>
      </c>
      <c r="P13" s="8">
        <v>0</v>
      </c>
      <c r="Q13" s="8">
        <v>0</v>
      </c>
    </row>
    <row r="14" spans="1:18" ht="20.100000000000001" customHeight="1">
      <c r="B14" s="6" t="s">
        <v>11</v>
      </c>
      <c r="C14" s="144"/>
      <c r="D14" s="144"/>
      <c r="E14" s="6">
        <f t="shared" si="0"/>
        <v>0</v>
      </c>
      <c r="F14" s="8"/>
      <c r="G14" s="8"/>
      <c r="H14" s="7">
        <f t="shared" si="6"/>
        <v>0</v>
      </c>
      <c r="I14" s="192">
        <f t="shared" si="1"/>
        <v>0</v>
      </c>
      <c r="J14" s="192">
        <f t="shared" si="8"/>
        <v>0</v>
      </c>
      <c r="K14" s="192">
        <f t="shared" si="2"/>
        <v>0</v>
      </c>
      <c r="L14" s="192">
        <f t="shared" si="7"/>
        <v>0</v>
      </c>
      <c r="M14" s="192">
        <f t="shared" si="3"/>
        <v>0</v>
      </c>
      <c r="N14" s="7">
        <f t="shared" si="4"/>
        <v>0</v>
      </c>
      <c r="O14" s="141">
        <f t="shared" si="5"/>
        <v>0</v>
      </c>
      <c r="P14" s="8">
        <v>0</v>
      </c>
      <c r="Q14" s="8">
        <v>0</v>
      </c>
    </row>
    <row r="15" spans="1:18" ht="20.100000000000001" customHeight="1">
      <c r="B15" s="6" t="s">
        <v>12</v>
      </c>
      <c r="C15" s="144"/>
      <c r="D15" s="144"/>
      <c r="E15" s="6">
        <f t="shared" si="0"/>
        <v>0</v>
      </c>
      <c r="F15" s="8"/>
      <c r="G15" s="8"/>
      <c r="H15" s="7">
        <f t="shared" si="6"/>
        <v>0</v>
      </c>
      <c r="I15" s="192">
        <f t="shared" si="1"/>
        <v>0</v>
      </c>
      <c r="J15" s="192">
        <f t="shared" si="8"/>
        <v>0</v>
      </c>
      <c r="K15" s="192">
        <f t="shared" si="2"/>
        <v>0</v>
      </c>
      <c r="L15" s="192">
        <f t="shared" si="7"/>
        <v>0</v>
      </c>
      <c r="M15" s="192">
        <f t="shared" si="3"/>
        <v>0</v>
      </c>
      <c r="N15" s="7">
        <f t="shared" si="4"/>
        <v>0</v>
      </c>
      <c r="O15" s="141">
        <f t="shared" si="5"/>
        <v>0</v>
      </c>
      <c r="P15" s="8">
        <v>0</v>
      </c>
      <c r="Q15" s="8">
        <v>0</v>
      </c>
    </row>
    <row r="16" spans="1:18" ht="20.100000000000001" customHeight="1">
      <c r="B16" s="6" t="s">
        <v>13</v>
      </c>
      <c r="C16" s="144"/>
      <c r="D16" s="144"/>
      <c r="E16" s="6">
        <f t="shared" si="0"/>
        <v>0</v>
      </c>
      <c r="F16" s="8"/>
      <c r="G16" s="8"/>
      <c r="H16" s="7">
        <f t="shared" si="6"/>
        <v>0</v>
      </c>
      <c r="I16" s="192">
        <f t="shared" si="1"/>
        <v>0</v>
      </c>
      <c r="J16" s="192">
        <f t="shared" si="8"/>
        <v>0</v>
      </c>
      <c r="K16" s="192">
        <f t="shared" si="2"/>
        <v>0</v>
      </c>
      <c r="L16" s="192">
        <f t="shared" si="7"/>
        <v>0</v>
      </c>
      <c r="M16" s="192">
        <f t="shared" si="3"/>
        <v>0</v>
      </c>
      <c r="N16" s="7">
        <f t="shared" si="4"/>
        <v>0</v>
      </c>
      <c r="O16" s="141">
        <f t="shared" si="5"/>
        <v>0</v>
      </c>
      <c r="P16" s="8">
        <v>0</v>
      </c>
      <c r="Q16" s="8">
        <v>0</v>
      </c>
    </row>
    <row r="17" spans="2:17" ht="20.100000000000001" customHeight="1">
      <c r="B17" s="6" t="s">
        <v>6</v>
      </c>
      <c r="C17" s="144"/>
      <c r="D17" s="144"/>
      <c r="E17" s="6">
        <f t="shared" si="0"/>
        <v>0</v>
      </c>
      <c r="F17" s="8"/>
      <c r="G17" s="8"/>
      <c r="H17" s="7">
        <f t="shared" si="6"/>
        <v>0</v>
      </c>
      <c r="I17" s="192">
        <f t="shared" si="1"/>
        <v>0</v>
      </c>
      <c r="J17" s="192">
        <f t="shared" si="8"/>
        <v>0</v>
      </c>
      <c r="K17" s="192">
        <f t="shared" si="2"/>
        <v>0</v>
      </c>
      <c r="L17" s="192">
        <f t="shared" si="7"/>
        <v>0</v>
      </c>
      <c r="M17" s="192">
        <f t="shared" si="3"/>
        <v>0</v>
      </c>
      <c r="N17" s="7">
        <f t="shared" si="4"/>
        <v>0</v>
      </c>
      <c r="O17" s="141">
        <f t="shared" si="5"/>
        <v>0</v>
      </c>
      <c r="P17" s="8">
        <v>0</v>
      </c>
      <c r="Q17" s="8">
        <v>0</v>
      </c>
    </row>
    <row r="18" spans="2:17" ht="20.100000000000001" customHeight="1">
      <c r="B18" s="6" t="s">
        <v>7</v>
      </c>
      <c r="C18" s="144"/>
      <c r="D18" s="144"/>
      <c r="E18" s="6">
        <f t="shared" si="0"/>
        <v>0</v>
      </c>
      <c r="F18" s="8"/>
      <c r="G18" s="8"/>
      <c r="H18" s="7">
        <f t="shared" si="6"/>
        <v>0</v>
      </c>
      <c r="I18" s="192">
        <f t="shared" si="1"/>
        <v>0</v>
      </c>
      <c r="J18" s="192">
        <f t="shared" si="8"/>
        <v>0</v>
      </c>
      <c r="K18" s="192">
        <f t="shared" si="2"/>
        <v>0</v>
      </c>
      <c r="L18" s="192">
        <f t="shared" si="7"/>
        <v>0</v>
      </c>
      <c r="M18" s="192">
        <f t="shared" si="3"/>
        <v>0</v>
      </c>
      <c r="N18" s="7">
        <f t="shared" si="4"/>
        <v>0</v>
      </c>
      <c r="O18" s="141">
        <f t="shared" si="5"/>
        <v>0</v>
      </c>
      <c r="P18" s="8">
        <v>0</v>
      </c>
      <c r="Q18" s="8">
        <v>0</v>
      </c>
    </row>
    <row r="19" spans="2:17" ht="20.100000000000001" customHeight="1" thickBot="1">
      <c r="B19" s="137" t="s">
        <v>8</v>
      </c>
      <c r="C19" s="145"/>
      <c r="D19" s="145"/>
      <c r="E19" s="137">
        <f t="shared" si="0"/>
        <v>0</v>
      </c>
      <c r="F19" s="138"/>
      <c r="G19" s="138"/>
      <c r="H19" s="139">
        <f t="shared" si="6"/>
        <v>0</v>
      </c>
      <c r="I19" s="193">
        <f>IF($I$7="〇",IF(C19=1,IF(H19/2&lt;30001,ROUNDDOWN(H19/2,-3),30000),IF(C19&gt;1,ROUNDDOWN(MIN(30000,H19/E19),-3),)),IF(E19=1,IF(H19/2&lt;20001,ROUNDDOWN(H19/2,-3),20000),IF(E19&gt;1,ROUNDDOWN(MIN(20000,H19/E19),-3),)))</f>
        <v>0</v>
      </c>
      <c r="J19" s="194">
        <f t="shared" si="8"/>
        <v>0</v>
      </c>
      <c r="K19" s="194">
        <f t="shared" si="2"/>
        <v>0</v>
      </c>
      <c r="L19" s="194">
        <f t="shared" si="7"/>
        <v>0</v>
      </c>
      <c r="M19" s="194">
        <f t="shared" si="3"/>
        <v>0</v>
      </c>
      <c r="N19" s="139">
        <f t="shared" si="4"/>
        <v>0</v>
      </c>
      <c r="O19" s="139">
        <f t="shared" si="5"/>
        <v>0</v>
      </c>
      <c r="P19" s="138">
        <v>0</v>
      </c>
      <c r="Q19" s="138">
        <v>0</v>
      </c>
    </row>
    <row r="20" spans="2:17" ht="20.100000000000001" customHeight="1" thickTop="1">
      <c r="B20" s="135" t="s">
        <v>204</v>
      </c>
      <c r="C20" s="135"/>
      <c r="D20" s="135"/>
      <c r="E20" s="135"/>
      <c r="F20" s="136">
        <f>SUM(F8:F19)</f>
        <v>0</v>
      </c>
      <c r="G20" s="136">
        <f>SUM(G8:G19)</f>
        <v>0</v>
      </c>
      <c r="H20" s="136">
        <f t="shared" ref="H20:O20" si="9">SUM(H8:H19)</f>
        <v>0</v>
      </c>
      <c r="I20" s="191">
        <f t="shared" si="9"/>
        <v>0</v>
      </c>
      <c r="J20" s="136">
        <f t="shared" si="9"/>
        <v>0</v>
      </c>
      <c r="K20" s="136">
        <f t="shared" si="9"/>
        <v>0</v>
      </c>
      <c r="L20" s="136">
        <f t="shared" si="9"/>
        <v>0</v>
      </c>
      <c r="M20" s="136">
        <f>SUM(M8:M19)</f>
        <v>0</v>
      </c>
      <c r="N20" s="136">
        <f t="shared" si="9"/>
        <v>0</v>
      </c>
      <c r="O20" s="142">
        <f t="shared" si="9"/>
        <v>0</v>
      </c>
      <c r="P20" s="143">
        <f>SUM(P8:P19)</f>
        <v>0</v>
      </c>
      <c r="Q20" s="143">
        <f>SUM(Q8:Q19)</f>
        <v>0</v>
      </c>
    </row>
    <row r="22" spans="2:17">
      <c r="B22" s="1" t="s">
        <v>158</v>
      </c>
    </row>
    <row r="23" spans="2:17">
      <c r="B23" s="1" t="s">
        <v>159</v>
      </c>
      <c r="O23" s="207"/>
      <c r="Q23" s="207"/>
    </row>
    <row r="24" spans="2:17" ht="18.75">
      <c r="Q24" s="207" t="s">
        <v>168</v>
      </c>
    </row>
  </sheetData>
  <mergeCells count="13">
    <mergeCell ref="O6:O7"/>
    <mergeCell ref="P6:P7"/>
    <mergeCell ref="Q6:Q7"/>
    <mergeCell ref="P3:Q3"/>
    <mergeCell ref="B4:O4"/>
    <mergeCell ref="B6:B7"/>
    <mergeCell ref="C6:C7"/>
    <mergeCell ref="D6:D7"/>
    <mergeCell ref="E6:E7"/>
    <mergeCell ref="F6:F7"/>
    <mergeCell ref="G6:G7"/>
    <mergeCell ref="H6:H7"/>
    <mergeCell ref="N6:N7"/>
  </mergeCells>
  <phoneticPr fontId="2"/>
  <pageMargins left="0.25" right="0.25" top="0.75" bottom="0.75" header="0.3" footer="0.3"/>
  <pageSetup paperSize="9" scale="90" orientation="landscape" horizontalDpi="1200" verticalDpi="1200"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25"/>
  <sheetViews>
    <sheetView view="pageBreakPreview" zoomScale="85" zoomScaleNormal="100" zoomScaleSheetLayoutView="85" workbookViewId="0">
      <selection activeCell="D5" sqref="D5"/>
    </sheetView>
  </sheetViews>
  <sheetFormatPr defaultRowHeight="14.25" outlineLevelCol="1"/>
  <cols>
    <col min="1" max="1" width="1.625" customWidth="1"/>
    <col min="2" max="2" width="6.375" customWidth="1"/>
    <col min="3" max="3" width="25.625" customWidth="1"/>
    <col min="4" max="7" width="9.125" customWidth="1"/>
    <col min="8" max="8" width="10.125" customWidth="1"/>
    <col min="9" max="15" width="9.125" customWidth="1" outlineLevel="1"/>
    <col min="16" max="17" width="9.125" customWidth="1"/>
  </cols>
  <sheetData>
    <row r="1" spans="1:19" ht="3.95" customHeight="1"/>
    <row r="2" spans="1:19">
      <c r="A2" s="1"/>
      <c r="B2" s="1" t="s">
        <v>131</v>
      </c>
      <c r="C2" s="1"/>
      <c r="Q2" s="151"/>
      <c r="R2" s="152"/>
    </row>
    <row r="3" spans="1:19">
      <c r="A3" s="1"/>
      <c r="B3" s="1"/>
      <c r="C3" s="1"/>
      <c r="Q3" s="259" t="s">
        <v>198</v>
      </c>
      <c r="R3" s="260"/>
    </row>
    <row r="4" spans="1:19">
      <c r="B4" s="258" t="s">
        <v>155</v>
      </c>
      <c r="C4" s="258"/>
      <c r="D4" s="258"/>
      <c r="E4" s="258"/>
      <c r="F4" s="258"/>
      <c r="G4" s="258"/>
      <c r="H4" s="258"/>
      <c r="I4" s="258"/>
      <c r="J4" s="258"/>
      <c r="K4" s="258"/>
      <c r="L4" s="258"/>
      <c r="M4" s="258"/>
      <c r="N4" s="258"/>
      <c r="O4" s="258"/>
      <c r="P4" s="258"/>
      <c r="Q4" s="258"/>
    </row>
    <row r="6" spans="1:19">
      <c r="B6" s="207" t="s">
        <v>134</v>
      </c>
      <c r="C6" s="207"/>
      <c r="D6" s="261"/>
      <c r="E6" s="261"/>
      <c r="F6" s="261"/>
      <c r="G6" s="261"/>
      <c r="H6" s="261"/>
      <c r="I6" s="261"/>
      <c r="J6" s="179"/>
      <c r="K6" s="179"/>
      <c r="L6" s="179"/>
    </row>
    <row r="7" spans="1:19">
      <c r="B7" s="207" t="s">
        <v>132</v>
      </c>
      <c r="C7" s="207"/>
      <c r="D7" s="132"/>
      <c r="E7" s="1" t="s">
        <v>133</v>
      </c>
      <c r="G7" s="262" t="s">
        <v>140</v>
      </c>
      <c r="H7" s="262"/>
      <c r="I7" s="163" t="s">
        <v>139</v>
      </c>
      <c r="J7" s="164"/>
      <c r="K7" s="164"/>
      <c r="L7" s="164"/>
      <c r="S7" s="186" t="s">
        <v>240</v>
      </c>
    </row>
    <row r="8" spans="1:19" ht="15">
      <c r="S8" s="187"/>
    </row>
    <row r="9" spans="1:19" ht="15">
      <c r="B9" s="4"/>
      <c r="C9" s="4"/>
      <c r="D9" s="263" t="s">
        <v>147</v>
      </c>
      <c r="E9" s="263"/>
      <c r="F9" s="264"/>
      <c r="G9" s="264"/>
      <c r="H9" s="264"/>
      <c r="I9" s="264"/>
      <c r="J9" s="264"/>
      <c r="K9" s="264"/>
      <c r="L9" s="264"/>
      <c r="M9" s="264"/>
      <c r="N9" s="264"/>
      <c r="O9" s="264"/>
      <c r="P9" s="264"/>
      <c r="Q9" s="264"/>
      <c r="R9" s="264"/>
      <c r="S9" s="187" t="s">
        <v>251</v>
      </c>
    </row>
    <row r="10" spans="1:19">
      <c r="B10" s="4"/>
      <c r="C10" s="205" t="s">
        <v>252</v>
      </c>
      <c r="D10" s="255" t="s">
        <v>52</v>
      </c>
      <c r="E10" s="256"/>
      <c r="F10" s="256"/>
      <c r="G10" s="256"/>
      <c r="H10" s="257"/>
      <c r="I10" s="263" t="s">
        <v>137</v>
      </c>
      <c r="J10" s="263"/>
      <c r="K10" s="263"/>
      <c r="L10" s="263"/>
      <c r="M10" s="263"/>
      <c r="N10" s="255" t="s">
        <v>82</v>
      </c>
      <c r="O10" s="256"/>
      <c r="P10" s="256"/>
      <c r="Q10" s="256"/>
      <c r="R10" s="257"/>
      <c r="S10" s="186" t="s">
        <v>242</v>
      </c>
    </row>
    <row r="11" spans="1:19">
      <c r="B11" s="206">
        <v>1</v>
      </c>
      <c r="C11" s="205" t="s">
        <v>253</v>
      </c>
      <c r="D11" s="249"/>
      <c r="E11" s="250"/>
      <c r="F11" s="250"/>
      <c r="G11" s="250"/>
      <c r="H11" s="251"/>
      <c r="I11" s="254"/>
      <c r="J11" s="252"/>
      <c r="K11" s="185" t="s">
        <v>195</v>
      </c>
      <c r="L11" s="252"/>
      <c r="M11" s="253"/>
      <c r="N11" s="249"/>
      <c r="O11" s="250"/>
      <c r="P11" s="250"/>
      <c r="Q11" s="250"/>
      <c r="R11" s="251"/>
      <c r="S11" s="188"/>
    </row>
    <row r="12" spans="1:19">
      <c r="B12" s="206">
        <v>2</v>
      </c>
      <c r="C12" s="205" t="s">
        <v>253</v>
      </c>
      <c r="D12" s="249"/>
      <c r="E12" s="250"/>
      <c r="F12" s="250"/>
      <c r="G12" s="250"/>
      <c r="H12" s="251"/>
      <c r="I12" s="254"/>
      <c r="J12" s="252"/>
      <c r="K12" s="185" t="s">
        <v>195</v>
      </c>
      <c r="L12" s="252"/>
      <c r="M12" s="253"/>
      <c r="N12" s="249"/>
      <c r="O12" s="250"/>
      <c r="P12" s="250"/>
      <c r="Q12" s="250"/>
      <c r="R12" s="251"/>
      <c r="S12" s="186" t="s">
        <v>241</v>
      </c>
    </row>
    <row r="13" spans="1:19">
      <c r="B13" s="206">
        <v>3</v>
      </c>
      <c r="C13" s="205" t="s">
        <v>254</v>
      </c>
      <c r="D13" s="249"/>
      <c r="E13" s="250"/>
      <c r="F13" s="250"/>
      <c r="G13" s="250"/>
      <c r="H13" s="251"/>
      <c r="I13" s="254"/>
      <c r="J13" s="252"/>
      <c r="K13" s="185" t="s">
        <v>195</v>
      </c>
      <c r="L13" s="252"/>
      <c r="M13" s="253"/>
      <c r="N13" s="249"/>
      <c r="O13" s="250"/>
      <c r="P13" s="250"/>
      <c r="Q13" s="250"/>
      <c r="R13" s="251"/>
    </row>
    <row r="14" spans="1:19">
      <c r="B14" s="206">
        <v>4</v>
      </c>
      <c r="C14" s="205"/>
      <c r="D14" s="249"/>
      <c r="E14" s="250"/>
      <c r="F14" s="250"/>
      <c r="G14" s="250"/>
      <c r="H14" s="251"/>
      <c r="I14" s="254"/>
      <c r="J14" s="252"/>
      <c r="K14" s="185" t="s">
        <v>195</v>
      </c>
      <c r="L14" s="252"/>
      <c r="M14" s="253"/>
      <c r="N14" s="249"/>
      <c r="O14" s="250"/>
      <c r="P14" s="250"/>
      <c r="Q14" s="250"/>
      <c r="R14" s="251"/>
    </row>
    <row r="15" spans="1:19">
      <c r="B15" s="206">
        <v>5</v>
      </c>
      <c r="C15" s="205"/>
      <c r="D15" s="249"/>
      <c r="E15" s="250"/>
      <c r="F15" s="250"/>
      <c r="G15" s="250"/>
      <c r="H15" s="251"/>
      <c r="I15" s="254"/>
      <c r="J15" s="252"/>
      <c r="K15" s="185" t="s">
        <v>195</v>
      </c>
      <c r="L15" s="252"/>
      <c r="M15" s="253"/>
      <c r="N15" s="249"/>
      <c r="O15" s="250"/>
      <c r="P15" s="250"/>
      <c r="Q15" s="250"/>
      <c r="R15" s="251"/>
    </row>
    <row r="16" spans="1:19">
      <c r="B16" s="255" t="s">
        <v>9</v>
      </c>
      <c r="C16" s="256"/>
      <c r="D16" s="256"/>
      <c r="E16" s="257"/>
      <c r="F16" s="255" t="s">
        <v>202</v>
      </c>
      <c r="G16" s="257"/>
      <c r="H16" s="255" t="s">
        <v>143</v>
      </c>
      <c r="I16" s="257"/>
      <c r="J16" s="255" t="s">
        <v>197</v>
      </c>
      <c r="K16" s="257"/>
      <c r="L16" s="255" t="s">
        <v>10</v>
      </c>
      <c r="M16" s="257"/>
      <c r="N16" s="255" t="s">
        <v>145</v>
      </c>
      <c r="O16" s="256"/>
      <c r="P16" s="257"/>
      <c r="Q16" s="255" t="s">
        <v>146</v>
      </c>
      <c r="R16" s="257"/>
    </row>
    <row r="17" spans="2:18">
      <c r="B17" s="266">
        <f>別紙⑥!F20</f>
        <v>0</v>
      </c>
      <c r="C17" s="267"/>
      <c r="D17" s="267"/>
      <c r="E17" s="268"/>
      <c r="F17" s="269">
        <f>別紙⑥!G20</f>
        <v>0</v>
      </c>
      <c r="G17" s="269"/>
      <c r="H17" s="266">
        <f>SUM(B17:G17)</f>
        <v>0</v>
      </c>
      <c r="I17" s="268"/>
      <c r="J17" s="266">
        <f>別紙⑥!N20</f>
        <v>0</v>
      </c>
      <c r="K17" s="268"/>
      <c r="L17" s="266">
        <f>別紙⑥!O20</f>
        <v>0</v>
      </c>
      <c r="M17" s="268"/>
      <c r="N17" s="266">
        <f>別紙⑥!P20</f>
        <v>0</v>
      </c>
      <c r="O17" s="267"/>
      <c r="P17" s="268"/>
      <c r="Q17" s="269">
        <f>別紙⑥!Q20</f>
        <v>0</v>
      </c>
      <c r="R17" s="269"/>
    </row>
    <row r="20" spans="2:18">
      <c r="B20" s="263" t="s">
        <v>148</v>
      </c>
      <c r="C20" s="263"/>
      <c r="D20" s="264"/>
      <c r="E20" s="264"/>
      <c r="F20" s="264"/>
      <c r="G20" s="265"/>
      <c r="H20" s="265"/>
      <c r="I20" s="265"/>
      <c r="J20" s="265"/>
      <c r="K20" s="265"/>
      <c r="L20" s="265"/>
      <c r="M20" s="265"/>
      <c r="N20" s="265"/>
      <c r="O20" s="265"/>
      <c r="P20" s="265"/>
      <c r="Q20" s="265"/>
      <c r="R20" s="265"/>
    </row>
    <row r="21" spans="2:18" s="2" customFormat="1" ht="47.25" customHeight="1">
      <c r="B21" s="263" t="s">
        <v>149</v>
      </c>
      <c r="C21" s="263"/>
      <c r="D21" s="264"/>
      <c r="E21" s="264"/>
      <c r="F21" s="264"/>
      <c r="G21" s="265"/>
      <c r="H21" s="265"/>
      <c r="I21" s="265"/>
      <c r="J21" s="265"/>
      <c r="K21" s="265"/>
      <c r="L21" s="265"/>
      <c r="M21" s="265"/>
      <c r="N21" s="265"/>
      <c r="O21" s="265"/>
      <c r="P21" s="265"/>
      <c r="Q21" s="265"/>
      <c r="R21" s="265"/>
    </row>
    <row r="23" spans="2:18" ht="14.25" customHeight="1"/>
    <row r="24" spans="2:18">
      <c r="C24" s="1" t="s">
        <v>253</v>
      </c>
    </row>
    <row r="25" spans="2:18">
      <c r="C25" s="1" t="s">
        <v>254</v>
      </c>
    </row>
  </sheetData>
  <mergeCells count="46">
    <mergeCell ref="D10:H10"/>
    <mergeCell ref="I10:M10"/>
    <mergeCell ref="N10:R10"/>
    <mergeCell ref="Q3:R3"/>
    <mergeCell ref="B4:Q4"/>
    <mergeCell ref="D6:I6"/>
    <mergeCell ref="G7:H7"/>
    <mergeCell ref="D9:R9"/>
    <mergeCell ref="D11:H11"/>
    <mergeCell ref="I11:J11"/>
    <mergeCell ref="L11:M11"/>
    <mergeCell ref="N11:R11"/>
    <mergeCell ref="D12:H12"/>
    <mergeCell ref="I12:J12"/>
    <mergeCell ref="L12:M12"/>
    <mergeCell ref="N12:R12"/>
    <mergeCell ref="D13:H13"/>
    <mergeCell ref="I13:J13"/>
    <mergeCell ref="L13:M13"/>
    <mergeCell ref="N13:R13"/>
    <mergeCell ref="D14:H14"/>
    <mergeCell ref="I14:J14"/>
    <mergeCell ref="L14:M14"/>
    <mergeCell ref="N14:R14"/>
    <mergeCell ref="D15:H15"/>
    <mergeCell ref="I15:J15"/>
    <mergeCell ref="L15:M15"/>
    <mergeCell ref="N15:R15"/>
    <mergeCell ref="B16:E16"/>
    <mergeCell ref="F16:G16"/>
    <mergeCell ref="H16:I16"/>
    <mergeCell ref="J16:K16"/>
    <mergeCell ref="L16:M16"/>
    <mergeCell ref="N16:P16"/>
    <mergeCell ref="B20:F20"/>
    <mergeCell ref="G20:R20"/>
    <mergeCell ref="B21:F21"/>
    <mergeCell ref="G21:R21"/>
    <mergeCell ref="Q16:R16"/>
    <mergeCell ref="B17:E17"/>
    <mergeCell ref="F17:G17"/>
    <mergeCell ref="H17:I17"/>
    <mergeCell ref="J17:K17"/>
    <mergeCell ref="L17:M17"/>
    <mergeCell ref="N17:P17"/>
    <mergeCell ref="Q17:R17"/>
  </mergeCells>
  <phoneticPr fontId="2"/>
  <dataValidations count="2">
    <dataValidation type="list" allowBlank="1" showInputMessage="1" showErrorMessage="1" sqref="I7">
      <formula1>"□,☑"</formula1>
    </dataValidation>
    <dataValidation type="list" allowBlank="1" showInputMessage="1" showErrorMessage="1" sqref="C11:C15">
      <formula1>$C$24:$C$25</formula1>
    </dataValidation>
  </dataValidations>
  <pageMargins left="0.25" right="0.25" top="0.75" bottom="0.75" header="0.3" footer="0.3"/>
  <pageSetup paperSize="9" scale="76" orientation="landscape" horizontalDpi="1200" verticalDpi="1200"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R24"/>
  <sheetViews>
    <sheetView view="pageBreakPreview" zoomScaleNormal="85" zoomScaleSheetLayoutView="100" workbookViewId="0">
      <selection activeCell="E9" sqref="E9"/>
    </sheetView>
  </sheetViews>
  <sheetFormatPr defaultRowHeight="14.25" outlineLevelCol="1"/>
  <cols>
    <col min="1" max="1" width="1.625" customWidth="1"/>
    <col min="2" max="5" width="8.625" customWidth="1"/>
    <col min="6" max="8" width="9.125" customWidth="1"/>
    <col min="9" max="13" width="9.125" customWidth="1" outlineLevel="1"/>
    <col min="14" max="15" width="9.125" customWidth="1"/>
  </cols>
  <sheetData>
    <row r="1" spans="1:18" ht="3.95" customHeight="1"/>
    <row r="2" spans="1:18">
      <c r="A2" s="1"/>
      <c r="B2" s="1" t="s">
        <v>150</v>
      </c>
      <c r="C2" s="1"/>
      <c r="D2" s="1"/>
      <c r="E2" s="1"/>
    </row>
    <row r="3" spans="1:18">
      <c r="A3" s="1"/>
      <c r="B3" s="1"/>
      <c r="C3" s="1"/>
      <c r="D3" s="1"/>
      <c r="E3" s="1"/>
      <c r="P3" s="258" t="s">
        <v>198</v>
      </c>
      <c r="Q3" s="270"/>
    </row>
    <row r="4" spans="1:18">
      <c r="B4" s="258" t="s">
        <v>156</v>
      </c>
      <c r="C4" s="258"/>
      <c r="D4" s="258"/>
      <c r="E4" s="258"/>
      <c r="F4" s="258"/>
      <c r="G4" s="258"/>
      <c r="H4" s="258"/>
      <c r="I4" s="258"/>
      <c r="J4" s="258"/>
      <c r="K4" s="258"/>
      <c r="L4" s="258"/>
      <c r="M4" s="258"/>
      <c r="N4" s="258"/>
      <c r="O4" s="258"/>
    </row>
    <row r="6" spans="1:18" ht="32.25" customHeight="1">
      <c r="B6" s="271"/>
      <c r="C6" s="273" t="s">
        <v>151</v>
      </c>
      <c r="D6" s="273" t="s">
        <v>157</v>
      </c>
      <c r="E6" s="275" t="s">
        <v>152</v>
      </c>
      <c r="F6" s="273" t="s">
        <v>9</v>
      </c>
      <c r="G6" s="273" t="s">
        <v>142</v>
      </c>
      <c r="H6" s="273" t="s">
        <v>154</v>
      </c>
      <c r="I6" s="5" t="s">
        <v>160</v>
      </c>
      <c r="J6" s="5" t="s">
        <v>161</v>
      </c>
      <c r="K6" s="5" t="s">
        <v>162</v>
      </c>
      <c r="L6" s="5" t="s">
        <v>163</v>
      </c>
      <c r="M6" s="5" t="s">
        <v>164</v>
      </c>
      <c r="N6" s="273" t="s">
        <v>165</v>
      </c>
      <c r="O6" s="273" t="s">
        <v>10</v>
      </c>
      <c r="P6" s="273" t="s">
        <v>166</v>
      </c>
      <c r="Q6" s="273" t="s">
        <v>167</v>
      </c>
    </row>
    <row r="7" spans="1:18" ht="15.75" customHeight="1">
      <c r="B7" s="272"/>
      <c r="C7" s="274"/>
      <c r="D7" s="274"/>
      <c r="E7" s="276"/>
      <c r="F7" s="274"/>
      <c r="G7" s="274"/>
      <c r="H7" s="274"/>
      <c r="I7" s="5" t="str">
        <f>IF(COUNTIF(⑥!C11,"*４*"),"〇","")</f>
        <v/>
      </c>
      <c r="J7" s="5" t="str">
        <f>IF(COUNTIF(⑥!C12,"*４年*"),"〇","")</f>
        <v/>
      </c>
      <c r="K7" s="5" t="str">
        <f>IF(COUNTIF(⑥!C13,"*４年*"),"〇","")</f>
        <v>〇</v>
      </c>
      <c r="L7" s="5" t="str">
        <f>IF(COUNTIF(⑥!C14,"*４年*"),"〇","")</f>
        <v/>
      </c>
      <c r="M7" s="5" t="str">
        <f>IF(COUNTIF(⑥!C14,"*４年*"),"〇","")</f>
        <v/>
      </c>
      <c r="N7" s="274"/>
      <c r="O7" s="274"/>
      <c r="P7" s="274"/>
      <c r="Q7" s="274"/>
    </row>
    <row r="8" spans="1:18" ht="20.100000000000001" customHeight="1">
      <c r="B8" s="6" t="s">
        <v>0</v>
      </c>
      <c r="C8" s="144"/>
      <c r="D8" s="144"/>
      <c r="E8" s="6">
        <f t="shared" ref="E8:E19" si="0">SUM(C8:D8)</f>
        <v>0</v>
      </c>
      <c r="F8" s="8">
        <v>0</v>
      </c>
      <c r="G8" s="8"/>
      <c r="H8" s="7">
        <f>F8+G8</f>
        <v>0</v>
      </c>
      <c r="I8" s="192">
        <f t="shared" ref="I8:I18" si="1">IF($I$7="〇",IF(C8=1,IF(H8/2&lt;30001,ROUNDDOWN(H8/2,-3),30000),IF(C8&gt;1,ROUNDDOWN(MIN(30000,H8/E8),-3),)),IF(E8=1,IF(H8/2&lt;20001,ROUNDDOWN(H8/2,-3),20000),IF(E8&gt;1,ROUNDDOWN(MIN(20000,H8/E8),-3),)))</f>
        <v>0</v>
      </c>
      <c r="J8" s="192">
        <f>IF($J$7="〇",IF($C8&gt;1,ROUNDDOWN(MIN(30000,$H8/$E8),-3),),IF($C8&gt;1,ROUNDDOWN(MIN(20000,$H8/$E8),-3),))</f>
        <v>0</v>
      </c>
      <c r="K8" s="192">
        <f>IF($K$7="〇",IF($C8&gt;2,ROUNDDOWN(MIN(30000,$H8/$E8),-3),),IF($C8&gt;2,ROUNDDOWN(MIN(20000,$H8/$E8),-3),))</f>
        <v>0</v>
      </c>
      <c r="L8" s="192">
        <f>IF($L$7="〇",IF($C8&gt;3,ROUNDDOWN(MIN(30000,$H8/$E8),-3),),IF($C8&gt;3,ROUNDDOWN(MIN(20000,$H8/$E8),-3),))</f>
        <v>0</v>
      </c>
      <c r="M8" s="192">
        <f>IF($M$7="〇",IF($C8&gt;4,ROUNDDOWN(MIN(30000,$H8/$E8),-3),),IF($C8&gt;4,ROUNDDOWN(MIN(20000,$H8/$E8),-3),))</f>
        <v>0</v>
      </c>
      <c r="N8" s="7">
        <f>SUM(I8:M8)</f>
        <v>0</v>
      </c>
      <c r="O8" s="141">
        <f>H8-P8-Q8-N8</f>
        <v>0</v>
      </c>
      <c r="P8" s="8">
        <v>0</v>
      </c>
      <c r="Q8" s="8">
        <v>0</v>
      </c>
      <c r="R8" s="186" t="s">
        <v>245</v>
      </c>
    </row>
    <row r="9" spans="1:18" ht="20.100000000000001" customHeight="1">
      <c r="B9" s="6" t="s">
        <v>1</v>
      </c>
      <c r="C9" s="144"/>
      <c r="D9" s="144"/>
      <c r="E9" s="6">
        <f t="shared" si="0"/>
        <v>0</v>
      </c>
      <c r="F9" s="8"/>
      <c r="G9" s="8"/>
      <c r="H9" s="7">
        <f>F9+G9</f>
        <v>0</v>
      </c>
      <c r="I9" s="192">
        <f t="shared" si="1"/>
        <v>0</v>
      </c>
      <c r="J9" s="192">
        <f>IF($J$7="〇",IF($C9&gt;1,ROUNDDOWN(MIN(30000,$H9/$E9),-3),),IF($C9&gt;1,ROUNDDOWN(MIN(20000,$H9/$E9),-3),))</f>
        <v>0</v>
      </c>
      <c r="K9" s="192">
        <f t="shared" ref="K9:K19" si="2">IF($K$7="〇",IF($C9&gt;2,ROUNDDOWN(MIN(30000,$H9/$E9),-3),),IF($C9&gt;2,ROUNDDOWN(MIN(20000,$H9/$E9),-3),))</f>
        <v>0</v>
      </c>
      <c r="L9" s="192">
        <f>IF($L$7="〇",IF($C9&gt;3,ROUNDDOWN(MIN(30000,$H9/$E9),-3),),IF($C9&gt;3,ROUNDDOWN(MIN(20000,$H9/$E9),-3),))</f>
        <v>0</v>
      </c>
      <c r="M9" s="192">
        <f t="shared" ref="M9:M19" si="3">IF($M$7="〇",IF($C9&gt;4,ROUNDDOWN(MIN(30000,$H9/$E9),-3),),IF($C9&gt;4,ROUNDDOWN(MIN(20000,$H9/$E9),-3),))</f>
        <v>0</v>
      </c>
      <c r="N9" s="7">
        <f t="shared" ref="N9:N19" si="4">SUM(I9:M9)</f>
        <v>0</v>
      </c>
      <c r="O9" s="141">
        <f t="shared" ref="O9:O19" si="5">H9-N9</f>
        <v>0</v>
      </c>
      <c r="P9" s="8">
        <v>0</v>
      </c>
      <c r="Q9" s="8">
        <v>0</v>
      </c>
      <c r="R9" s="186" t="s">
        <v>246</v>
      </c>
    </row>
    <row r="10" spans="1:18" ht="20.100000000000001" customHeight="1">
      <c r="B10" s="6" t="s">
        <v>2</v>
      </c>
      <c r="C10" s="144"/>
      <c r="D10" s="144"/>
      <c r="E10" s="6">
        <f t="shared" si="0"/>
        <v>0</v>
      </c>
      <c r="F10" s="8"/>
      <c r="G10" s="8"/>
      <c r="H10" s="7">
        <f t="shared" ref="H10:H19" si="6">F10+G10</f>
        <v>0</v>
      </c>
      <c r="I10" s="192">
        <f t="shared" si="1"/>
        <v>0</v>
      </c>
      <c r="J10" s="192">
        <f>IF($J$7="〇",IF($C10&gt;1,ROUNDDOWN(MIN(30000,$H10/$E10),-3),),IF($C10&gt;1,ROUNDDOWN(MIN(20000,$H10/$E10),-3),))</f>
        <v>0</v>
      </c>
      <c r="K10" s="192">
        <f t="shared" si="2"/>
        <v>0</v>
      </c>
      <c r="L10" s="192">
        <f t="shared" ref="L10:L19" si="7">IF($L$7="〇",IF($C10&gt;3,ROUNDDOWN(MIN(30000,$H10/$E10),-3),),IF($C10&gt;3,ROUNDDOWN(MIN(20000,$H10/$E10),-3),))</f>
        <v>0</v>
      </c>
      <c r="M10" s="192">
        <f t="shared" si="3"/>
        <v>0</v>
      </c>
      <c r="N10" s="7">
        <f t="shared" si="4"/>
        <v>0</v>
      </c>
      <c r="O10" s="141">
        <f t="shared" si="5"/>
        <v>0</v>
      </c>
      <c r="P10" s="8">
        <v>0</v>
      </c>
      <c r="Q10" s="8">
        <v>0</v>
      </c>
      <c r="R10" s="186" t="s">
        <v>250</v>
      </c>
    </row>
    <row r="11" spans="1:18" ht="20.100000000000001" customHeight="1">
      <c r="B11" s="6" t="s">
        <v>3</v>
      </c>
      <c r="C11" s="144"/>
      <c r="D11" s="144"/>
      <c r="E11" s="6">
        <f t="shared" si="0"/>
        <v>0</v>
      </c>
      <c r="F11" s="8"/>
      <c r="G11" s="8"/>
      <c r="H11" s="7">
        <f t="shared" si="6"/>
        <v>0</v>
      </c>
      <c r="I11" s="192">
        <f t="shared" si="1"/>
        <v>0</v>
      </c>
      <c r="J11" s="192">
        <f>IF($J$7="〇",IF($C11&gt;1,ROUNDDOWN(MIN(30000,$H11/$E11),-3),),IF($C11&gt;1,ROUNDDOWN(MIN(20000,$H11/$E11),-3),))</f>
        <v>0</v>
      </c>
      <c r="K11" s="192">
        <f t="shared" si="2"/>
        <v>0</v>
      </c>
      <c r="L11" s="192">
        <f t="shared" si="7"/>
        <v>0</v>
      </c>
      <c r="M11" s="192">
        <f t="shared" si="3"/>
        <v>0</v>
      </c>
      <c r="N11" s="7">
        <f t="shared" si="4"/>
        <v>0</v>
      </c>
      <c r="O11" s="141">
        <f t="shared" si="5"/>
        <v>0</v>
      </c>
      <c r="P11" s="8">
        <v>0</v>
      </c>
      <c r="Q11" s="8">
        <v>0</v>
      </c>
      <c r="R11" s="186" t="s">
        <v>249</v>
      </c>
    </row>
    <row r="12" spans="1:18" ht="20.100000000000001" customHeight="1">
      <c r="B12" s="6" t="s">
        <v>4</v>
      </c>
      <c r="C12" s="144"/>
      <c r="D12" s="144"/>
      <c r="E12" s="6">
        <f t="shared" si="0"/>
        <v>0</v>
      </c>
      <c r="F12" s="8"/>
      <c r="G12" s="8"/>
      <c r="H12" s="7">
        <f t="shared" si="6"/>
        <v>0</v>
      </c>
      <c r="I12" s="192">
        <f t="shared" si="1"/>
        <v>0</v>
      </c>
      <c r="J12" s="192">
        <f t="shared" ref="J12:J19" si="8">IF($J$7="〇",IF($C12&gt;1,ROUNDDOWN(MIN(30000,$H12/$E12),-3),),IF($C12&gt;1,ROUNDDOWN(MIN(20000,$H12/$E12),-3),))</f>
        <v>0</v>
      </c>
      <c r="K12" s="192">
        <f t="shared" si="2"/>
        <v>0</v>
      </c>
      <c r="L12" s="192">
        <f t="shared" si="7"/>
        <v>0</v>
      </c>
      <c r="M12" s="192">
        <f t="shared" si="3"/>
        <v>0</v>
      </c>
      <c r="N12" s="7">
        <f t="shared" si="4"/>
        <v>0</v>
      </c>
      <c r="O12" s="141">
        <f t="shared" si="5"/>
        <v>0</v>
      </c>
      <c r="P12" s="8">
        <v>0</v>
      </c>
      <c r="Q12" s="8">
        <v>0</v>
      </c>
    </row>
    <row r="13" spans="1:18" ht="20.100000000000001" customHeight="1">
      <c r="B13" s="6" t="s">
        <v>5</v>
      </c>
      <c r="C13" s="144"/>
      <c r="D13" s="144"/>
      <c r="E13" s="6">
        <f t="shared" si="0"/>
        <v>0</v>
      </c>
      <c r="F13" s="8"/>
      <c r="G13" s="8"/>
      <c r="H13" s="7">
        <f t="shared" si="6"/>
        <v>0</v>
      </c>
      <c r="I13" s="192">
        <f t="shared" si="1"/>
        <v>0</v>
      </c>
      <c r="J13" s="192">
        <f t="shared" si="8"/>
        <v>0</v>
      </c>
      <c r="K13" s="192">
        <f t="shared" si="2"/>
        <v>0</v>
      </c>
      <c r="L13" s="192">
        <f t="shared" si="7"/>
        <v>0</v>
      </c>
      <c r="M13" s="192">
        <f t="shared" si="3"/>
        <v>0</v>
      </c>
      <c r="N13" s="7">
        <f t="shared" si="4"/>
        <v>0</v>
      </c>
      <c r="O13" s="141">
        <f t="shared" si="5"/>
        <v>0</v>
      </c>
      <c r="P13" s="8">
        <v>0</v>
      </c>
      <c r="Q13" s="8">
        <v>0</v>
      </c>
    </row>
    <row r="14" spans="1:18" ht="20.100000000000001" customHeight="1">
      <c r="B14" s="6" t="s">
        <v>11</v>
      </c>
      <c r="C14" s="144"/>
      <c r="D14" s="144"/>
      <c r="E14" s="6">
        <f t="shared" si="0"/>
        <v>0</v>
      </c>
      <c r="F14" s="8"/>
      <c r="G14" s="8"/>
      <c r="H14" s="7">
        <f t="shared" si="6"/>
        <v>0</v>
      </c>
      <c r="I14" s="192">
        <f t="shared" si="1"/>
        <v>0</v>
      </c>
      <c r="J14" s="192">
        <f t="shared" si="8"/>
        <v>0</v>
      </c>
      <c r="K14" s="192">
        <f t="shared" si="2"/>
        <v>0</v>
      </c>
      <c r="L14" s="192">
        <f t="shared" si="7"/>
        <v>0</v>
      </c>
      <c r="M14" s="192">
        <f t="shared" si="3"/>
        <v>0</v>
      </c>
      <c r="N14" s="7">
        <f t="shared" si="4"/>
        <v>0</v>
      </c>
      <c r="O14" s="141">
        <f t="shared" si="5"/>
        <v>0</v>
      </c>
      <c r="P14" s="8">
        <v>0</v>
      </c>
      <c r="Q14" s="8">
        <v>0</v>
      </c>
    </row>
    <row r="15" spans="1:18" ht="20.100000000000001" customHeight="1">
      <c r="B15" s="6" t="s">
        <v>12</v>
      </c>
      <c r="C15" s="144"/>
      <c r="D15" s="144"/>
      <c r="E15" s="6">
        <f t="shared" si="0"/>
        <v>0</v>
      </c>
      <c r="F15" s="8"/>
      <c r="G15" s="8"/>
      <c r="H15" s="7">
        <f t="shared" si="6"/>
        <v>0</v>
      </c>
      <c r="I15" s="192">
        <f t="shared" si="1"/>
        <v>0</v>
      </c>
      <c r="J15" s="192">
        <f t="shared" si="8"/>
        <v>0</v>
      </c>
      <c r="K15" s="192">
        <f t="shared" si="2"/>
        <v>0</v>
      </c>
      <c r="L15" s="192">
        <f t="shared" si="7"/>
        <v>0</v>
      </c>
      <c r="M15" s="192">
        <f t="shared" si="3"/>
        <v>0</v>
      </c>
      <c r="N15" s="7">
        <f t="shared" si="4"/>
        <v>0</v>
      </c>
      <c r="O15" s="141">
        <f t="shared" si="5"/>
        <v>0</v>
      </c>
      <c r="P15" s="8">
        <v>0</v>
      </c>
      <c r="Q15" s="8">
        <v>0</v>
      </c>
    </row>
    <row r="16" spans="1:18" ht="20.100000000000001" customHeight="1">
      <c r="B16" s="6" t="s">
        <v>13</v>
      </c>
      <c r="C16" s="144"/>
      <c r="D16" s="144"/>
      <c r="E16" s="6">
        <f t="shared" si="0"/>
        <v>0</v>
      </c>
      <c r="F16" s="8"/>
      <c r="G16" s="8"/>
      <c r="H16" s="7">
        <f t="shared" si="6"/>
        <v>0</v>
      </c>
      <c r="I16" s="192">
        <f t="shared" si="1"/>
        <v>0</v>
      </c>
      <c r="J16" s="192">
        <f t="shared" si="8"/>
        <v>0</v>
      </c>
      <c r="K16" s="192">
        <f t="shared" si="2"/>
        <v>0</v>
      </c>
      <c r="L16" s="192">
        <f t="shared" si="7"/>
        <v>0</v>
      </c>
      <c r="M16" s="192">
        <f t="shared" si="3"/>
        <v>0</v>
      </c>
      <c r="N16" s="7">
        <f t="shared" si="4"/>
        <v>0</v>
      </c>
      <c r="O16" s="141">
        <f t="shared" si="5"/>
        <v>0</v>
      </c>
      <c r="P16" s="8">
        <v>0</v>
      </c>
      <c r="Q16" s="8">
        <v>0</v>
      </c>
    </row>
    <row r="17" spans="2:17" ht="20.100000000000001" customHeight="1">
      <c r="B17" s="6" t="s">
        <v>6</v>
      </c>
      <c r="C17" s="144"/>
      <c r="D17" s="144"/>
      <c r="E17" s="6">
        <f t="shared" si="0"/>
        <v>0</v>
      </c>
      <c r="F17" s="8"/>
      <c r="G17" s="8"/>
      <c r="H17" s="7">
        <f t="shared" si="6"/>
        <v>0</v>
      </c>
      <c r="I17" s="192">
        <f t="shared" si="1"/>
        <v>0</v>
      </c>
      <c r="J17" s="192">
        <f t="shared" si="8"/>
        <v>0</v>
      </c>
      <c r="K17" s="192">
        <f t="shared" si="2"/>
        <v>0</v>
      </c>
      <c r="L17" s="192">
        <f t="shared" si="7"/>
        <v>0</v>
      </c>
      <c r="M17" s="192">
        <f t="shared" si="3"/>
        <v>0</v>
      </c>
      <c r="N17" s="7">
        <f t="shared" si="4"/>
        <v>0</v>
      </c>
      <c r="O17" s="141">
        <f t="shared" si="5"/>
        <v>0</v>
      </c>
      <c r="P17" s="8">
        <v>0</v>
      </c>
      <c r="Q17" s="8">
        <v>0</v>
      </c>
    </row>
    <row r="18" spans="2:17" ht="20.100000000000001" customHeight="1">
      <c r="B18" s="6" t="s">
        <v>7</v>
      </c>
      <c r="C18" s="144"/>
      <c r="D18" s="144"/>
      <c r="E18" s="6">
        <f t="shared" si="0"/>
        <v>0</v>
      </c>
      <c r="F18" s="8"/>
      <c r="G18" s="8"/>
      <c r="H18" s="7">
        <f t="shared" si="6"/>
        <v>0</v>
      </c>
      <c r="I18" s="192">
        <f t="shared" si="1"/>
        <v>0</v>
      </c>
      <c r="J18" s="192">
        <f t="shared" si="8"/>
        <v>0</v>
      </c>
      <c r="K18" s="192">
        <f t="shared" si="2"/>
        <v>0</v>
      </c>
      <c r="L18" s="192">
        <f t="shared" si="7"/>
        <v>0</v>
      </c>
      <c r="M18" s="192">
        <f t="shared" si="3"/>
        <v>0</v>
      </c>
      <c r="N18" s="7">
        <f t="shared" si="4"/>
        <v>0</v>
      </c>
      <c r="O18" s="141">
        <f t="shared" si="5"/>
        <v>0</v>
      </c>
      <c r="P18" s="8">
        <v>0</v>
      </c>
      <c r="Q18" s="8">
        <v>0</v>
      </c>
    </row>
    <row r="19" spans="2:17" ht="20.100000000000001" customHeight="1" thickBot="1">
      <c r="B19" s="137" t="s">
        <v>8</v>
      </c>
      <c r="C19" s="145">
        <v>0</v>
      </c>
      <c r="D19" s="145">
        <v>0</v>
      </c>
      <c r="E19" s="137">
        <f t="shared" si="0"/>
        <v>0</v>
      </c>
      <c r="F19" s="138"/>
      <c r="G19" s="138"/>
      <c r="H19" s="139">
        <f t="shared" si="6"/>
        <v>0</v>
      </c>
      <c r="I19" s="193">
        <f>IF($I$7="〇",IF(C19=1,IF(H19/2&lt;30001,ROUNDDOWN(H19/2,-3),30000),IF(C19&gt;1,ROUNDDOWN(MIN(30000,H19/E19),-3),)),IF(E19=1,IF(H19/2&lt;20001,ROUNDDOWN(H19/2,-3),20000),IF(E19&gt;1,ROUNDDOWN(MIN(20000,H19/E19),-3),)))</f>
        <v>0</v>
      </c>
      <c r="J19" s="194">
        <f t="shared" si="8"/>
        <v>0</v>
      </c>
      <c r="K19" s="194">
        <f t="shared" si="2"/>
        <v>0</v>
      </c>
      <c r="L19" s="194">
        <f t="shared" si="7"/>
        <v>0</v>
      </c>
      <c r="M19" s="194">
        <f t="shared" si="3"/>
        <v>0</v>
      </c>
      <c r="N19" s="139">
        <f t="shared" si="4"/>
        <v>0</v>
      </c>
      <c r="O19" s="139">
        <f t="shared" si="5"/>
        <v>0</v>
      </c>
      <c r="P19" s="138">
        <v>0</v>
      </c>
      <c r="Q19" s="138">
        <v>0</v>
      </c>
    </row>
    <row r="20" spans="2:17" ht="20.100000000000001" customHeight="1" thickTop="1">
      <c r="B20" s="135" t="s">
        <v>204</v>
      </c>
      <c r="C20" s="135"/>
      <c r="D20" s="135"/>
      <c r="E20" s="135"/>
      <c r="F20" s="136">
        <f>SUM(F8:F19)</f>
        <v>0</v>
      </c>
      <c r="G20" s="136">
        <f>SUM(G8:G19)</f>
        <v>0</v>
      </c>
      <c r="H20" s="136">
        <f t="shared" ref="H20:O20" si="9">SUM(H8:H19)</f>
        <v>0</v>
      </c>
      <c r="I20" s="191">
        <f t="shared" si="9"/>
        <v>0</v>
      </c>
      <c r="J20" s="136">
        <f t="shared" si="9"/>
        <v>0</v>
      </c>
      <c r="K20" s="136">
        <f t="shared" si="9"/>
        <v>0</v>
      </c>
      <c r="L20" s="136">
        <f t="shared" si="9"/>
        <v>0</v>
      </c>
      <c r="M20" s="136">
        <f>SUM(M8:M19)</f>
        <v>0</v>
      </c>
      <c r="N20" s="136">
        <f t="shared" si="9"/>
        <v>0</v>
      </c>
      <c r="O20" s="142">
        <f t="shared" si="9"/>
        <v>0</v>
      </c>
      <c r="P20" s="143">
        <f>SUM(P8:P19)</f>
        <v>0</v>
      </c>
      <c r="Q20" s="143">
        <f>SUM(Q8:Q19)</f>
        <v>0</v>
      </c>
    </row>
    <row r="22" spans="2:17">
      <c r="B22" s="1" t="s">
        <v>158</v>
      </c>
    </row>
    <row r="23" spans="2:17">
      <c r="B23" s="1" t="s">
        <v>159</v>
      </c>
      <c r="O23" s="207"/>
      <c r="Q23" s="207"/>
    </row>
    <row r="24" spans="2:17" ht="18.75">
      <c r="Q24" s="207" t="s">
        <v>168</v>
      </c>
    </row>
  </sheetData>
  <mergeCells count="13">
    <mergeCell ref="O6:O7"/>
    <mergeCell ref="P6:P7"/>
    <mergeCell ref="Q6:Q7"/>
    <mergeCell ref="P3:Q3"/>
    <mergeCell ref="B4:O4"/>
    <mergeCell ref="B6:B7"/>
    <mergeCell ref="C6:C7"/>
    <mergeCell ref="D6:D7"/>
    <mergeCell ref="E6:E7"/>
    <mergeCell ref="F6:F7"/>
    <mergeCell ref="G6:G7"/>
    <mergeCell ref="H6:H7"/>
    <mergeCell ref="N6:N7"/>
  </mergeCells>
  <phoneticPr fontId="2"/>
  <pageMargins left="0.25" right="0.25" top="0.75" bottom="0.75" header="0.3" footer="0.3"/>
  <pageSetup paperSize="9" scale="90" orientation="landscape" horizontalDpi="1200" verticalDpi="120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25"/>
  <sheetViews>
    <sheetView view="pageBreakPreview" zoomScale="85" zoomScaleNormal="100" zoomScaleSheetLayoutView="85" workbookViewId="0">
      <selection activeCell="D5" sqref="D5"/>
    </sheetView>
  </sheetViews>
  <sheetFormatPr defaultRowHeight="14.25" outlineLevelCol="1"/>
  <cols>
    <col min="1" max="1" width="1.625" customWidth="1"/>
    <col min="2" max="2" width="6.375" customWidth="1"/>
    <col min="3" max="3" width="25.625" customWidth="1"/>
    <col min="4" max="7" width="9.125" customWidth="1"/>
    <col min="8" max="8" width="10.125" customWidth="1"/>
    <col min="9" max="15" width="9.125" customWidth="1" outlineLevel="1"/>
    <col min="16" max="17" width="9.125" customWidth="1"/>
  </cols>
  <sheetData>
    <row r="1" spans="1:19" ht="3.95" customHeight="1"/>
    <row r="2" spans="1:19">
      <c r="A2" s="1"/>
      <c r="B2" s="1" t="s">
        <v>131</v>
      </c>
      <c r="C2" s="1"/>
      <c r="Q2" s="151"/>
      <c r="R2" s="152"/>
    </row>
    <row r="3" spans="1:19">
      <c r="A3" s="1"/>
      <c r="B3" s="1"/>
      <c r="C3" s="1"/>
      <c r="Q3" s="259" t="s">
        <v>198</v>
      </c>
      <c r="R3" s="260"/>
    </row>
    <row r="4" spans="1:19">
      <c r="B4" s="258" t="s">
        <v>155</v>
      </c>
      <c r="C4" s="258"/>
      <c r="D4" s="258"/>
      <c r="E4" s="258"/>
      <c r="F4" s="258"/>
      <c r="G4" s="258"/>
      <c r="H4" s="258"/>
      <c r="I4" s="258"/>
      <c r="J4" s="258"/>
      <c r="K4" s="258"/>
      <c r="L4" s="258"/>
      <c r="M4" s="258"/>
      <c r="N4" s="258"/>
      <c r="O4" s="258"/>
      <c r="P4" s="258"/>
      <c r="Q4" s="258"/>
    </row>
    <row r="6" spans="1:19">
      <c r="B6" s="207" t="s">
        <v>134</v>
      </c>
      <c r="C6" s="207"/>
      <c r="D6" s="261"/>
      <c r="E6" s="261"/>
      <c r="F6" s="261"/>
      <c r="G6" s="261"/>
      <c r="H6" s="261"/>
      <c r="I6" s="261"/>
      <c r="J6" s="179"/>
      <c r="K6" s="179"/>
      <c r="L6" s="179"/>
    </row>
    <row r="7" spans="1:19">
      <c r="B7" s="207" t="s">
        <v>132</v>
      </c>
      <c r="C7" s="207"/>
      <c r="D7" s="132"/>
      <c r="E7" s="1" t="s">
        <v>133</v>
      </c>
      <c r="G7" s="262" t="s">
        <v>140</v>
      </c>
      <c r="H7" s="262"/>
      <c r="I7" s="163" t="s">
        <v>139</v>
      </c>
      <c r="J7" s="164"/>
      <c r="K7" s="164"/>
      <c r="L7" s="164"/>
      <c r="S7" s="186" t="s">
        <v>240</v>
      </c>
    </row>
    <row r="8" spans="1:19" ht="15">
      <c r="S8" s="187"/>
    </row>
    <row r="9" spans="1:19" ht="15">
      <c r="B9" s="4"/>
      <c r="C9" s="4"/>
      <c r="D9" s="263" t="s">
        <v>147</v>
      </c>
      <c r="E9" s="263"/>
      <c r="F9" s="264"/>
      <c r="G9" s="264"/>
      <c r="H9" s="264"/>
      <c r="I9" s="264"/>
      <c r="J9" s="264"/>
      <c r="K9" s="264"/>
      <c r="L9" s="264"/>
      <c r="M9" s="264"/>
      <c r="N9" s="264"/>
      <c r="O9" s="264"/>
      <c r="P9" s="264"/>
      <c r="Q9" s="264"/>
      <c r="R9" s="264"/>
      <c r="S9" s="187" t="s">
        <v>251</v>
      </c>
    </row>
    <row r="10" spans="1:19">
      <c r="B10" s="4"/>
      <c r="C10" s="205" t="s">
        <v>252</v>
      </c>
      <c r="D10" s="255" t="s">
        <v>52</v>
      </c>
      <c r="E10" s="256"/>
      <c r="F10" s="256"/>
      <c r="G10" s="256"/>
      <c r="H10" s="257"/>
      <c r="I10" s="263" t="s">
        <v>137</v>
      </c>
      <c r="J10" s="263"/>
      <c r="K10" s="263"/>
      <c r="L10" s="263"/>
      <c r="M10" s="263"/>
      <c r="N10" s="255" t="s">
        <v>82</v>
      </c>
      <c r="O10" s="256"/>
      <c r="P10" s="256"/>
      <c r="Q10" s="256"/>
      <c r="R10" s="257"/>
      <c r="S10" s="186" t="s">
        <v>242</v>
      </c>
    </row>
    <row r="11" spans="1:19">
      <c r="B11" s="206">
        <v>1</v>
      </c>
      <c r="C11" s="205"/>
      <c r="D11" s="249"/>
      <c r="E11" s="250"/>
      <c r="F11" s="250"/>
      <c r="G11" s="250"/>
      <c r="H11" s="251"/>
      <c r="I11" s="254"/>
      <c r="J11" s="252"/>
      <c r="K11" s="185" t="s">
        <v>195</v>
      </c>
      <c r="L11" s="252"/>
      <c r="M11" s="253"/>
      <c r="N11" s="249"/>
      <c r="O11" s="250"/>
      <c r="P11" s="250"/>
      <c r="Q11" s="250"/>
      <c r="R11" s="251"/>
      <c r="S11" s="188"/>
    </row>
    <row r="12" spans="1:19">
      <c r="B12" s="206">
        <v>2</v>
      </c>
      <c r="C12" s="205"/>
      <c r="D12" s="249"/>
      <c r="E12" s="250"/>
      <c r="F12" s="250"/>
      <c r="G12" s="250"/>
      <c r="H12" s="251"/>
      <c r="I12" s="254"/>
      <c r="J12" s="252"/>
      <c r="K12" s="185" t="s">
        <v>195</v>
      </c>
      <c r="L12" s="252"/>
      <c r="M12" s="253"/>
      <c r="N12" s="249"/>
      <c r="O12" s="250"/>
      <c r="P12" s="250"/>
      <c r="Q12" s="250"/>
      <c r="R12" s="251"/>
      <c r="S12" s="186" t="s">
        <v>241</v>
      </c>
    </row>
    <row r="13" spans="1:19">
      <c r="B13" s="206">
        <v>3</v>
      </c>
      <c r="C13" s="205"/>
      <c r="D13" s="249"/>
      <c r="E13" s="250"/>
      <c r="F13" s="250"/>
      <c r="G13" s="250"/>
      <c r="H13" s="251"/>
      <c r="I13" s="254"/>
      <c r="J13" s="252"/>
      <c r="K13" s="185" t="s">
        <v>195</v>
      </c>
      <c r="L13" s="252"/>
      <c r="M13" s="253"/>
      <c r="N13" s="249"/>
      <c r="O13" s="250"/>
      <c r="P13" s="250"/>
      <c r="Q13" s="250"/>
      <c r="R13" s="251"/>
    </row>
    <row r="14" spans="1:19">
      <c r="B14" s="206">
        <v>4</v>
      </c>
      <c r="C14" s="205"/>
      <c r="D14" s="249"/>
      <c r="E14" s="250"/>
      <c r="F14" s="250"/>
      <c r="G14" s="250"/>
      <c r="H14" s="251"/>
      <c r="I14" s="254"/>
      <c r="J14" s="252"/>
      <c r="K14" s="185" t="s">
        <v>195</v>
      </c>
      <c r="L14" s="252"/>
      <c r="M14" s="253"/>
      <c r="N14" s="249"/>
      <c r="O14" s="250"/>
      <c r="P14" s="250"/>
      <c r="Q14" s="250"/>
      <c r="R14" s="251"/>
    </row>
    <row r="15" spans="1:19">
      <c r="B15" s="206">
        <v>5</v>
      </c>
      <c r="C15" s="205"/>
      <c r="D15" s="249"/>
      <c r="E15" s="250"/>
      <c r="F15" s="250"/>
      <c r="G15" s="250"/>
      <c r="H15" s="251"/>
      <c r="I15" s="254"/>
      <c r="J15" s="252"/>
      <c r="K15" s="185" t="s">
        <v>195</v>
      </c>
      <c r="L15" s="252"/>
      <c r="M15" s="253"/>
      <c r="N15" s="249"/>
      <c r="O15" s="250"/>
      <c r="P15" s="250"/>
      <c r="Q15" s="250"/>
      <c r="R15" s="251"/>
    </row>
    <row r="16" spans="1:19">
      <c r="B16" s="255" t="s">
        <v>9</v>
      </c>
      <c r="C16" s="256"/>
      <c r="D16" s="256"/>
      <c r="E16" s="257"/>
      <c r="F16" s="255" t="s">
        <v>202</v>
      </c>
      <c r="G16" s="257"/>
      <c r="H16" s="255" t="s">
        <v>143</v>
      </c>
      <c r="I16" s="257"/>
      <c r="J16" s="255" t="s">
        <v>197</v>
      </c>
      <c r="K16" s="257"/>
      <c r="L16" s="255" t="s">
        <v>10</v>
      </c>
      <c r="M16" s="257"/>
      <c r="N16" s="255" t="s">
        <v>145</v>
      </c>
      <c r="O16" s="256"/>
      <c r="P16" s="257"/>
      <c r="Q16" s="255" t="s">
        <v>146</v>
      </c>
      <c r="R16" s="257"/>
    </row>
    <row r="17" spans="2:18">
      <c r="B17" s="266">
        <f>別紙⑦!F20</f>
        <v>0</v>
      </c>
      <c r="C17" s="267"/>
      <c r="D17" s="267"/>
      <c r="E17" s="268"/>
      <c r="F17" s="269">
        <f>別紙⑦!G20</f>
        <v>0</v>
      </c>
      <c r="G17" s="269"/>
      <c r="H17" s="266">
        <f>SUM(B17:G17)</f>
        <v>0</v>
      </c>
      <c r="I17" s="268"/>
      <c r="J17" s="266">
        <f>別紙⑦!N20</f>
        <v>0</v>
      </c>
      <c r="K17" s="268"/>
      <c r="L17" s="266">
        <f>別紙⑦!O20</f>
        <v>0</v>
      </c>
      <c r="M17" s="268"/>
      <c r="N17" s="266">
        <f>別紙⑦!P20</f>
        <v>0</v>
      </c>
      <c r="O17" s="267"/>
      <c r="P17" s="268"/>
      <c r="Q17" s="269">
        <f>別紙⑦!Q20</f>
        <v>0</v>
      </c>
      <c r="R17" s="269"/>
    </row>
    <row r="20" spans="2:18">
      <c r="B20" s="263" t="s">
        <v>148</v>
      </c>
      <c r="C20" s="263"/>
      <c r="D20" s="264"/>
      <c r="E20" s="264"/>
      <c r="F20" s="264"/>
      <c r="G20" s="265"/>
      <c r="H20" s="265"/>
      <c r="I20" s="265"/>
      <c r="J20" s="265"/>
      <c r="K20" s="265"/>
      <c r="L20" s="265"/>
      <c r="M20" s="265"/>
      <c r="N20" s="265"/>
      <c r="O20" s="265"/>
      <c r="P20" s="265"/>
      <c r="Q20" s="265"/>
      <c r="R20" s="265"/>
    </row>
    <row r="21" spans="2:18" s="2" customFormat="1" ht="47.25" customHeight="1">
      <c r="B21" s="263" t="s">
        <v>149</v>
      </c>
      <c r="C21" s="263"/>
      <c r="D21" s="264"/>
      <c r="E21" s="264"/>
      <c r="F21" s="264"/>
      <c r="G21" s="265"/>
      <c r="H21" s="265"/>
      <c r="I21" s="265"/>
      <c r="J21" s="265"/>
      <c r="K21" s="265"/>
      <c r="L21" s="265"/>
      <c r="M21" s="265"/>
      <c r="N21" s="265"/>
      <c r="O21" s="265"/>
      <c r="P21" s="265"/>
      <c r="Q21" s="265"/>
      <c r="R21" s="265"/>
    </row>
    <row r="23" spans="2:18" ht="14.25" customHeight="1"/>
    <row r="24" spans="2:18">
      <c r="C24" s="1" t="s">
        <v>253</v>
      </c>
    </row>
    <row r="25" spans="2:18">
      <c r="C25" s="1" t="s">
        <v>254</v>
      </c>
    </row>
  </sheetData>
  <mergeCells count="46">
    <mergeCell ref="D10:H10"/>
    <mergeCell ref="I10:M10"/>
    <mergeCell ref="N10:R10"/>
    <mergeCell ref="Q3:R3"/>
    <mergeCell ref="B4:Q4"/>
    <mergeCell ref="D6:I6"/>
    <mergeCell ref="G7:H7"/>
    <mergeCell ref="D9:R9"/>
    <mergeCell ref="D11:H11"/>
    <mergeCell ref="I11:J11"/>
    <mergeCell ref="L11:M11"/>
    <mergeCell ref="N11:R11"/>
    <mergeCell ref="D12:H12"/>
    <mergeCell ref="I12:J12"/>
    <mergeCell ref="L12:M12"/>
    <mergeCell ref="N12:R12"/>
    <mergeCell ref="D13:H13"/>
    <mergeCell ref="I13:J13"/>
    <mergeCell ref="L13:M13"/>
    <mergeCell ref="N13:R13"/>
    <mergeCell ref="D14:H14"/>
    <mergeCell ref="I14:J14"/>
    <mergeCell ref="L14:M14"/>
    <mergeCell ref="N14:R14"/>
    <mergeCell ref="D15:H15"/>
    <mergeCell ref="I15:J15"/>
    <mergeCell ref="L15:M15"/>
    <mergeCell ref="N15:R15"/>
    <mergeCell ref="B16:E16"/>
    <mergeCell ref="F16:G16"/>
    <mergeCell ref="H16:I16"/>
    <mergeCell ref="J16:K16"/>
    <mergeCell ref="L16:M16"/>
    <mergeCell ref="N16:P16"/>
    <mergeCell ref="B20:F20"/>
    <mergeCell ref="G20:R20"/>
    <mergeCell ref="B21:F21"/>
    <mergeCell ref="G21:R21"/>
    <mergeCell ref="Q16:R16"/>
    <mergeCell ref="B17:E17"/>
    <mergeCell ref="F17:G17"/>
    <mergeCell ref="H17:I17"/>
    <mergeCell ref="J17:K17"/>
    <mergeCell ref="L17:M17"/>
    <mergeCell ref="N17:P17"/>
    <mergeCell ref="Q17:R17"/>
  </mergeCells>
  <phoneticPr fontId="2"/>
  <dataValidations count="2">
    <dataValidation type="list" allowBlank="1" showInputMessage="1" showErrorMessage="1" sqref="I7">
      <formula1>"□,☑"</formula1>
    </dataValidation>
    <dataValidation type="list" allowBlank="1" showInputMessage="1" showErrorMessage="1" sqref="C11:C15">
      <formula1>$C$24:$C$25</formula1>
    </dataValidation>
  </dataValidations>
  <pageMargins left="0.25" right="0.25" top="0.75" bottom="0.75" header="0.3" footer="0.3"/>
  <pageSetup paperSize="9" scale="76" orientation="landscape" horizontalDpi="1200" verticalDpi="1200"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R24"/>
  <sheetViews>
    <sheetView view="pageBreakPreview" zoomScaleNormal="85" zoomScaleSheetLayoutView="100" workbookViewId="0">
      <selection activeCell="I14" sqref="I14"/>
    </sheetView>
  </sheetViews>
  <sheetFormatPr defaultRowHeight="14.25" outlineLevelCol="1"/>
  <cols>
    <col min="1" max="1" width="1.625" customWidth="1"/>
    <col min="2" max="5" width="8.625" customWidth="1"/>
    <col min="6" max="8" width="9.125" customWidth="1"/>
    <col min="9" max="13" width="9.125" customWidth="1" outlineLevel="1"/>
    <col min="14" max="15" width="9.125" customWidth="1"/>
  </cols>
  <sheetData>
    <row r="1" spans="1:18" ht="3.95" customHeight="1"/>
    <row r="2" spans="1:18">
      <c r="A2" s="1"/>
      <c r="B2" s="1" t="s">
        <v>150</v>
      </c>
      <c r="C2" s="1"/>
      <c r="D2" s="1"/>
      <c r="E2" s="1"/>
    </row>
    <row r="3" spans="1:18">
      <c r="A3" s="1"/>
      <c r="B3" s="1"/>
      <c r="C3" s="1"/>
      <c r="D3" s="1"/>
      <c r="E3" s="1"/>
      <c r="P3" s="258" t="s">
        <v>198</v>
      </c>
      <c r="Q3" s="270"/>
    </row>
    <row r="4" spans="1:18">
      <c r="B4" s="258" t="s">
        <v>156</v>
      </c>
      <c r="C4" s="258"/>
      <c r="D4" s="258"/>
      <c r="E4" s="258"/>
      <c r="F4" s="258"/>
      <c r="G4" s="258"/>
      <c r="H4" s="258"/>
      <c r="I4" s="258"/>
      <c r="J4" s="258"/>
      <c r="K4" s="258"/>
      <c r="L4" s="258"/>
      <c r="M4" s="258"/>
      <c r="N4" s="258"/>
      <c r="O4" s="258"/>
    </row>
    <row r="6" spans="1:18" ht="32.25" customHeight="1">
      <c r="B6" s="271"/>
      <c r="C6" s="273" t="s">
        <v>151</v>
      </c>
      <c r="D6" s="273" t="s">
        <v>157</v>
      </c>
      <c r="E6" s="275" t="s">
        <v>152</v>
      </c>
      <c r="F6" s="273" t="s">
        <v>9</v>
      </c>
      <c r="G6" s="273" t="s">
        <v>142</v>
      </c>
      <c r="H6" s="273" t="s">
        <v>154</v>
      </c>
      <c r="I6" s="5" t="s">
        <v>160</v>
      </c>
      <c r="J6" s="5" t="s">
        <v>161</v>
      </c>
      <c r="K6" s="5" t="s">
        <v>162</v>
      </c>
      <c r="L6" s="5" t="s">
        <v>163</v>
      </c>
      <c r="M6" s="5" t="s">
        <v>164</v>
      </c>
      <c r="N6" s="273" t="s">
        <v>165</v>
      </c>
      <c r="O6" s="273" t="s">
        <v>10</v>
      </c>
      <c r="P6" s="273" t="s">
        <v>166</v>
      </c>
      <c r="Q6" s="273" t="s">
        <v>167</v>
      </c>
    </row>
    <row r="7" spans="1:18" ht="15.75" customHeight="1">
      <c r="B7" s="272"/>
      <c r="C7" s="274"/>
      <c r="D7" s="274"/>
      <c r="E7" s="276"/>
      <c r="F7" s="274"/>
      <c r="G7" s="274"/>
      <c r="H7" s="274"/>
      <c r="I7" s="5" t="str">
        <f>IF(COUNTIF(⑦!C11,"*４*"),"〇","")</f>
        <v/>
      </c>
      <c r="J7" s="5" t="str">
        <f>IF(COUNTIF(⑦!C12,"*４年*"),"〇","")</f>
        <v/>
      </c>
      <c r="K7" s="5" t="str">
        <f>IF(COUNTIF(⑦!C13,"*４年*"),"〇","")</f>
        <v/>
      </c>
      <c r="L7" s="5" t="str">
        <f>IF(COUNTIF(⑦!C14,"*４年*"),"〇","")</f>
        <v/>
      </c>
      <c r="M7" s="5" t="str">
        <f>IF(COUNTIF(⑦!C14,"*４年*"),"〇","")</f>
        <v/>
      </c>
      <c r="N7" s="274"/>
      <c r="O7" s="274"/>
      <c r="P7" s="274"/>
      <c r="Q7" s="274"/>
    </row>
    <row r="8" spans="1:18" ht="20.100000000000001" customHeight="1">
      <c r="B8" s="6" t="s">
        <v>0</v>
      </c>
      <c r="C8" s="144"/>
      <c r="D8" s="144"/>
      <c r="E8" s="6">
        <f t="shared" ref="E8:E19" si="0">SUM(C8:D8)</f>
        <v>0</v>
      </c>
      <c r="F8" s="8"/>
      <c r="G8" s="8"/>
      <c r="H8" s="7">
        <f>F8+G8</f>
        <v>0</v>
      </c>
      <c r="I8" s="192">
        <f t="shared" ref="I8:I18" si="1">IF($I$7="〇",IF(C8=1,IF(H8/2&lt;30001,ROUNDDOWN(H8/2,-3),30000),IF(C8&gt;1,ROUNDDOWN(MIN(30000,H8/E8),-3),)),IF(E8=1,IF(H8/2&lt;20001,ROUNDDOWN(H8/2,-3),20000),IF(E8&gt;1,ROUNDDOWN(MIN(20000,H8/E8),-3),)))</f>
        <v>0</v>
      </c>
      <c r="J8" s="192">
        <f>IF($J$7="〇",IF($C8&gt;1,ROUNDDOWN(MIN(30000,$H8/$E8),-3),),IF($C8&gt;1,ROUNDDOWN(MIN(20000,$H8/$E8),-3),))</f>
        <v>0</v>
      </c>
      <c r="K8" s="192">
        <f>IF($K$7="〇",IF($C8&gt;2,ROUNDDOWN(MIN(30000,$H8/$E8),-3),),IF($C8&gt;2,ROUNDDOWN(MIN(20000,$H8/$E8),-3),))</f>
        <v>0</v>
      </c>
      <c r="L8" s="192">
        <f>IF($L$7="〇",IF($C8&gt;3,ROUNDDOWN(MIN(30000,$H8/$E8),-3),),IF($C8&gt;3,ROUNDDOWN(MIN(20000,$H8/$E8),-3),))</f>
        <v>0</v>
      </c>
      <c r="M8" s="192">
        <f>IF($M$7="〇",IF($C8&gt;4,ROUNDDOWN(MIN(30000,$H8/$E8),-3),),IF($C8&gt;4,ROUNDDOWN(MIN(20000,$H8/$E8),-3),))</f>
        <v>0</v>
      </c>
      <c r="N8" s="7">
        <f>SUM(I8:M8)</f>
        <v>0</v>
      </c>
      <c r="O8" s="141">
        <f>H8-P8-Q8-N8</f>
        <v>0</v>
      </c>
      <c r="P8" s="8">
        <v>0</v>
      </c>
      <c r="Q8" s="8">
        <v>0</v>
      </c>
      <c r="R8" s="186" t="s">
        <v>245</v>
      </c>
    </row>
    <row r="9" spans="1:18" ht="20.100000000000001" customHeight="1">
      <c r="B9" s="6" t="s">
        <v>1</v>
      </c>
      <c r="C9" s="144"/>
      <c r="D9" s="144"/>
      <c r="E9" s="6">
        <f t="shared" si="0"/>
        <v>0</v>
      </c>
      <c r="F9" s="8"/>
      <c r="G9" s="8"/>
      <c r="H9" s="7">
        <f>F9+G9</f>
        <v>0</v>
      </c>
      <c r="I9" s="192">
        <f t="shared" si="1"/>
        <v>0</v>
      </c>
      <c r="J9" s="192">
        <f>IF($J$7="〇",IF($C9&gt;1,ROUNDDOWN(MIN(30000,$H9/$E9),-3),),IF($C9&gt;1,ROUNDDOWN(MIN(20000,$H9/$E9),-3),))</f>
        <v>0</v>
      </c>
      <c r="K9" s="192">
        <f t="shared" ref="K9:K19" si="2">IF($K$7="〇",IF($C9&gt;2,ROUNDDOWN(MIN(30000,$H9/$E9),-3),),IF($C9&gt;2,ROUNDDOWN(MIN(20000,$H9/$E9),-3),))</f>
        <v>0</v>
      </c>
      <c r="L9" s="192">
        <f>IF($L$7="〇",IF($C9&gt;3,ROUNDDOWN(MIN(30000,$H9/$E9),-3),),IF($C9&gt;3,ROUNDDOWN(MIN(20000,$H9/$E9),-3),))</f>
        <v>0</v>
      </c>
      <c r="M9" s="192">
        <f t="shared" ref="M9:M19" si="3">IF($M$7="〇",IF($C9&gt;4,ROUNDDOWN(MIN(30000,$H9/$E9),-3),),IF($C9&gt;4,ROUNDDOWN(MIN(20000,$H9/$E9),-3),))</f>
        <v>0</v>
      </c>
      <c r="N9" s="7">
        <f t="shared" ref="N9:N19" si="4">SUM(I9:M9)</f>
        <v>0</v>
      </c>
      <c r="O9" s="141">
        <f t="shared" ref="O9:O19" si="5">H9-N9</f>
        <v>0</v>
      </c>
      <c r="P9" s="8">
        <v>0</v>
      </c>
      <c r="Q9" s="8">
        <v>0</v>
      </c>
      <c r="R9" s="186" t="s">
        <v>246</v>
      </c>
    </row>
    <row r="10" spans="1:18" ht="20.100000000000001" customHeight="1">
      <c r="B10" s="6" t="s">
        <v>2</v>
      </c>
      <c r="C10" s="144"/>
      <c r="D10" s="144"/>
      <c r="E10" s="6">
        <f t="shared" si="0"/>
        <v>0</v>
      </c>
      <c r="F10" s="8"/>
      <c r="G10" s="8"/>
      <c r="H10" s="7">
        <f t="shared" ref="H10:H19" si="6">F10+G10</f>
        <v>0</v>
      </c>
      <c r="I10" s="192">
        <f t="shared" si="1"/>
        <v>0</v>
      </c>
      <c r="J10" s="192">
        <f>IF($J$7="〇",IF($C10&gt;1,ROUNDDOWN(MIN(30000,$H10/$E10),-3),),IF($C10&gt;1,ROUNDDOWN(MIN(20000,$H10/$E10),-3),))</f>
        <v>0</v>
      </c>
      <c r="K10" s="192">
        <f t="shared" si="2"/>
        <v>0</v>
      </c>
      <c r="L10" s="192">
        <f t="shared" ref="L10:L19" si="7">IF($L$7="〇",IF($C10&gt;3,ROUNDDOWN(MIN(30000,$H10/$E10),-3),),IF($C10&gt;3,ROUNDDOWN(MIN(20000,$H10/$E10),-3),))</f>
        <v>0</v>
      </c>
      <c r="M10" s="192">
        <f t="shared" si="3"/>
        <v>0</v>
      </c>
      <c r="N10" s="7">
        <f t="shared" si="4"/>
        <v>0</v>
      </c>
      <c r="O10" s="141">
        <f t="shared" si="5"/>
        <v>0</v>
      </c>
      <c r="P10" s="8">
        <v>0</v>
      </c>
      <c r="Q10" s="8">
        <v>0</v>
      </c>
      <c r="R10" s="186" t="s">
        <v>250</v>
      </c>
    </row>
    <row r="11" spans="1:18" ht="20.100000000000001" customHeight="1">
      <c r="B11" s="6" t="s">
        <v>3</v>
      </c>
      <c r="C11" s="144"/>
      <c r="D11" s="144"/>
      <c r="E11" s="6">
        <f t="shared" si="0"/>
        <v>0</v>
      </c>
      <c r="F11" s="8"/>
      <c r="G11" s="8"/>
      <c r="H11" s="7">
        <f t="shared" si="6"/>
        <v>0</v>
      </c>
      <c r="I11" s="192">
        <f t="shared" si="1"/>
        <v>0</v>
      </c>
      <c r="J11" s="192">
        <f>IF($J$7="〇",IF($C11&gt;1,ROUNDDOWN(MIN(30000,$H11/$E11),-3),),IF($C11&gt;1,ROUNDDOWN(MIN(20000,$H11/$E11),-3),))</f>
        <v>0</v>
      </c>
      <c r="K11" s="192">
        <f t="shared" si="2"/>
        <v>0</v>
      </c>
      <c r="L11" s="192">
        <f t="shared" si="7"/>
        <v>0</v>
      </c>
      <c r="M11" s="192">
        <f t="shared" si="3"/>
        <v>0</v>
      </c>
      <c r="N11" s="7">
        <f t="shared" si="4"/>
        <v>0</v>
      </c>
      <c r="O11" s="141">
        <f t="shared" si="5"/>
        <v>0</v>
      </c>
      <c r="P11" s="8">
        <v>0</v>
      </c>
      <c r="Q11" s="8">
        <v>0</v>
      </c>
      <c r="R11" s="186" t="s">
        <v>249</v>
      </c>
    </row>
    <row r="12" spans="1:18" ht="20.100000000000001" customHeight="1">
      <c r="B12" s="6" t="s">
        <v>4</v>
      </c>
      <c r="C12" s="144"/>
      <c r="D12" s="144"/>
      <c r="E12" s="6">
        <f t="shared" si="0"/>
        <v>0</v>
      </c>
      <c r="F12" s="8"/>
      <c r="G12" s="8"/>
      <c r="H12" s="7">
        <f t="shared" si="6"/>
        <v>0</v>
      </c>
      <c r="I12" s="192">
        <f t="shared" si="1"/>
        <v>0</v>
      </c>
      <c r="J12" s="192">
        <f t="shared" ref="J12:J19" si="8">IF($J$7="〇",IF($C12&gt;1,ROUNDDOWN(MIN(30000,$H12/$E12),-3),),IF($C12&gt;1,ROUNDDOWN(MIN(20000,$H12/$E12),-3),))</f>
        <v>0</v>
      </c>
      <c r="K12" s="192">
        <f t="shared" si="2"/>
        <v>0</v>
      </c>
      <c r="L12" s="192">
        <f t="shared" si="7"/>
        <v>0</v>
      </c>
      <c r="M12" s="192">
        <f t="shared" si="3"/>
        <v>0</v>
      </c>
      <c r="N12" s="7">
        <f t="shared" si="4"/>
        <v>0</v>
      </c>
      <c r="O12" s="141">
        <f t="shared" si="5"/>
        <v>0</v>
      </c>
      <c r="P12" s="8">
        <v>0</v>
      </c>
      <c r="Q12" s="8">
        <v>0</v>
      </c>
    </row>
    <row r="13" spans="1:18" ht="20.100000000000001" customHeight="1">
      <c r="B13" s="6" t="s">
        <v>5</v>
      </c>
      <c r="C13" s="144"/>
      <c r="D13" s="144"/>
      <c r="E13" s="6">
        <f t="shared" si="0"/>
        <v>0</v>
      </c>
      <c r="F13" s="8"/>
      <c r="G13" s="8"/>
      <c r="H13" s="7">
        <f t="shared" si="6"/>
        <v>0</v>
      </c>
      <c r="I13" s="192">
        <f t="shared" si="1"/>
        <v>0</v>
      </c>
      <c r="J13" s="192">
        <f t="shared" si="8"/>
        <v>0</v>
      </c>
      <c r="K13" s="192">
        <f t="shared" si="2"/>
        <v>0</v>
      </c>
      <c r="L13" s="192">
        <f t="shared" si="7"/>
        <v>0</v>
      </c>
      <c r="M13" s="192">
        <f t="shared" si="3"/>
        <v>0</v>
      </c>
      <c r="N13" s="7">
        <f t="shared" si="4"/>
        <v>0</v>
      </c>
      <c r="O13" s="141">
        <f t="shared" si="5"/>
        <v>0</v>
      </c>
      <c r="P13" s="8">
        <v>0</v>
      </c>
      <c r="Q13" s="8">
        <v>0</v>
      </c>
    </row>
    <row r="14" spans="1:18" ht="20.100000000000001" customHeight="1">
      <c r="B14" s="6" t="s">
        <v>11</v>
      </c>
      <c r="C14" s="144"/>
      <c r="D14" s="144"/>
      <c r="E14" s="6">
        <f t="shared" si="0"/>
        <v>0</v>
      </c>
      <c r="F14" s="8"/>
      <c r="G14" s="8"/>
      <c r="H14" s="7">
        <f t="shared" si="6"/>
        <v>0</v>
      </c>
      <c r="I14" s="192">
        <f t="shared" si="1"/>
        <v>0</v>
      </c>
      <c r="J14" s="192">
        <f t="shared" si="8"/>
        <v>0</v>
      </c>
      <c r="K14" s="192">
        <f t="shared" si="2"/>
        <v>0</v>
      </c>
      <c r="L14" s="192">
        <f t="shared" si="7"/>
        <v>0</v>
      </c>
      <c r="M14" s="192">
        <f t="shared" si="3"/>
        <v>0</v>
      </c>
      <c r="N14" s="7">
        <f t="shared" si="4"/>
        <v>0</v>
      </c>
      <c r="O14" s="141">
        <f t="shared" si="5"/>
        <v>0</v>
      </c>
      <c r="P14" s="8">
        <v>0</v>
      </c>
      <c r="Q14" s="8">
        <v>0</v>
      </c>
    </row>
    <row r="15" spans="1:18" ht="20.100000000000001" customHeight="1">
      <c r="B15" s="6" t="s">
        <v>12</v>
      </c>
      <c r="C15" s="144"/>
      <c r="D15" s="144"/>
      <c r="E15" s="6">
        <f t="shared" si="0"/>
        <v>0</v>
      </c>
      <c r="F15" s="8"/>
      <c r="G15" s="8"/>
      <c r="H15" s="7">
        <f t="shared" si="6"/>
        <v>0</v>
      </c>
      <c r="I15" s="192">
        <f t="shared" si="1"/>
        <v>0</v>
      </c>
      <c r="J15" s="192">
        <f t="shared" si="8"/>
        <v>0</v>
      </c>
      <c r="K15" s="192">
        <f t="shared" si="2"/>
        <v>0</v>
      </c>
      <c r="L15" s="192">
        <f t="shared" si="7"/>
        <v>0</v>
      </c>
      <c r="M15" s="192">
        <f t="shared" si="3"/>
        <v>0</v>
      </c>
      <c r="N15" s="7">
        <f t="shared" si="4"/>
        <v>0</v>
      </c>
      <c r="O15" s="141">
        <f t="shared" si="5"/>
        <v>0</v>
      </c>
      <c r="P15" s="8">
        <v>0</v>
      </c>
      <c r="Q15" s="8">
        <v>0</v>
      </c>
    </row>
    <row r="16" spans="1:18" ht="20.100000000000001" customHeight="1">
      <c r="B16" s="6" t="s">
        <v>13</v>
      </c>
      <c r="C16" s="144"/>
      <c r="D16" s="144"/>
      <c r="E16" s="6">
        <f t="shared" si="0"/>
        <v>0</v>
      </c>
      <c r="F16" s="8"/>
      <c r="G16" s="8"/>
      <c r="H16" s="7">
        <f t="shared" si="6"/>
        <v>0</v>
      </c>
      <c r="I16" s="192">
        <f t="shared" si="1"/>
        <v>0</v>
      </c>
      <c r="J16" s="192">
        <f t="shared" si="8"/>
        <v>0</v>
      </c>
      <c r="K16" s="192">
        <f t="shared" si="2"/>
        <v>0</v>
      </c>
      <c r="L16" s="192">
        <f t="shared" si="7"/>
        <v>0</v>
      </c>
      <c r="M16" s="192">
        <f t="shared" si="3"/>
        <v>0</v>
      </c>
      <c r="N16" s="7">
        <f t="shared" si="4"/>
        <v>0</v>
      </c>
      <c r="O16" s="141">
        <f t="shared" si="5"/>
        <v>0</v>
      </c>
      <c r="P16" s="8">
        <v>0</v>
      </c>
      <c r="Q16" s="8">
        <v>0</v>
      </c>
    </row>
    <row r="17" spans="2:17" ht="20.100000000000001" customHeight="1">
      <c r="B17" s="6" t="s">
        <v>6</v>
      </c>
      <c r="C17" s="144"/>
      <c r="D17" s="144"/>
      <c r="E17" s="6">
        <f t="shared" si="0"/>
        <v>0</v>
      </c>
      <c r="F17" s="8"/>
      <c r="G17" s="8"/>
      <c r="H17" s="7">
        <f t="shared" si="6"/>
        <v>0</v>
      </c>
      <c r="I17" s="192">
        <f t="shared" si="1"/>
        <v>0</v>
      </c>
      <c r="J17" s="192">
        <f t="shared" si="8"/>
        <v>0</v>
      </c>
      <c r="K17" s="192">
        <f t="shared" si="2"/>
        <v>0</v>
      </c>
      <c r="L17" s="192">
        <f t="shared" si="7"/>
        <v>0</v>
      </c>
      <c r="M17" s="192">
        <f t="shared" si="3"/>
        <v>0</v>
      </c>
      <c r="N17" s="7">
        <f t="shared" si="4"/>
        <v>0</v>
      </c>
      <c r="O17" s="141">
        <f t="shared" si="5"/>
        <v>0</v>
      </c>
      <c r="P17" s="8">
        <v>0</v>
      </c>
      <c r="Q17" s="8">
        <v>0</v>
      </c>
    </row>
    <row r="18" spans="2:17" ht="20.100000000000001" customHeight="1">
      <c r="B18" s="6" t="s">
        <v>7</v>
      </c>
      <c r="C18" s="144"/>
      <c r="D18" s="144"/>
      <c r="E18" s="6">
        <f t="shared" si="0"/>
        <v>0</v>
      </c>
      <c r="F18" s="8"/>
      <c r="G18" s="8"/>
      <c r="H18" s="7">
        <f t="shared" si="6"/>
        <v>0</v>
      </c>
      <c r="I18" s="192">
        <f t="shared" si="1"/>
        <v>0</v>
      </c>
      <c r="J18" s="192">
        <f t="shared" si="8"/>
        <v>0</v>
      </c>
      <c r="K18" s="192">
        <f t="shared" si="2"/>
        <v>0</v>
      </c>
      <c r="L18" s="192">
        <f t="shared" si="7"/>
        <v>0</v>
      </c>
      <c r="M18" s="192">
        <f t="shared" si="3"/>
        <v>0</v>
      </c>
      <c r="N18" s="7">
        <f t="shared" si="4"/>
        <v>0</v>
      </c>
      <c r="O18" s="141">
        <f t="shared" si="5"/>
        <v>0</v>
      </c>
      <c r="P18" s="8">
        <v>0</v>
      </c>
      <c r="Q18" s="8">
        <v>0</v>
      </c>
    </row>
    <row r="19" spans="2:17" ht="20.100000000000001" customHeight="1" thickBot="1">
      <c r="B19" s="137" t="s">
        <v>8</v>
      </c>
      <c r="C19" s="145"/>
      <c r="D19" s="145"/>
      <c r="E19" s="137">
        <f t="shared" si="0"/>
        <v>0</v>
      </c>
      <c r="F19" s="138"/>
      <c r="G19" s="138"/>
      <c r="H19" s="139">
        <f t="shared" si="6"/>
        <v>0</v>
      </c>
      <c r="I19" s="193">
        <f>IF($I$7="〇",IF(C19=1,IF(H19/2&lt;30001,ROUNDDOWN(H19/2,-3),30000),IF(C19&gt;1,ROUNDDOWN(MIN(30000,H19/E19),-3),)),IF(E19=1,IF(H19/2&lt;20001,ROUNDDOWN(H19/2,-3),20000),IF(E19&gt;1,ROUNDDOWN(MIN(20000,H19/E19),-3),)))</f>
        <v>0</v>
      </c>
      <c r="J19" s="194">
        <f t="shared" si="8"/>
        <v>0</v>
      </c>
      <c r="K19" s="194">
        <f t="shared" si="2"/>
        <v>0</v>
      </c>
      <c r="L19" s="194">
        <f t="shared" si="7"/>
        <v>0</v>
      </c>
      <c r="M19" s="194">
        <f t="shared" si="3"/>
        <v>0</v>
      </c>
      <c r="N19" s="139">
        <f t="shared" si="4"/>
        <v>0</v>
      </c>
      <c r="O19" s="139">
        <f t="shared" si="5"/>
        <v>0</v>
      </c>
      <c r="P19" s="138">
        <v>0</v>
      </c>
      <c r="Q19" s="138">
        <v>0</v>
      </c>
    </row>
    <row r="20" spans="2:17" ht="20.100000000000001" customHeight="1" thickTop="1">
      <c r="B20" s="135" t="s">
        <v>204</v>
      </c>
      <c r="C20" s="135"/>
      <c r="D20" s="135"/>
      <c r="E20" s="135"/>
      <c r="F20" s="136">
        <f>SUM(F8:F19)</f>
        <v>0</v>
      </c>
      <c r="G20" s="136">
        <f>SUM(G8:G19)</f>
        <v>0</v>
      </c>
      <c r="H20" s="136">
        <f t="shared" ref="H20:O20" si="9">SUM(H8:H19)</f>
        <v>0</v>
      </c>
      <c r="I20" s="191">
        <f t="shared" si="9"/>
        <v>0</v>
      </c>
      <c r="J20" s="136">
        <f t="shared" si="9"/>
        <v>0</v>
      </c>
      <c r="K20" s="136">
        <f t="shared" si="9"/>
        <v>0</v>
      </c>
      <c r="L20" s="136">
        <f t="shared" si="9"/>
        <v>0</v>
      </c>
      <c r="M20" s="136">
        <f>SUM(M8:M19)</f>
        <v>0</v>
      </c>
      <c r="N20" s="136">
        <f t="shared" si="9"/>
        <v>0</v>
      </c>
      <c r="O20" s="142">
        <f t="shared" si="9"/>
        <v>0</v>
      </c>
      <c r="P20" s="143">
        <f>SUM(P8:P19)</f>
        <v>0</v>
      </c>
      <c r="Q20" s="143">
        <f>SUM(Q8:Q19)</f>
        <v>0</v>
      </c>
    </row>
    <row r="22" spans="2:17">
      <c r="B22" s="1" t="s">
        <v>158</v>
      </c>
    </row>
    <row r="23" spans="2:17">
      <c r="B23" s="1" t="s">
        <v>159</v>
      </c>
      <c r="O23" s="207"/>
      <c r="Q23" s="207"/>
    </row>
    <row r="24" spans="2:17" ht="18.75">
      <c r="Q24" s="207" t="s">
        <v>168</v>
      </c>
    </row>
  </sheetData>
  <mergeCells count="13">
    <mergeCell ref="O6:O7"/>
    <mergeCell ref="P6:P7"/>
    <mergeCell ref="Q6:Q7"/>
    <mergeCell ref="P3:Q3"/>
    <mergeCell ref="B4:O4"/>
    <mergeCell ref="B6:B7"/>
    <mergeCell ref="C6:C7"/>
    <mergeCell ref="D6:D7"/>
    <mergeCell ref="E6:E7"/>
    <mergeCell ref="F6:F7"/>
    <mergeCell ref="G6:G7"/>
    <mergeCell ref="H6:H7"/>
    <mergeCell ref="N6:N7"/>
  </mergeCells>
  <phoneticPr fontId="2"/>
  <pageMargins left="0.25" right="0.25" top="0.75" bottom="0.75" header="0.3" footer="0.3"/>
  <pageSetup paperSize="9" scale="90" orientation="landscape"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204"/>
  <sheetViews>
    <sheetView tabSelected="1" zoomScaleNormal="100" workbookViewId="0">
      <selection activeCell="D4" sqref="D4"/>
    </sheetView>
  </sheetViews>
  <sheetFormatPr defaultColWidth="9" defaultRowHeight="18.75"/>
  <cols>
    <col min="1" max="1" width="38.25" style="234" customWidth="1"/>
    <col min="2" max="2" width="9" style="230"/>
    <col min="3" max="3" width="99.25" style="221" customWidth="1"/>
    <col min="4" max="4" width="9" style="222" customWidth="1"/>
    <col min="5" max="16384" width="9" style="222"/>
  </cols>
  <sheetData>
    <row r="1" spans="1:4" ht="36.75" customHeight="1">
      <c r="A1" s="219" t="s">
        <v>319</v>
      </c>
      <c r="B1" s="220"/>
    </row>
    <row r="2" spans="1:4" ht="36" customHeight="1">
      <c r="A2" s="237" t="s">
        <v>367</v>
      </c>
      <c r="B2" s="237"/>
      <c r="C2" s="237"/>
    </row>
    <row r="3" spans="1:4">
      <c r="A3" s="227" t="s">
        <v>257</v>
      </c>
      <c r="B3" s="223" t="s">
        <v>289</v>
      </c>
      <c r="C3" s="227" t="s">
        <v>256</v>
      </c>
      <c r="D3" s="200" t="s">
        <v>290</v>
      </c>
    </row>
    <row r="4" spans="1:4" ht="87" customHeight="1">
      <c r="A4" s="238" t="s">
        <v>320</v>
      </c>
      <c r="B4" s="223" t="s">
        <v>292</v>
      </c>
      <c r="C4" s="228" t="s">
        <v>321</v>
      </c>
      <c r="D4" s="225" t="s">
        <v>294</v>
      </c>
    </row>
    <row r="5" spans="1:4" ht="40.5" customHeight="1">
      <c r="A5" s="239"/>
      <c r="B5" s="229" t="s">
        <v>295</v>
      </c>
      <c r="C5" s="228" t="s">
        <v>322</v>
      </c>
      <c r="D5" s="225" t="s">
        <v>294</v>
      </c>
    </row>
    <row r="6" spans="1:4" ht="37.5" customHeight="1">
      <c r="A6" s="239"/>
      <c r="B6" s="229" t="s">
        <v>323</v>
      </c>
      <c r="C6" s="228" t="s">
        <v>324</v>
      </c>
      <c r="D6" s="225" t="s">
        <v>294</v>
      </c>
    </row>
    <row r="7" spans="1:4" ht="60.75" customHeight="1">
      <c r="A7" s="239"/>
      <c r="B7" s="229" t="s">
        <v>325</v>
      </c>
      <c r="C7" s="228" t="s">
        <v>326</v>
      </c>
      <c r="D7" s="225" t="s">
        <v>294</v>
      </c>
    </row>
    <row r="8" spans="1:4" ht="36.75" customHeight="1">
      <c r="A8" s="239"/>
      <c r="B8" s="229" t="s">
        <v>327</v>
      </c>
      <c r="C8" s="228" t="s">
        <v>328</v>
      </c>
      <c r="D8" s="225" t="s">
        <v>294</v>
      </c>
    </row>
    <row r="9" spans="1:4" ht="36" customHeight="1">
      <c r="A9" s="239"/>
      <c r="B9" s="229" t="s">
        <v>329</v>
      </c>
      <c r="C9" s="228" t="s">
        <v>330</v>
      </c>
      <c r="D9" s="225" t="s">
        <v>294</v>
      </c>
    </row>
    <row r="10" spans="1:4" ht="40.5" customHeight="1">
      <c r="A10" s="239"/>
      <c r="B10" s="229" t="s">
        <v>331</v>
      </c>
      <c r="C10" s="228" t="s">
        <v>332</v>
      </c>
      <c r="D10" s="225" t="s">
        <v>294</v>
      </c>
    </row>
    <row r="11" spans="1:4" ht="43.5" customHeight="1">
      <c r="A11" s="240"/>
      <c r="B11" s="223" t="s">
        <v>333</v>
      </c>
      <c r="C11" s="228" t="s">
        <v>334</v>
      </c>
      <c r="D11" s="225" t="s">
        <v>294</v>
      </c>
    </row>
    <row r="12" spans="1:4" ht="48.75" customHeight="1">
      <c r="A12" s="227" t="s">
        <v>335</v>
      </c>
      <c r="B12" s="229" t="s">
        <v>308</v>
      </c>
      <c r="C12" s="228" t="s">
        <v>336</v>
      </c>
      <c r="D12" s="225" t="s">
        <v>294</v>
      </c>
    </row>
    <row r="13" spans="1:4" ht="48.75" customHeight="1">
      <c r="A13" s="227" t="s">
        <v>337</v>
      </c>
      <c r="B13" s="229" t="s">
        <v>338</v>
      </c>
      <c r="C13" s="228" t="s">
        <v>339</v>
      </c>
      <c r="D13" s="225" t="s">
        <v>294</v>
      </c>
    </row>
    <row r="14" spans="1:4" ht="37.5">
      <c r="A14" s="241" t="s">
        <v>340</v>
      </c>
      <c r="B14" s="223" t="s">
        <v>341</v>
      </c>
      <c r="C14" s="228" t="s">
        <v>342</v>
      </c>
      <c r="D14" s="225" t="s">
        <v>294</v>
      </c>
    </row>
    <row r="15" spans="1:4" ht="25.5">
      <c r="A15" s="241"/>
      <c r="B15" s="223" t="s">
        <v>343</v>
      </c>
      <c r="C15" s="228" t="s">
        <v>344</v>
      </c>
      <c r="D15" s="225" t="s">
        <v>294</v>
      </c>
    </row>
    <row r="16" spans="1:4" ht="37.5">
      <c r="A16" s="241"/>
      <c r="B16" s="223" t="s">
        <v>345</v>
      </c>
      <c r="C16" s="228" t="s">
        <v>346</v>
      </c>
      <c r="D16" s="225" t="s">
        <v>294</v>
      </c>
    </row>
    <row r="17" spans="1:4" ht="65.25" customHeight="1">
      <c r="A17" s="241" t="s">
        <v>347</v>
      </c>
      <c r="B17" s="229" t="s">
        <v>311</v>
      </c>
      <c r="C17" s="228" t="s">
        <v>348</v>
      </c>
      <c r="D17" s="225" t="s">
        <v>294</v>
      </c>
    </row>
    <row r="18" spans="1:4" ht="42" customHeight="1">
      <c r="A18" s="241"/>
      <c r="B18" s="229" t="s">
        <v>349</v>
      </c>
      <c r="C18" s="228" t="s">
        <v>350</v>
      </c>
      <c r="D18" s="225" t="s">
        <v>294</v>
      </c>
    </row>
    <row r="19" spans="1:4" ht="47.25" customHeight="1">
      <c r="A19" s="227" t="s">
        <v>351</v>
      </c>
      <c r="B19" s="223" t="s">
        <v>314</v>
      </c>
      <c r="C19" s="228" t="s">
        <v>352</v>
      </c>
      <c r="D19" s="225" t="s">
        <v>294</v>
      </c>
    </row>
    <row r="20" spans="1:4" ht="60.75" customHeight="1">
      <c r="A20" s="227" t="s">
        <v>353</v>
      </c>
      <c r="B20" s="229" t="s">
        <v>317</v>
      </c>
      <c r="C20" s="228" t="s">
        <v>354</v>
      </c>
      <c r="D20" s="225" t="s">
        <v>294</v>
      </c>
    </row>
    <row r="21" spans="1:4" ht="40.5" customHeight="1">
      <c r="A21" s="236" t="s">
        <v>355</v>
      </c>
      <c r="B21" s="223" t="s">
        <v>356</v>
      </c>
      <c r="C21" s="231" t="s">
        <v>357</v>
      </c>
      <c r="D21" s="225" t="s">
        <v>294</v>
      </c>
    </row>
    <row r="22" spans="1:4" ht="40.5" customHeight="1">
      <c r="A22" s="236"/>
      <c r="B22" s="223" t="s">
        <v>358</v>
      </c>
      <c r="C22" s="231" t="s">
        <v>359</v>
      </c>
      <c r="D22" s="225" t="s">
        <v>294</v>
      </c>
    </row>
    <row r="23" spans="1:4" ht="42" customHeight="1">
      <c r="A23" s="236" t="s">
        <v>360</v>
      </c>
      <c r="B23" s="229" t="s">
        <v>361</v>
      </c>
      <c r="C23" s="231" t="s">
        <v>362</v>
      </c>
      <c r="D23" s="225" t="s">
        <v>294</v>
      </c>
    </row>
    <row r="24" spans="1:4" ht="39.75" customHeight="1">
      <c r="A24" s="236"/>
      <c r="B24" s="229" t="s">
        <v>363</v>
      </c>
      <c r="C24" s="231" t="s">
        <v>364</v>
      </c>
      <c r="D24" s="225" t="s">
        <v>294</v>
      </c>
    </row>
    <row r="25" spans="1:4" ht="159.75" customHeight="1">
      <c r="A25" s="236"/>
      <c r="B25" s="229" t="s">
        <v>365</v>
      </c>
      <c r="C25" s="231" t="s">
        <v>366</v>
      </c>
      <c r="D25" s="225" t="s">
        <v>294</v>
      </c>
    </row>
    <row r="26" spans="1:4" ht="79.5" customHeight="1">
      <c r="A26" s="232" t="s">
        <v>255</v>
      </c>
      <c r="C26" s="233"/>
    </row>
    <row r="27" spans="1:4" ht="80.099999999999994" customHeight="1">
      <c r="A27" s="232"/>
      <c r="B27" s="220"/>
      <c r="C27" s="233"/>
    </row>
    <row r="28" spans="1:4" ht="80.099999999999994" customHeight="1">
      <c r="A28" s="232"/>
      <c r="B28" s="220"/>
      <c r="C28" s="233"/>
    </row>
    <row r="29" spans="1:4" ht="80.099999999999994" customHeight="1">
      <c r="A29" s="232"/>
      <c r="B29" s="220"/>
      <c r="C29" s="233"/>
    </row>
    <row r="30" spans="1:4" ht="80.099999999999994" customHeight="1">
      <c r="B30" s="220"/>
    </row>
    <row r="31" spans="1:4" ht="80.099999999999994" customHeight="1"/>
    <row r="32" spans="1:4" ht="80.099999999999994" customHeight="1"/>
    <row r="33" ht="80.099999999999994" customHeight="1"/>
    <row r="34" ht="80.099999999999994" customHeight="1"/>
    <row r="35" ht="80.099999999999994" customHeight="1"/>
    <row r="36" ht="80.099999999999994" customHeight="1"/>
    <row r="37" ht="80.099999999999994" customHeight="1"/>
    <row r="38" ht="80.099999999999994" customHeight="1"/>
    <row r="39" ht="80.099999999999994" customHeight="1"/>
    <row r="40" ht="80.099999999999994" customHeight="1"/>
    <row r="41" ht="80.099999999999994" customHeight="1"/>
    <row r="42" ht="80.099999999999994" customHeight="1"/>
    <row r="43" ht="80.099999999999994" customHeight="1"/>
    <row r="44" ht="80.099999999999994" customHeight="1"/>
    <row r="45" ht="80.099999999999994" customHeight="1"/>
    <row r="46" ht="80.099999999999994" customHeight="1"/>
    <row r="47" ht="80.099999999999994" customHeight="1"/>
    <row r="48" ht="80.099999999999994" customHeight="1"/>
    <row r="49" ht="80.099999999999994" customHeight="1"/>
    <row r="50" ht="80.099999999999994" customHeight="1"/>
    <row r="51" ht="80.099999999999994" customHeight="1"/>
    <row r="52" ht="80.099999999999994" customHeight="1"/>
    <row r="53" ht="80.099999999999994" customHeight="1"/>
    <row r="54" ht="80.099999999999994" customHeight="1"/>
    <row r="55" ht="80.099999999999994" customHeight="1"/>
    <row r="56" ht="80.099999999999994" customHeight="1"/>
    <row r="57" ht="80.099999999999994" customHeight="1"/>
    <row r="58" ht="80.099999999999994" customHeight="1"/>
    <row r="59" ht="80.099999999999994" customHeight="1"/>
    <row r="60" ht="80.099999999999994" customHeight="1"/>
    <row r="61" ht="80.099999999999994" customHeight="1"/>
    <row r="62" ht="80.099999999999994" customHeight="1"/>
    <row r="63" ht="80.099999999999994" customHeight="1"/>
    <row r="64" ht="80.099999999999994" customHeight="1"/>
    <row r="65" ht="80.099999999999994" customHeight="1"/>
    <row r="66" ht="80.099999999999994" customHeight="1"/>
    <row r="67" ht="80.099999999999994" customHeight="1"/>
    <row r="68" ht="80.099999999999994" customHeight="1"/>
    <row r="69" ht="80.099999999999994" customHeight="1"/>
    <row r="70" ht="80.099999999999994" customHeight="1"/>
    <row r="71" ht="80.099999999999994" customHeight="1"/>
    <row r="72" ht="80.099999999999994" customHeight="1"/>
    <row r="73" ht="80.099999999999994" customHeight="1"/>
    <row r="74" ht="80.099999999999994" customHeight="1"/>
    <row r="75" ht="80.099999999999994" customHeight="1"/>
    <row r="76" ht="80.099999999999994" customHeight="1"/>
    <row r="77" ht="80.099999999999994" customHeight="1"/>
    <row r="78" ht="80.099999999999994" customHeight="1"/>
    <row r="79" ht="80.099999999999994" customHeight="1"/>
    <row r="80" ht="80.099999999999994" customHeight="1"/>
    <row r="81" ht="80.099999999999994" customHeight="1"/>
    <row r="82" ht="80.099999999999994" customHeight="1"/>
    <row r="83" ht="80.099999999999994" customHeight="1"/>
    <row r="84" ht="80.099999999999994" customHeight="1"/>
    <row r="85" ht="80.099999999999994" customHeight="1"/>
    <row r="86" ht="80.099999999999994" customHeight="1"/>
    <row r="87" ht="80.099999999999994" customHeight="1"/>
    <row r="88" ht="80.099999999999994" customHeight="1"/>
    <row r="89" ht="80.099999999999994" customHeight="1"/>
    <row r="90" ht="80.099999999999994" customHeight="1"/>
    <row r="91" ht="80.099999999999994" customHeight="1"/>
    <row r="92" ht="80.099999999999994" customHeight="1"/>
    <row r="93" ht="80.099999999999994" customHeight="1"/>
    <row r="94" ht="80.099999999999994" customHeight="1"/>
    <row r="95" ht="80.099999999999994" customHeight="1"/>
    <row r="96" ht="80.099999999999994" customHeight="1"/>
    <row r="97" ht="80.099999999999994" customHeight="1"/>
    <row r="98" ht="80.099999999999994" customHeight="1"/>
    <row r="99" ht="80.099999999999994" customHeight="1"/>
    <row r="100" ht="80.099999999999994" customHeight="1"/>
    <row r="101" ht="80.099999999999994" customHeight="1"/>
    <row r="102" ht="80.099999999999994" customHeight="1"/>
    <row r="103" ht="80.099999999999994" customHeight="1"/>
    <row r="104" ht="80.099999999999994" customHeight="1"/>
    <row r="105" ht="80.099999999999994" customHeight="1"/>
    <row r="106" ht="80.099999999999994" customHeight="1"/>
    <row r="107" ht="80.099999999999994" customHeight="1"/>
    <row r="108" ht="80.099999999999994" customHeight="1"/>
    <row r="109" ht="80.099999999999994" customHeight="1"/>
    <row r="110" ht="80.099999999999994" customHeight="1"/>
    <row r="111" ht="80.099999999999994" customHeight="1"/>
    <row r="112" ht="80.099999999999994" customHeight="1"/>
    <row r="113" ht="80.099999999999994" customHeight="1"/>
    <row r="114" ht="80.099999999999994" customHeight="1"/>
    <row r="115" ht="80.099999999999994" customHeight="1"/>
    <row r="116" ht="80.099999999999994" customHeight="1"/>
    <row r="117" ht="80.099999999999994" customHeight="1"/>
    <row r="118" ht="80.099999999999994" customHeight="1"/>
    <row r="119" ht="80.099999999999994" customHeight="1"/>
    <row r="120" ht="80.099999999999994" customHeight="1"/>
    <row r="121" ht="80.099999999999994" customHeight="1"/>
    <row r="122" ht="80.099999999999994" customHeight="1"/>
    <row r="123" ht="80.099999999999994" customHeight="1"/>
    <row r="124" ht="80.099999999999994" customHeight="1"/>
    <row r="125" ht="80.099999999999994" customHeight="1"/>
    <row r="126" ht="80.099999999999994" customHeight="1"/>
    <row r="127" ht="80.099999999999994" customHeight="1"/>
    <row r="128" ht="80.099999999999994" customHeight="1"/>
    <row r="129" ht="80.099999999999994" customHeight="1"/>
    <row r="130" ht="80.099999999999994" customHeight="1"/>
    <row r="131" ht="80.099999999999994" customHeight="1"/>
    <row r="132" ht="80.099999999999994" customHeight="1"/>
    <row r="133" ht="80.099999999999994" customHeight="1"/>
    <row r="134" ht="80.099999999999994" customHeight="1"/>
    <row r="135" ht="80.099999999999994" customHeight="1"/>
    <row r="136" ht="80.099999999999994" customHeight="1"/>
    <row r="137" ht="80.099999999999994" customHeight="1"/>
    <row r="138" ht="80.099999999999994" customHeight="1"/>
    <row r="139" ht="80.099999999999994" customHeight="1"/>
    <row r="140" ht="80.099999999999994" customHeight="1"/>
    <row r="141" ht="80.099999999999994" customHeight="1"/>
    <row r="142" ht="80.099999999999994" customHeight="1"/>
    <row r="143" ht="80.099999999999994" customHeight="1"/>
    <row r="144" ht="80.099999999999994" customHeight="1"/>
    <row r="145" ht="80.099999999999994" customHeight="1"/>
    <row r="146" ht="80.099999999999994" customHeight="1"/>
    <row r="147" ht="80.099999999999994" customHeight="1"/>
    <row r="148" ht="80.099999999999994" customHeight="1"/>
    <row r="149" ht="80.099999999999994" customHeight="1"/>
    <row r="150" ht="80.099999999999994" customHeight="1"/>
    <row r="151" ht="80.099999999999994" customHeight="1"/>
    <row r="152" ht="80.099999999999994" customHeight="1"/>
    <row r="153" ht="80.099999999999994" customHeight="1"/>
    <row r="154" ht="80.099999999999994" customHeight="1"/>
    <row r="155" ht="80.099999999999994" customHeight="1"/>
    <row r="156" ht="80.099999999999994" customHeight="1"/>
    <row r="157" ht="80.099999999999994" customHeight="1"/>
    <row r="158" ht="80.099999999999994" customHeight="1"/>
    <row r="159" ht="80.099999999999994" customHeight="1"/>
    <row r="160" ht="80.099999999999994" customHeight="1"/>
    <row r="161" ht="80.099999999999994" customHeight="1"/>
    <row r="162" ht="80.099999999999994" customHeight="1"/>
    <row r="163" ht="80.099999999999994" customHeight="1"/>
    <row r="164" ht="80.099999999999994" customHeight="1"/>
    <row r="165" ht="80.099999999999994" customHeight="1"/>
    <row r="166" ht="80.099999999999994" customHeight="1"/>
    <row r="167" ht="80.099999999999994" customHeight="1"/>
    <row r="168" ht="80.099999999999994" customHeight="1"/>
    <row r="169" ht="80.099999999999994" customHeight="1"/>
    <row r="170" ht="80.099999999999994" customHeight="1"/>
    <row r="171" ht="80.099999999999994" customHeight="1"/>
    <row r="172" ht="80.099999999999994" customHeight="1"/>
    <row r="173" ht="80.099999999999994" customHeight="1"/>
    <row r="174" ht="80.099999999999994" customHeight="1"/>
    <row r="175" ht="80.099999999999994" customHeight="1"/>
    <row r="176" ht="80.099999999999994" customHeight="1"/>
    <row r="177" ht="80.099999999999994" customHeight="1"/>
    <row r="178" ht="80.099999999999994" customHeight="1"/>
    <row r="179" ht="80.099999999999994" customHeight="1"/>
    <row r="180" ht="80.099999999999994" customHeight="1"/>
    <row r="181" ht="80.099999999999994" customHeight="1"/>
    <row r="182" ht="80.099999999999994" customHeight="1"/>
    <row r="183" ht="80.099999999999994" customHeight="1"/>
    <row r="184" ht="80.099999999999994" customHeight="1"/>
    <row r="185" ht="80.099999999999994" customHeight="1"/>
    <row r="186" ht="80.099999999999994" customHeight="1"/>
    <row r="187" ht="80.099999999999994" customHeight="1"/>
    <row r="188" ht="80.099999999999994" customHeight="1"/>
    <row r="189" ht="80.099999999999994" customHeight="1"/>
    <row r="190" ht="80.099999999999994" customHeight="1"/>
    <row r="191" ht="80.099999999999994" customHeight="1"/>
    <row r="192" ht="80.099999999999994" customHeight="1"/>
    <row r="193" ht="80.099999999999994" customHeight="1"/>
    <row r="194" ht="80.099999999999994" customHeight="1"/>
    <row r="195" ht="80.099999999999994" customHeight="1"/>
    <row r="196" ht="80.099999999999994" customHeight="1"/>
    <row r="197" ht="80.099999999999994" customHeight="1"/>
    <row r="198" ht="80.099999999999994" customHeight="1"/>
    <row r="199" ht="80.099999999999994" customHeight="1"/>
    <row r="200" ht="80.099999999999994" customHeight="1"/>
    <row r="201" ht="80.099999999999994" customHeight="1"/>
    <row r="202" ht="80.099999999999994" customHeight="1"/>
    <row r="203" ht="80.099999999999994" customHeight="1"/>
    <row r="204" ht="80.099999999999994" customHeight="1"/>
  </sheetData>
  <mergeCells count="6">
    <mergeCell ref="A23:A25"/>
    <mergeCell ref="A2:C2"/>
    <mergeCell ref="A4:A11"/>
    <mergeCell ref="A14:A16"/>
    <mergeCell ref="A17:A18"/>
    <mergeCell ref="A21:A22"/>
  </mergeCells>
  <phoneticPr fontId="2"/>
  <dataValidations count="1">
    <dataValidation type="list" allowBlank="1" showInputMessage="1" showErrorMessage="1" sqref="D4:D25">
      <formula1>"　,確認済"</formula1>
    </dataValidation>
  </dataValidations>
  <pageMargins left="0.62992125984251968" right="0.23622047244094491" top="0.74803149606299213" bottom="0.74803149606299213" header="0.31496062992125984" footer="0.31496062992125984"/>
  <pageSetup paperSize="9" scale="52"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25"/>
  <sheetViews>
    <sheetView view="pageBreakPreview" zoomScale="85" zoomScaleNormal="100" zoomScaleSheetLayoutView="85" workbookViewId="0">
      <selection activeCell="D5" sqref="D5"/>
    </sheetView>
  </sheetViews>
  <sheetFormatPr defaultRowHeight="14.25" outlineLevelCol="1"/>
  <cols>
    <col min="1" max="1" width="1.625" customWidth="1"/>
    <col min="2" max="2" width="6.375" customWidth="1"/>
    <col min="3" max="3" width="25.625" customWidth="1"/>
    <col min="4" max="7" width="9.125" customWidth="1"/>
    <col min="8" max="8" width="10.125" customWidth="1"/>
    <col min="9" max="15" width="9.125" customWidth="1" outlineLevel="1"/>
    <col min="16" max="17" width="9.125" customWidth="1"/>
  </cols>
  <sheetData>
    <row r="1" spans="1:19" ht="3.95" customHeight="1"/>
    <row r="2" spans="1:19">
      <c r="A2" s="1"/>
      <c r="B2" s="1" t="s">
        <v>131</v>
      </c>
      <c r="C2" s="1"/>
      <c r="Q2" s="151"/>
      <c r="R2" s="152"/>
    </row>
    <row r="3" spans="1:19">
      <c r="A3" s="1"/>
      <c r="B3" s="1"/>
      <c r="C3" s="1"/>
      <c r="Q3" s="259" t="s">
        <v>198</v>
      </c>
      <c r="R3" s="260"/>
    </row>
    <row r="4" spans="1:19">
      <c r="B4" s="258" t="s">
        <v>155</v>
      </c>
      <c r="C4" s="258"/>
      <c r="D4" s="258"/>
      <c r="E4" s="258"/>
      <c r="F4" s="258"/>
      <c r="G4" s="258"/>
      <c r="H4" s="258"/>
      <c r="I4" s="258"/>
      <c r="J4" s="258"/>
      <c r="K4" s="258"/>
      <c r="L4" s="258"/>
      <c r="M4" s="258"/>
      <c r="N4" s="258"/>
      <c r="O4" s="258"/>
      <c r="P4" s="258"/>
      <c r="Q4" s="258"/>
    </row>
    <row r="6" spans="1:19">
      <c r="B6" s="207" t="s">
        <v>134</v>
      </c>
      <c r="C6" s="207"/>
      <c r="D6" s="261"/>
      <c r="E6" s="261"/>
      <c r="F6" s="261"/>
      <c r="G6" s="261"/>
      <c r="H6" s="261"/>
      <c r="I6" s="261"/>
      <c r="J6" s="179"/>
      <c r="K6" s="179"/>
      <c r="L6" s="179"/>
    </row>
    <row r="7" spans="1:19">
      <c r="B7" s="207" t="s">
        <v>132</v>
      </c>
      <c r="C7" s="207"/>
      <c r="D7" s="132"/>
      <c r="E7" s="1" t="s">
        <v>133</v>
      </c>
      <c r="G7" s="262" t="s">
        <v>140</v>
      </c>
      <c r="H7" s="262"/>
      <c r="I7" s="163" t="s">
        <v>139</v>
      </c>
      <c r="J7" s="164"/>
      <c r="K7" s="164"/>
      <c r="L7" s="164"/>
      <c r="S7" s="186" t="s">
        <v>240</v>
      </c>
    </row>
    <row r="8" spans="1:19" ht="15">
      <c r="S8" s="187"/>
    </row>
    <row r="9" spans="1:19" ht="15">
      <c r="B9" s="4"/>
      <c r="C9" s="4"/>
      <c r="D9" s="263" t="s">
        <v>147</v>
      </c>
      <c r="E9" s="263"/>
      <c r="F9" s="264"/>
      <c r="G9" s="264"/>
      <c r="H9" s="264"/>
      <c r="I9" s="264"/>
      <c r="J9" s="264"/>
      <c r="K9" s="264"/>
      <c r="L9" s="264"/>
      <c r="M9" s="264"/>
      <c r="N9" s="264"/>
      <c r="O9" s="264"/>
      <c r="P9" s="264"/>
      <c r="Q9" s="264"/>
      <c r="R9" s="264"/>
      <c r="S9" s="187" t="s">
        <v>251</v>
      </c>
    </row>
    <row r="10" spans="1:19">
      <c r="B10" s="4"/>
      <c r="C10" s="205" t="s">
        <v>252</v>
      </c>
      <c r="D10" s="255" t="s">
        <v>52</v>
      </c>
      <c r="E10" s="256"/>
      <c r="F10" s="256"/>
      <c r="G10" s="256"/>
      <c r="H10" s="257"/>
      <c r="I10" s="263" t="s">
        <v>137</v>
      </c>
      <c r="J10" s="263"/>
      <c r="K10" s="263"/>
      <c r="L10" s="263"/>
      <c r="M10" s="263"/>
      <c r="N10" s="255" t="s">
        <v>82</v>
      </c>
      <c r="O10" s="256"/>
      <c r="P10" s="256"/>
      <c r="Q10" s="256"/>
      <c r="R10" s="257"/>
      <c r="S10" s="186" t="s">
        <v>242</v>
      </c>
    </row>
    <row r="11" spans="1:19">
      <c r="B11" s="206">
        <v>1</v>
      </c>
      <c r="C11" s="205" t="s">
        <v>253</v>
      </c>
      <c r="D11" s="249"/>
      <c r="E11" s="250"/>
      <c r="F11" s="250"/>
      <c r="G11" s="250"/>
      <c r="H11" s="251"/>
      <c r="I11" s="254"/>
      <c r="J11" s="252"/>
      <c r="K11" s="185" t="s">
        <v>195</v>
      </c>
      <c r="L11" s="252"/>
      <c r="M11" s="253"/>
      <c r="N11" s="249"/>
      <c r="O11" s="250"/>
      <c r="P11" s="250"/>
      <c r="Q11" s="250"/>
      <c r="R11" s="251"/>
      <c r="S11" s="188"/>
    </row>
    <row r="12" spans="1:19">
      <c r="B12" s="206">
        <v>2</v>
      </c>
      <c r="C12" s="205" t="s">
        <v>253</v>
      </c>
      <c r="D12" s="249"/>
      <c r="E12" s="250"/>
      <c r="F12" s="250"/>
      <c r="G12" s="250"/>
      <c r="H12" s="251"/>
      <c r="I12" s="254"/>
      <c r="J12" s="252"/>
      <c r="K12" s="185" t="s">
        <v>195</v>
      </c>
      <c r="L12" s="252"/>
      <c r="M12" s="253"/>
      <c r="N12" s="249"/>
      <c r="O12" s="250"/>
      <c r="P12" s="250"/>
      <c r="Q12" s="250"/>
      <c r="R12" s="251"/>
      <c r="S12" s="186" t="s">
        <v>241</v>
      </c>
    </row>
    <row r="13" spans="1:19">
      <c r="B13" s="206">
        <v>3</v>
      </c>
      <c r="C13" s="205" t="s">
        <v>254</v>
      </c>
      <c r="D13" s="249"/>
      <c r="E13" s="250"/>
      <c r="F13" s="250"/>
      <c r="G13" s="250"/>
      <c r="H13" s="251"/>
      <c r="I13" s="254"/>
      <c r="J13" s="252"/>
      <c r="K13" s="185" t="s">
        <v>195</v>
      </c>
      <c r="L13" s="252"/>
      <c r="M13" s="253"/>
      <c r="N13" s="249"/>
      <c r="O13" s="250"/>
      <c r="P13" s="250"/>
      <c r="Q13" s="250"/>
      <c r="R13" s="251"/>
    </row>
    <row r="14" spans="1:19">
      <c r="B14" s="206">
        <v>4</v>
      </c>
      <c r="C14" s="205"/>
      <c r="D14" s="249"/>
      <c r="E14" s="250"/>
      <c r="F14" s="250"/>
      <c r="G14" s="250"/>
      <c r="H14" s="251"/>
      <c r="I14" s="254"/>
      <c r="J14" s="252"/>
      <c r="K14" s="185" t="s">
        <v>195</v>
      </c>
      <c r="L14" s="252"/>
      <c r="M14" s="253"/>
      <c r="N14" s="249"/>
      <c r="O14" s="250"/>
      <c r="P14" s="250"/>
      <c r="Q14" s="250"/>
      <c r="R14" s="251"/>
    </row>
    <row r="15" spans="1:19">
      <c r="B15" s="206">
        <v>5</v>
      </c>
      <c r="C15" s="205"/>
      <c r="D15" s="249"/>
      <c r="E15" s="250"/>
      <c r="F15" s="250"/>
      <c r="G15" s="250"/>
      <c r="H15" s="251"/>
      <c r="I15" s="254"/>
      <c r="J15" s="252"/>
      <c r="K15" s="185" t="s">
        <v>195</v>
      </c>
      <c r="L15" s="252"/>
      <c r="M15" s="253"/>
      <c r="N15" s="249"/>
      <c r="O15" s="250"/>
      <c r="P15" s="250"/>
      <c r="Q15" s="250"/>
      <c r="R15" s="251"/>
    </row>
    <row r="16" spans="1:19">
      <c r="B16" s="255" t="s">
        <v>9</v>
      </c>
      <c r="C16" s="256"/>
      <c r="D16" s="256"/>
      <c r="E16" s="257"/>
      <c r="F16" s="255" t="s">
        <v>202</v>
      </c>
      <c r="G16" s="257"/>
      <c r="H16" s="255" t="s">
        <v>143</v>
      </c>
      <c r="I16" s="257"/>
      <c r="J16" s="255" t="s">
        <v>197</v>
      </c>
      <c r="K16" s="257"/>
      <c r="L16" s="255" t="s">
        <v>10</v>
      </c>
      <c r="M16" s="257"/>
      <c r="N16" s="255" t="s">
        <v>145</v>
      </c>
      <c r="O16" s="256"/>
      <c r="P16" s="257"/>
      <c r="Q16" s="255" t="s">
        <v>146</v>
      </c>
      <c r="R16" s="257"/>
    </row>
    <row r="17" spans="2:18">
      <c r="B17" s="266">
        <f>別紙⑧!F20</f>
        <v>0</v>
      </c>
      <c r="C17" s="267"/>
      <c r="D17" s="267"/>
      <c r="E17" s="268"/>
      <c r="F17" s="269">
        <f>別紙⑧!G20</f>
        <v>0</v>
      </c>
      <c r="G17" s="269"/>
      <c r="H17" s="266">
        <f>SUM(B17:G17)</f>
        <v>0</v>
      </c>
      <c r="I17" s="268"/>
      <c r="J17" s="266">
        <f>別紙⑧!N20</f>
        <v>0</v>
      </c>
      <c r="K17" s="268"/>
      <c r="L17" s="266">
        <f>別紙⑧!O20</f>
        <v>0</v>
      </c>
      <c r="M17" s="268"/>
      <c r="N17" s="266">
        <f>別紙⑧!P20</f>
        <v>0</v>
      </c>
      <c r="O17" s="267"/>
      <c r="P17" s="268"/>
      <c r="Q17" s="269">
        <f>別紙⑧!Q20</f>
        <v>0</v>
      </c>
      <c r="R17" s="269"/>
    </row>
    <row r="20" spans="2:18">
      <c r="B20" s="263" t="s">
        <v>148</v>
      </c>
      <c r="C20" s="263"/>
      <c r="D20" s="264"/>
      <c r="E20" s="264"/>
      <c r="F20" s="264"/>
      <c r="G20" s="265"/>
      <c r="H20" s="265"/>
      <c r="I20" s="265"/>
      <c r="J20" s="265"/>
      <c r="K20" s="265"/>
      <c r="L20" s="265"/>
      <c r="M20" s="265"/>
      <c r="N20" s="265"/>
      <c r="O20" s="265"/>
      <c r="P20" s="265"/>
      <c r="Q20" s="265"/>
      <c r="R20" s="265"/>
    </row>
    <row r="21" spans="2:18" s="2" customFormat="1" ht="47.25" customHeight="1">
      <c r="B21" s="263" t="s">
        <v>149</v>
      </c>
      <c r="C21" s="263"/>
      <c r="D21" s="264"/>
      <c r="E21" s="264"/>
      <c r="F21" s="264"/>
      <c r="G21" s="265"/>
      <c r="H21" s="265"/>
      <c r="I21" s="265"/>
      <c r="J21" s="265"/>
      <c r="K21" s="265"/>
      <c r="L21" s="265"/>
      <c r="M21" s="265"/>
      <c r="N21" s="265"/>
      <c r="O21" s="265"/>
      <c r="P21" s="265"/>
      <c r="Q21" s="265"/>
      <c r="R21" s="265"/>
    </row>
    <row r="23" spans="2:18" ht="14.25" customHeight="1"/>
    <row r="24" spans="2:18">
      <c r="C24" s="1" t="s">
        <v>253</v>
      </c>
    </row>
    <row r="25" spans="2:18">
      <c r="C25" s="1" t="s">
        <v>254</v>
      </c>
    </row>
  </sheetData>
  <mergeCells count="46">
    <mergeCell ref="D10:H10"/>
    <mergeCell ref="I10:M10"/>
    <mergeCell ref="N10:R10"/>
    <mergeCell ref="Q3:R3"/>
    <mergeCell ref="B4:Q4"/>
    <mergeCell ref="D6:I6"/>
    <mergeCell ref="G7:H7"/>
    <mergeCell ref="D9:R9"/>
    <mergeCell ref="D11:H11"/>
    <mergeCell ref="I11:J11"/>
    <mergeCell ref="L11:M11"/>
    <mergeCell ref="N11:R11"/>
    <mergeCell ref="D12:H12"/>
    <mergeCell ref="I12:J12"/>
    <mergeCell ref="L12:M12"/>
    <mergeCell ref="N12:R12"/>
    <mergeCell ref="D13:H13"/>
    <mergeCell ref="I13:J13"/>
    <mergeCell ref="L13:M13"/>
    <mergeCell ref="N13:R13"/>
    <mergeCell ref="D14:H14"/>
    <mergeCell ref="I14:J14"/>
    <mergeCell ref="L14:M14"/>
    <mergeCell ref="N14:R14"/>
    <mergeCell ref="D15:H15"/>
    <mergeCell ref="I15:J15"/>
    <mergeCell ref="L15:M15"/>
    <mergeCell ref="N15:R15"/>
    <mergeCell ref="B16:E16"/>
    <mergeCell ref="F16:G16"/>
    <mergeCell ref="H16:I16"/>
    <mergeCell ref="J16:K16"/>
    <mergeCell ref="L16:M16"/>
    <mergeCell ref="N16:P16"/>
    <mergeCell ref="B20:F20"/>
    <mergeCell ref="G20:R20"/>
    <mergeCell ref="B21:F21"/>
    <mergeCell ref="G21:R21"/>
    <mergeCell ref="Q16:R16"/>
    <mergeCell ref="B17:E17"/>
    <mergeCell ref="F17:G17"/>
    <mergeCell ref="H17:I17"/>
    <mergeCell ref="J17:K17"/>
    <mergeCell ref="L17:M17"/>
    <mergeCell ref="N17:P17"/>
    <mergeCell ref="Q17:R17"/>
  </mergeCells>
  <phoneticPr fontId="2"/>
  <dataValidations count="2">
    <dataValidation type="list" allowBlank="1" showInputMessage="1" showErrorMessage="1" sqref="C11:C15">
      <formula1>$C$24:$C$25</formula1>
    </dataValidation>
    <dataValidation type="list" allowBlank="1" showInputMessage="1" showErrorMessage="1" sqref="I7">
      <formula1>"□,☑"</formula1>
    </dataValidation>
  </dataValidations>
  <pageMargins left="0.25" right="0.25" top="0.75" bottom="0.75" header="0.3" footer="0.3"/>
  <pageSetup paperSize="9" scale="76" orientation="landscape" horizontalDpi="1200" verticalDpi="1200"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R24"/>
  <sheetViews>
    <sheetView view="pageBreakPreview" zoomScaleNormal="85" zoomScaleSheetLayoutView="100" workbookViewId="0">
      <selection activeCell="D8" sqref="D8"/>
    </sheetView>
  </sheetViews>
  <sheetFormatPr defaultRowHeight="14.25" outlineLevelCol="1"/>
  <cols>
    <col min="1" max="1" width="1.625" customWidth="1"/>
    <col min="2" max="5" width="8.625" customWidth="1"/>
    <col min="6" max="8" width="9.125" customWidth="1"/>
    <col min="9" max="13" width="9.125" customWidth="1" outlineLevel="1"/>
    <col min="14" max="15" width="9.125" customWidth="1"/>
  </cols>
  <sheetData>
    <row r="1" spans="1:18" ht="3.95" customHeight="1"/>
    <row r="2" spans="1:18">
      <c r="A2" s="1"/>
      <c r="B2" s="1" t="s">
        <v>150</v>
      </c>
      <c r="C2" s="1"/>
      <c r="D2" s="1"/>
      <c r="E2" s="1"/>
    </row>
    <row r="3" spans="1:18">
      <c r="A3" s="1"/>
      <c r="B3" s="1"/>
      <c r="C3" s="1"/>
      <c r="D3" s="1"/>
      <c r="E3" s="1"/>
      <c r="P3" s="258" t="s">
        <v>198</v>
      </c>
      <c r="Q3" s="270"/>
    </row>
    <row r="4" spans="1:18">
      <c r="B4" s="258" t="s">
        <v>156</v>
      </c>
      <c r="C4" s="258"/>
      <c r="D4" s="258"/>
      <c r="E4" s="258"/>
      <c r="F4" s="258"/>
      <c r="G4" s="258"/>
      <c r="H4" s="258"/>
      <c r="I4" s="258"/>
      <c r="J4" s="258"/>
      <c r="K4" s="258"/>
      <c r="L4" s="258"/>
      <c r="M4" s="258"/>
      <c r="N4" s="258"/>
      <c r="O4" s="258"/>
    </row>
    <row r="6" spans="1:18" ht="32.25" customHeight="1">
      <c r="B6" s="271"/>
      <c r="C6" s="273" t="s">
        <v>151</v>
      </c>
      <c r="D6" s="273" t="s">
        <v>157</v>
      </c>
      <c r="E6" s="275" t="s">
        <v>152</v>
      </c>
      <c r="F6" s="273" t="s">
        <v>9</v>
      </c>
      <c r="G6" s="273" t="s">
        <v>142</v>
      </c>
      <c r="H6" s="273" t="s">
        <v>154</v>
      </c>
      <c r="I6" s="5" t="s">
        <v>160</v>
      </c>
      <c r="J6" s="5" t="s">
        <v>161</v>
      </c>
      <c r="K6" s="5" t="s">
        <v>162</v>
      </c>
      <c r="L6" s="5" t="s">
        <v>163</v>
      </c>
      <c r="M6" s="5" t="s">
        <v>164</v>
      </c>
      <c r="N6" s="273" t="s">
        <v>165</v>
      </c>
      <c r="O6" s="273" t="s">
        <v>10</v>
      </c>
      <c r="P6" s="273" t="s">
        <v>166</v>
      </c>
      <c r="Q6" s="273" t="s">
        <v>167</v>
      </c>
    </row>
    <row r="7" spans="1:18" ht="15.75" customHeight="1">
      <c r="B7" s="272"/>
      <c r="C7" s="274"/>
      <c r="D7" s="274"/>
      <c r="E7" s="276"/>
      <c r="F7" s="274"/>
      <c r="G7" s="274"/>
      <c r="H7" s="274"/>
      <c r="I7" s="5" t="str">
        <f>IF(COUNTIF(⑧!C11,"*４*"),"〇","")</f>
        <v/>
      </c>
      <c r="J7" s="5" t="str">
        <f>IF(COUNTIF(⑧!C12,"*４年*"),"〇","")</f>
        <v/>
      </c>
      <c r="K7" s="5" t="str">
        <f>IF(COUNTIF(⑧!C13,"*４年*"),"〇","")</f>
        <v>〇</v>
      </c>
      <c r="L7" s="5" t="str">
        <f>IF(COUNTIF(⑧!C14,"*４年*"),"〇","")</f>
        <v/>
      </c>
      <c r="M7" s="5" t="str">
        <f>IF(COUNTIF(⑧!C14,"*４年*"),"〇","")</f>
        <v/>
      </c>
      <c r="N7" s="274"/>
      <c r="O7" s="274"/>
      <c r="P7" s="274"/>
      <c r="Q7" s="274"/>
    </row>
    <row r="8" spans="1:18" ht="20.100000000000001" customHeight="1">
      <c r="B8" s="6" t="s">
        <v>0</v>
      </c>
      <c r="C8" s="144"/>
      <c r="D8" s="144"/>
      <c r="E8" s="6">
        <f t="shared" ref="E8:E19" si="0">SUM(C8:D8)</f>
        <v>0</v>
      </c>
      <c r="F8" s="8"/>
      <c r="G8" s="8"/>
      <c r="H8" s="7">
        <f>F8+G8</f>
        <v>0</v>
      </c>
      <c r="I8" s="192">
        <f t="shared" ref="I8:I18" si="1">IF($I$7="〇",IF(C8=1,IF(H8/2&lt;30001,ROUNDDOWN(H8/2,-3),30000),IF(C8&gt;1,ROUNDDOWN(MIN(30000,H8/E8),-3),)),IF(E8=1,IF(H8/2&lt;20001,ROUNDDOWN(H8/2,-3),20000),IF(E8&gt;1,ROUNDDOWN(MIN(20000,H8/E8),-3),)))</f>
        <v>0</v>
      </c>
      <c r="J8" s="192">
        <f>IF($J$7="〇",IF($C8&gt;1,ROUNDDOWN(MIN(30000,$H8/$E8),-3),),IF($C8&gt;1,ROUNDDOWN(MIN(20000,$H8/$E8),-3),))</f>
        <v>0</v>
      </c>
      <c r="K8" s="192">
        <f>IF($K$7="〇",IF($C8&gt;2,ROUNDDOWN(MIN(30000,$H8/$E8),-3),),IF($C8&gt;2,ROUNDDOWN(MIN(20000,$H8/$E8),-3),))</f>
        <v>0</v>
      </c>
      <c r="L8" s="192">
        <f>IF($L$7="〇",IF($C8&gt;3,ROUNDDOWN(MIN(30000,$H8/$E8),-3),),IF($C8&gt;3,ROUNDDOWN(MIN(20000,$H8/$E8),-3),))</f>
        <v>0</v>
      </c>
      <c r="M8" s="192">
        <f>IF($M$7="〇",IF($C8&gt;4,ROUNDDOWN(MIN(30000,$H8/$E8),-3),),IF($C8&gt;4,ROUNDDOWN(MIN(20000,$H8/$E8),-3),))</f>
        <v>0</v>
      </c>
      <c r="N8" s="7">
        <f>SUM(I8:M8)</f>
        <v>0</v>
      </c>
      <c r="O8" s="141">
        <f>H8-P8-Q8-N8</f>
        <v>0</v>
      </c>
      <c r="P8" s="8">
        <v>0</v>
      </c>
      <c r="Q8" s="8">
        <v>0</v>
      </c>
      <c r="R8" s="186" t="s">
        <v>245</v>
      </c>
    </row>
    <row r="9" spans="1:18" ht="20.100000000000001" customHeight="1">
      <c r="B9" s="6" t="s">
        <v>1</v>
      </c>
      <c r="C9" s="144"/>
      <c r="D9" s="144"/>
      <c r="E9" s="6">
        <f t="shared" si="0"/>
        <v>0</v>
      </c>
      <c r="F9" s="8"/>
      <c r="G9" s="8"/>
      <c r="H9" s="7">
        <f>F9+G9</f>
        <v>0</v>
      </c>
      <c r="I9" s="192">
        <f t="shared" si="1"/>
        <v>0</v>
      </c>
      <c r="J9" s="192">
        <f>IF($J$7="〇",IF($C9&gt;1,ROUNDDOWN(MIN(30000,$H9/$E9),-3),),IF($C9&gt;1,ROUNDDOWN(MIN(20000,$H9/$E9),-3),))</f>
        <v>0</v>
      </c>
      <c r="K9" s="192">
        <f t="shared" ref="K9:K19" si="2">IF($K$7="〇",IF($C9&gt;2,ROUNDDOWN(MIN(30000,$H9/$E9),-3),),IF($C9&gt;2,ROUNDDOWN(MIN(20000,$H9/$E9),-3),))</f>
        <v>0</v>
      </c>
      <c r="L9" s="192">
        <f>IF($L$7="〇",IF($C9&gt;3,ROUNDDOWN(MIN(30000,$H9/$E9),-3),),IF($C9&gt;3,ROUNDDOWN(MIN(20000,$H9/$E9),-3),))</f>
        <v>0</v>
      </c>
      <c r="M9" s="192">
        <f t="shared" ref="M9:M19" si="3">IF($M$7="〇",IF($C9&gt;4,ROUNDDOWN(MIN(30000,$H9/$E9),-3),),IF($C9&gt;4,ROUNDDOWN(MIN(20000,$H9/$E9),-3),))</f>
        <v>0</v>
      </c>
      <c r="N9" s="7">
        <f t="shared" ref="N9:N19" si="4">SUM(I9:M9)</f>
        <v>0</v>
      </c>
      <c r="O9" s="141">
        <f t="shared" ref="O9:O19" si="5">H9-N9</f>
        <v>0</v>
      </c>
      <c r="P9" s="8">
        <v>0</v>
      </c>
      <c r="Q9" s="8">
        <v>0</v>
      </c>
      <c r="R9" s="186" t="s">
        <v>246</v>
      </c>
    </row>
    <row r="10" spans="1:18" ht="20.100000000000001" customHeight="1">
      <c r="B10" s="6" t="s">
        <v>2</v>
      </c>
      <c r="C10" s="144"/>
      <c r="D10" s="144"/>
      <c r="E10" s="6">
        <f t="shared" si="0"/>
        <v>0</v>
      </c>
      <c r="F10" s="8"/>
      <c r="G10" s="8"/>
      <c r="H10" s="7">
        <f t="shared" ref="H10:H19" si="6">F10+G10</f>
        <v>0</v>
      </c>
      <c r="I10" s="192">
        <f t="shared" si="1"/>
        <v>0</v>
      </c>
      <c r="J10" s="192">
        <f>IF($J$7="〇",IF($C10&gt;1,ROUNDDOWN(MIN(30000,$H10/$E10),-3),),IF($C10&gt;1,ROUNDDOWN(MIN(20000,$H10/$E10),-3),))</f>
        <v>0</v>
      </c>
      <c r="K10" s="192">
        <f t="shared" si="2"/>
        <v>0</v>
      </c>
      <c r="L10" s="192">
        <f t="shared" ref="L10:L19" si="7">IF($L$7="〇",IF($C10&gt;3,ROUNDDOWN(MIN(30000,$H10/$E10),-3),),IF($C10&gt;3,ROUNDDOWN(MIN(20000,$H10/$E10),-3),))</f>
        <v>0</v>
      </c>
      <c r="M10" s="192">
        <f t="shared" si="3"/>
        <v>0</v>
      </c>
      <c r="N10" s="7">
        <f t="shared" si="4"/>
        <v>0</v>
      </c>
      <c r="O10" s="141">
        <f t="shared" si="5"/>
        <v>0</v>
      </c>
      <c r="P10" s="8">
        <v>0</v>
      </c>
      <c r="Q10" s="8">
        <v>0</v>
      </c>
      <c r="R10" s="186" t="s">
        <v>250</v>
      </c>
    </row>
    <row r="11" spans="1:18" ht="20.100000000000001" customHeight="1">
      <c r="B11" s="6" t="s">
        <v>3</v>
      </c>
      <c r="C11" s="144"/>
      <c r="D11" s="144"/>
      <c r="E11" s="6">
        <f t="shared" si="0"/>
        <v>0</v>
      </c>
      <c r="F11" s="8"/>
      <c r="G11" s="8"/>
      <c r="H11" s="7">
        <f t="shared" si="6"/>
        <v>0</v>
      </c>
      <c r="I11" s="192">
        <f t="shared" si="1"/>
        <v>0</v>
      </c>
      <c r="J11" s="192">
        <f>IF($J$7="〇",IF($C11&gt;1,ROUNDDOWN(MIN(30000,$H11/$E11),-3),),IF($C11&gt;1,ROUNDDOWN(MIN(20000,$H11/$E11),-3),))</f>
        <v>0</v>
      </c>
      <c r="K11" s="192">
        <f t="shared" si="2"/>
        <v>0</v>
      </c>
      <c r="L11" s="192">
        <f t="shared" si="7"/>
        <v>0</v>
      </c>
      <c r="M11" s="192">
        <f t="shared" si="3"/>
        <v>0</v>
      </c>
      <c r="N11" s="7">
        <f t="shared" si="4"/>
        <v>0</v>
      </c>
      <c r="O11" s="141">
        <f t="shared" si="5"/>
        <v>0</v>
      </c>
      <c r="P11" s="8">
        <v>0</v>
      </c>
      <c r="Q11" s="8">
        <v>0</v>
      </c>
      <c r="R11" s="186" t="s">
        <v>249</v>
      </c>
    </row>
    <row r="12" spans="1:18" ht="20.100000000000001" customHeight="1">
      <c r="B12" s="6" t="s">
        <v>4</v>
      </c>
      <c r="C12" s="144"/>
      <c r="D12" s="144"/>
      <c r="E12" s="6">
        <f t="shared" si="0"/>
        <v>0</v>
      </c>
      <c r="F12" s="8"/>
      <c r="G12" s="8"/>
      <c r="H12" s="7">
        <f t="shared" si="6"/>
        <v>0</v>
      </c>
      <c r="I12" s="192">
        <f t="shared" si="1"/>
        <v>0</v>
      </c>
      <c r="J12" s="192">
        <f t="shared" ref="J12:J19" si="8">IF($J$7="〇",IF($C12&gt;1,ROUNDDOWN(MIN(30000,$H12/$E12),-3),),IF($C12&gt;1,ROUNDDOWN(MIN(20000,$H12/$E12),-3),))</f>
        <v>0</v>
      </c>
      <c r="K12" s="192">
        <f t="shared" si="2"/>
        <v>0</v>
      </c>
      <c r="L12" s="192">
        <f t="shared" si="7"/>
        <v>0</v>
      </c>
      <c r="M12" s="192">
        <f t="shared" si="3"/>
        <v>0</v>
      </c>
      <c r="N12" s="7">
        <f t="shared" si="4"/>
        <v>0</v>
      </c>
      <c r="O12" s="141">
        <f t="shared" si="5"/>
        <v>0</v>
      </c>
      <c r="P12" s="8">
        <v>0</v>
      </c>
      <c r="Q12" s="8">
        <v>0</v>
      </c>
    </row>
    <row r="13" spans="1:18" ht="20.100000000000001" customHeight="1">
      <c r="B13" s="6" t="s">
        <v>5</v>
      </c>
      <c r="C13" s="144"/>
      <c r="D13" s="144"/>
      <c r="E13" s="6">
        <f t="shared" si="0"/>
        <v>0</v>
      </c>
      <c r="F13" s="8"/>
      <c r="G13" s="8"/>
      <c r="H13" s="7">
        <f t="shared" si="6"/>
        <v>0</v>
      </c>
      <c r="I13" s="192">
        <f t="shared" si="1"/>
        <v>0</v>
      </c>
      <c r="J13" s="192">
        <f t="shared" si="8"/>
        <v>0</v>
      </c>
      <c r="K13" s="192">
        <f t="shared" si="2"/>
        <v>0</v>
      </c>
      <c r="L13" s="192">
        <f t="shared" si="7"/>
        <v>0</v>
      </c>
      <c r="M13" s="192">
        <f t="shared" si="3"/>
        <v>0</v>
      </c>
      <c r="N13" s="7">
        <f t="shared" si="4"/>
        <v>0</v>
      </c>
      <c r="O13" s="141">
        <f t="shared" si="5"/>
        <v>0</v>
      </c>
      <c r="P13" s="8">
        <v>0</v>
      </c>
      <c r="Q13" s="8">
        <v>0</v>
      </c>
    </row>
    <row r="14" spans="1:18" ht="20.100000000000001" customHeight="1">
      <c r="B14" s="6" t="s">
        <v>11</v>
      </c>
      <c r="C14" s="144"/>
      <c r="D14" s="144"/>
      <c r="E14" s="6">
        <f t="shared" si="0"/>
        <v>0</v>
      </c>
      <c r="F14" s="8"/>
      <c r="G14" s="8"/>
      <c r="H14" s="7">
        <f t="shared" si="6"/>
        <v>0</v>
      </c>
      <c r="I14" s="192">
        <f t="shared" si="1"/>
        <v>0</v>
      </c>
      <c r="J14" s="192">
        <f t="shared" si="8"/>
        <v>0</v>
      </c>
      <c r="K14" s="192">
        <f t="shared" si="2"/>
        <v>0</v>
      </c>
      <c r="L14" s="192">
        <f t="shared" si="7"/>
        <v>0</v>
      </c>
      <c r="M14" s="192">
        <f t="shared" si="3"/>
        <v>0</v>
      </c>
      <c r="N14" s="7">
        <f t="shared" si="4"/>
        <v>0</v>
      </c>
      <c r="O14" s="141">
        <f t="shared" si="5"/>
        <v>0</v>
      </c>
      <c r="P14" s="8">
        <v>0</v>
      </c>
      <c r="Q14" s="8">
        <v>0</v>
      </c>
    </row>
    <row r="15" spans="1:18" ht="20.100000000000001" customHeight="1">
      <c r="B15" s="6" t="s">
        <v>12</v>
      </c>
      <c r="C15" s="144"/>
      <c r="D15" s="144"/>
      <c r="E15" s="6">
        <f t="shared" si="0"/>
        <v>0</v>
      </c>
      <c r="F15" s="8"/>
      <c r="G15" s="8"/>
      <c r="H15" s="7">
        <f t="shared" si="6"/>
        <v>0</v>
      </c>
      <c r="I15" s="192">
        <f t="shared" si="1"/>
        <v>0</v>
      </c>
      <c r="J15" s="192">
        <f t="shared" si="8"/>
        <v>0</v>
      </c>
      <c r="K15" s="192">
        <f t="shared" si="2"/>
        <v>0</v>
      </c>
      <c r="L15" s="192">
        <f t="shared" si="7"/>
        <v>0</v>
      </c>
      <c r="M15" s="192">
        <f t="shared" si="3"/>
        <v>0</v>
      </c>
      <c r="N15" s="7">
        <f t="shared" si="4"/>
        <v>0</v>
      </c>
      <c r="O15" s="141">
        <f t="shared" si="5"/>
        <v>0</v>
      </c>
      <c r="P15" s="8">
        <v>0</v>
      </c>
      <c r="Q15" s="8">
        <v>0</v>
      </c>
    </row>
    <row r="16" spans="1:18" ht="20.100000000000001" customHeight="1">
      <c r="B16" s="6" t="s">
        <v>13</v>
      </c>
      <c r="C16" s="144"/>
      <c r="D16" s="144"/>
      <c r="E16" s="6">
        <f t="shared" si="0"/>
        <v>0</v>
      </c>
      <c r="F16" s="8"/>
      <c r="G16" s="8"/>
      <c r="H16" s="7">
        <f t="shared" si="6"/>
        <v>0</v>
      </c>
      <c r="I16" s="192">
        <f t="shared" si="1"/>
        <v>0</v>
      </c>
      <c r="J16" s="192">
        <f t="shared" si="8"/>
        <v>0</v>
      </c>
      <c r="K16" s="192">
        <f t="shared" si="2"/>
        <v>0</v>
      </c>
      <c r="L16" s="192">
        <f t="shared" si="7"/>
        <v>0</v>
      </c>
      <c r="M16" s="192">
        <f t="shared" si="3"/>
        <v>0</v>
      </c>
      <c r="N16" s="7">
        <f t="shared" si="4"/>
        <v>0</v>
      </c>
      <c r="O16" s="141">
        <f t="shared" si="5"/>
        <v>0</v>
      </c>
      <c r="P16" s="8">
        <v>0</v>
      </c>
      <c r="Q16" s="8">
        <v>0</v>
      </c>
    </row>
    <row r="17" spans="2:17" ht="20.100000000000001" customHeight="1">
      <c r="B17" s="6" t="s">
        <v>6</v>
      </c>
      <c r="C17" s="144"/>
      <c r="D17" s="144"/>
      <c r="E17" s="6">
        <f t="shared" si="0"/>
        <v>0</v>
      </c>
      <c r="F17" s="8"/>
      <c r="G17" s="8"/>
      <c r="H17" s="7">
        <f t="shared" si="6"/>
        <v>0</v>
      </c>
      <c r="I17" s="192">
        <f t="shared" si="1"/>
        <v>0</v>
      </c>
      <c r="J17" s="192">
        <f t="shared" si="8"/>
        <v>0</v>
      </c>
      <c r="K17" s="192">
        <f t="shared" si="2"/>
        <v>0</v>
      </c>
      <c r="L17" s="192">
        <f t="shared" si="7"/>
        <v>0</v>
      </c>
      <c r="M17" s="192">
        <f t="shared" si="3"/>
        <v>0</v>
      </c>
      <c r="N17" s="7">
        <f t="shared" si="4"/>
        <v>0</v>
      </c>
      <c r="O17" s="141">
        <f t="shared" si="5"/>
        <v>0</v>
      </c>
      <c r="P17" s="8">
        <v>0</v>
      </c>
      <c r="Q17" s="8">
        <v>0</v>
      </c>
    </row>
    <row r="18" spans="2:17" ht="20.100000000000001" customHeight="1">
      <c r="B18" s="6" t="s">
        <v>7</v>
      </c>
      <c r="C18" s="144"/>
      <c r="D18" s="144"/>
      <c r="E18" s="6">
        <f t="shared" si="0"/>
        <v>0</v>
      </c>
      <c r="F18" s="8"/>
      <c r="G18" s="8"/>
      <c r="H18" s="7">
        <f t="shared" si="6"/>
        <v>0</v>
      </c>
      <c r="I18" s="192">
        <f t="shared" si="1"/>
        <v>0</v>
      </c>
      <c r="J18" s="192">
        <f t="shared" si="8"/>
        <v>0</v>
      </c>
      <c r="K18" s="192">
        <f t="shared" si="2"/>
        <v>0</v>
      </c>
      <c r="L18" s="192">
        <f t="shared" si="7"/>
        <v>0</v>
      </c>
      <c r="M18" s="192">
        <f t="shared" si="3"/>
        <v>0</v>
      </c>
      <c r="N18" s="7">
        <f t="shared" si="4"/>
        <v>0</v>
      </c>
      <c r="O18" s="141">
        <f t="shared" si="5"/>
        <v>0</v>
      </c>
      <c r="P18" s="8">
        <v>0</v>
      </c>
      <c r="Q18" s="8">
        <v>0</v>
      </c>
    </row>
    <row r="19" spans="2:17" ht="20.100000000000001" customHeight="1" thickBot="1">
      <c r="B19" s="137" t="s">
        <v>8</v>
      </c>
      <c r="C19" s="145">
        <v>0</v>
      </c>
      <c r="D19" s="145">
        <v>0</v>
      </c>
      <c r="E19" s="137">
        <f t="shared" si="0"/>
        <v>0</v>
      </c>
      <c r="F19" s="138"/>
      <c r="G19" s="138"/>
      <c r="H19" s="139">
        <f t="shared" si="6"/>
        <v>0</v>
      </c>
      <c r="I19" s="193">
        <f>IF($I$7="〇",IF(C19=1,IF(H19/2&lt;30001,ROUNDDOWN(H19/2,-3),30000),IF(C19&gt;1,ROUNDDOWN(MIN(30000,H19/E19),-3),)),IF(E19=1,IF(H19/2&lt;20001,ROUNDDOWN(H19/2,-3),20000),IF(E19&gt;1,ROUNDDOWN(MIN(20000,H19/E19),-3),)))</f>
        <v>0</v>
      </c>
      <c r="J19" s="194">
        <f t="shared" si="8"/>
        <v>0</v>
      </c>
      <c r="K19" s="194">
        <f t="shared" si="2"/>
        <v>0</v>
      </c>
      <c r="L19" s="194">
        <f t="shared" si="7"/>
        <v>0</v>
      </c>
      <c r="M19" s="194">
        <f t="shared" si="3"/>
        <v>0</v>
      </c>
      <c r="N19" s="139">
        <f t="shared" si="4"/>
        <v>0</v>
      </c>
      <c r="O19" s="139">
        <f t="shared" si="5"/>
        <v>0</v>
      </c>
      <c r="P19" s="138">
        <v>0</v>
      </c>
      <c r="Q19" s="138">
        <v>0</v>
      </c>
    </row>
    <row r="20" spans="2:17" ht="20.100000000000001" customHeight="1" thickTop="1">
      <c r="B20" s="135" t="s">
        <v>204</v>
      </c>
      <c r="C20" s="135"/>
      <c r="D20" s="135"/>
      <c r="E20" s="135"/>
      <c r="F20" s="136">
        <f>SUM(F8:F19)</f>
        <v>0</v>
      </c>
      <c r="G20" s="136">
        <f>SUM(G8:G19)</f>
        <v>0</v>
      </c>
      <c r="H20" s="136">
        <f t="shared" ref="H20:O20" si="9">SUM(H8:H19)</f>
        <v>0</v>
      </c>
      <c r="I20" s="191">
        <f t="shared" si="9"/>
        <v>0</v>
      </c>
      <c r="J20" s="136">
        <f t="shared" si="9"/>
        <v>0</v>
      </c>
      <c r="K20" s="136">
        <f t="shared" si="9"/>
        <v>0</v>
      </c>
      <c r="L20" s="136">
        <f t="shared" si="9"/>
        <v>0</v>
      </c>
      <c r="M20" s="136">
        <f>SUM(M8:M19)</f>
        <v>0</v>
      </c>
      <c r="N20" s="136">
        <f t="shared" si="9"/>
        <v>0</v>
      </c>
      <c r="O20" s="142">
        <f t="shared" si="9"/>
        <v>0</v>
      </c>
      <c r="P20" s="143">
        <f>SUM(P8:P19)</f>
        <v>0</v>
      </c>
      <c r="Q20" s="143">
        <f>SUM(Q8:Q19)</f>
        <v>0</v>
      </c>
    </row>
    <row r="22" spans="2:17">
      <c r="B22" s="1" t="s">
        <v>158</v>
      </c>
    </row>
    <row r="23" spans="2:17">
      <c r="B23" s="1" t="s">
        <v>159</v>
      </c>
      <c r="O23" s="207"/>
      <c r="Q23" s="207"/>
    </row>
    <row r="24" spans="2:17" ht="18.75">
      <c r="Q24" s="207" t="s">
        <v>168</v>
      </c>
    </row>
  </sheetData>
  <mergeCells count="13">
    <mergeCell ref="O6:O7"/>
    <mergeCell ref="P6:P7"/>
    <mergeCell ref="Q6:Q7"/>
    <mergeCell ref="P3:Q3"/>
    <mergeCell ref="B4:O4"/>
    <mergeCell ref="B6:B7"/>
    <mergeCell ref="C6:C7"/>
    <mergeCell ref="D6:D7"/>
    <mergeCell ref="E6:E7"/>
    <mergeCell ref="F6:F7"/>
    <mergeCell ref="G6:G7"/>
    <mergeCell ref="H6:H7"/>
    <mergeCell ref="N6:N7"/>
  </mergeCells>
  <phoneticPr fontId="2"/>
  <pageMargins left="0.25" right="0.25" top="0.75" bottom="0.75" header="0.3" footer="0.3"/>
  <pageSetup paperSize="9" scale="90" orientation="landscape" horizontalDpi="1200" verticalDpi="1200"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I40"/>
  <sheetViews>
    <sheetView view="pageBreakPreview" zoomScale="89" zoomScaleNormal="100" zoomScaleSheetLayoutView="89" workbookViewId="0">
      <selection activeCell="D5" sqref="D5"/>
    </sheetView>
  </sheetViews>
  <sheetFormatPr defaultRowHeight="14.25"/>
  <cols>
    <col min="1" max="1" width="1.625" customWidth="1"/>
    <col min="2" max="9" width="10.625" customWidth="1"/>
    <col min="10" max="10" width="4.625" customWidth="1"/>
  </cols>
  <sheetData>
    <row r="1" spans="2:9" ht="3.95" customHeight="1"/>
    <row r="2" spans="2:9">
      <c r="B2" s="1" t="s">
        <v>169</v>
      </c>
    </row>
    <row r="4" spans="2:9">
      <c r="B4" s="258" t="s">
        <v>14</v>
      </c>
      <c r="C4" s="258"/>
      <c r="D4" s="258"/>
      <c r="E4" s="258"/>
      <c r="F4" s="258"/>
      <c r="G4" s="258"/>
      <c r="H4" s="258"/>
      <c r="I4" s="258"/>
    </row>
    <row r="6" spans="2:9">
      <c r="F6" s="1" t="s">
        <v>15</v>
      </c>
      <c r="G6" s="277"/>
      <c r="H6" s="277"/>
      <c r="I6" s="277"/>
    </row>
    <row r="7" spans="2:9" ht="15" thickBot="1"/>
    <row r="8" spans="2:9" ht="15.95" customHeight="1">
      <c r="B8" s="283" t="s">
        <v>16</v>
      </c>
      <c r="C8" s="284"/>
      <c r="D8" s="284"/>
      <c r="E8" s="285"/>
      <c r="F8" s="283" t="s">
        <v>17</v>
      </c>
      <c r="G8" s="284"/>
      <c r="H8" s="284"/>
      <c r="I8" s="285"/>
    </row>
    <row r="9" spans="2:9" ht="15.95" customHeight="1">
      <c r="B9" s="11" t="s">
        <v>18</v>
      </c>
      <c r="C9" s="3"/>
      <c r="D9" s="281">
        <f>別紙①!O20+別紙②!O20+別紙③!O20+別紙④!O20+別紙⑤!O20+別紙⑥!O20+別紙⑦!O20+別紙⑧!O20</f>
        <v>0</v>
      </c>
      <c r="E9" s="282"/>
      <c r="F9" s="11" t="s">
        <v>20</v>
      </c>
      <c r="G9" s="3"/>
      <c r="H9" s="281">
        <f>H16+H23+H30+H37</f>
        <v>0</v>
      </c>
      <c r="I9" s="282"/>
    </row>
    <row r="10" spans="2:9" ht="15.95" customHeight="1">
      <c r="B10" s="146" t="s">
        <v>170</v>
      </c>
      <c r="C10" s="3"/>
      <c r="D10" s="281">
        <f>別紙①!N20+別紙②!N20+別紙③!N20+別紙④!N20+別紙⑤!N20+別紙⑥!N20+別紙⑦!N20+別紙⑧!N20</f>
        <v>0</v>
      </c>
      <c r="E10" s="282"/>
      <c r="F10" s="11" t="s">
        <v>21</v>
      </c>
      <c r="G10" s="3"/>
      <c r="H10" s="281">
        <f>H17+H24+H31+H38</f>
        <v>0</v>
      </c>
      <c r="I10" s="282"/>
    </row>
    <row r="11" spans="2:9" ht="15.95" customHeight="1">
      <c r="B11" s="146" t="s">
        <v>145</v>
      </c>
      <c r="C11" s="147"/>
      <c r="D11" s="281">
        <f>別紙①!P20+別紙②!O22+別紙③!O22+別紙④!O22+別紙⑤!O22+別紙⑥!O22+別紙⑦!O22+別紙⑧!O22</f>
        <v>0</v>
      </c>
      <c r="E11" s="282"/>
      <c r="F11" s="146" t="s">
        <v>58</v>
      </c>
      <c r="G11" s="147"/>
      <c r="H11" s="288"/>
      <c r="I11" s="289"/>
    </row>
    <row r="12" spans="2:9" ht="15.95" customHeight="1" thickBot="1">
      <c r="B12" s="15" t="s">
        <v>146</v>
      </c>
      <c r="C12" s="10"/>
      <c r="D12" s="290">
        <f>別紙①!P20+別紙②!P22+別紙③!P22+別紙④!P22+別紙⑤!P22+別紙⑥!P22+別紙⑦!P22+別紙⑧!P22</f>
        <v>0</v>
      </c>
      <c r="E12" s="291"/>
      <c r="F12" s="15"/>
      <c r="G12" s="10"/>
      <c r="H12" s="128"/>
      <c r="I12" s="129"/>
    </row>
    <row r="13" spans="2:9" ht="15.95" customHeight="1" thickTop="1" thickBot="1">
      <c r="B13" s="12" t="s">
        <v>19</v>
      </c>
      <c r="C13" s="13"/>
      <c r="D13" s="286">
        <f>SUM(D9:E11)</f>
        <v>0</v>
      </c>
      <c r="E13" s="287"/>
      <c r="F13" s="12" t="s">
        <v>22</v>
      </c>
      <c r="G13" s="13"/>
      <c r="H13" s="286">
        <f>SUM(H9:I11)</f>
        <v>0</v>
      </c>
      <c r="I13" s="287"/>
    </row>
    <row r="14" spans="2:9" ht="15" thickBot="1"/>
    <row r="15" spans="2:9">
      <c r="F15" s="278" t="s">
        <v>23</v>
      </c>
      <c r="G15" s="279"/>
      <c r="H15" s="279"/>
      <c r="I15" s="280"/>
    </row>
    <row r="16" spans="2:9">
      <c r="F16" s="11" t="s">
        <v>20</v>
      </c>
      <c r="G16" s="3"/>
      <c r="H16" s="281">
        <f>SUM(別紙①!F8:F10)+SUM(別紙②!F8:F10)+SUM(別紙③!F8:F10)+SUM(別紙④!F8:F10)+SUM(別紙⑤!F8:F10)+SUM(別紙⑥!F8:F10)+SUM(別紙⑦!F8:F10)+SUM(別紙⑧!F8:F10)</f>
        <v>0</v>
      </c>
      <c r="I16" s="282"/>
    </row>
    <row r="17" spans="6:9">
      <c r="F17" s="11" t="s">
        <v>21</v>
      </c>
      <c r="G17" s="3"/>
      <c r="H17" s="281">
        <f>SUM(別紙①!G8:G10)+SUM(別紙②!G8:G10)+SUM(別紙③!G8:G10)+SUM(別紙④!G8:G10)+SUM(別紙⑤!G8:G10)+SUM(別紙⑥!G8:G10)+SUM(別紙⑦!G8:G10)+SUM(別紙⑧!G8:G10)</f>
        <v>0</v>
      </c>
      <c r="I17" s="282"/>
    </row>
    <row r="18" spans="6:9" ht="15" thickBot="1">
      <c r="F18" s="15" t="s">
        <v>58</v>
      </c>
      <c r="G18" s="10"/>
      <c r="H18" s="290"/>
      <c r="I18" s="291"/>
    </row>
    <row r="19" spans="6:9" ht="15.75" thickTop="1" thickBot="1">
      <c r="F19" s="14" t="s">
        <v>24</v>
      </c>
      <c r="G19" s="13"/>
      <c r="H19" s="292">
        <f>SUM(H16:I18)</f>
        <v>0</v>
      </c>
      <c r="I19" s="293"/>
    </row>
    <row r="21" spans="6:9" ht="15" thickBot="1"/>
    <row r="22" spans="6:9">
      <c r="F22" s="278" t="s">
        <v>25</v>
      </c>
      <c r="G22" s="279"/>
      <c r="H22" s="279"/>
      <c r="I22" s="280"/>
    </row>
    <row r="23" spans="6:9">
      <c r="F23" s="11" t="s">
        <v>20</v>
      </c>
      <c r="G23" s="3"/>
      <c r="H23" s="281">
        <f>SUM(別紙①!F11:F13)+SUM(別紙②!F11:F13)+SUM(別紙③!F11:F13)+SUM(別紙④!F11:F13)+SUM(別紙⑤!F11:F13)+SUM(別紙⑥!F11:F13)+SUM(別紙⑦!F11:F13)+SUM(別紙⑧!F11:F13)</f>
        <v>0</v>
      </c>
      <c r="I23" s="282"/>
    </row>
    <row r="24" spans="6:9">
      <c r="F24" s="11" t="s">
        <v>21</v>
      </c>
      <c r="G24" s="3"/>
      <c r="H24" s="281">
        <f>SUM(別紙①!G11:G13)+SUM(別紙②!G11:G13)+SUM(別紙③!G11:G13)+SUM(別紙④!G11:G13)+SUM(別紙⑤!G11:G13)+SUM(別紙⑥!G11:G13)+SUM(別紙⑦!G11:G13)+SUM(別紙⑧!G11:G13)</f>
        <v>0</v>
      </c>
      <c r="I24" s="282"/>
    </row>
    <row r="25" spans="6:9" ht="15" thickBot="1">
      <c r="F25" s="15" t="s">
        <v>58</v>
      </c>
      <c r="G25" s="10"/>
      <c r="H25" s="290"/>
      <c r="I25" s="291"/>
    </row>
    <row r="26" spans="6:9" ht="15.75" thickTop="1" thickBot="1">
      <c r="F26" s="14" t="s">
        <v>26</v>
      </c>
      <c r="G26" s="13"/>
      <c r="H26" s="292">
        <f>SUM(H23:I25)</f>
        <v>0</v>
      </c>
      <c r="I26" s="293"/>
    </row>
    <row r="28" spans="6:9" ht="15" thickBot="1"/>
    <row r="29" spans="6:9">
      <c r="F29" s="278" t="s">
        <v>27</v>
      </c>
      <c r="G29" s="279"/>
      <c r="H29" s="279"/>
      <c r="I29" s="280"/>
    </row>
    <row r="30" spans="6:9">
      <c r="F30" s="11" t="s">
        <v>20</v>
      </c>
      <c r="G30" s="3"/>
      <c r="H30" s="281">
        <f>SUM(別紙①!F14:F16)+SUM(別紙②!F14:F16)+SUM(別紙③!F14:F16)+SUM(別紙④!F14:F16)+SUM(別紙⑤!F14:F16)+SUM(別紙⑥!F14:F16)+SUM(別紙⑦!F14:F16)+SUM(別紙⑧!F14:F16)</f>
        <v>0</v>
      </c>
      <c r="I30" s="282"/>
    </row>
    <row r="31" spans="6:9">
      <c r="F31" s="11" t="s">
        <v>21</v>
      </c>
      <c r="G31" s="3"/>
      <c r="H31" s="281">
        <f>SUM(別紙①!G14:G16)+SUM(別紙②!G14:G16)+SUM(別紙③!G14:G16)+SUM(別紙④!G14:G16)+SUM(別紙⑤!G14:G16)+SUM(別紙⑥!G14:G16)+SUM(別紙⑦!G14:G16)+SUM(別紙⑧!G14:G16)</f>
        <v>0</v>
      </c>
      <c r="I31" s="282"/>
    </row>
    <row r="32" spans="6:9" ht="15" thickBot="1">
      <c r="F32" s="15" t="s">
        <v>58</v>
      </c>
      <c r="G32" s="10"/>
      <c r="H32" s="290"/>
      <c r="I32" s="291"/>
    </row>
    <row r="33" spans="6:9" ht="15.75" thickTop="1" thickBot="1">
      <c r="F33" s="14" t="s">
        <v>28</v>
      </c>
      <c r="G33" s="13"/>
      <c r="H33" s="292">
        <f>SUM(H30:I32)</f>
        <v>0</v>
      </c>
      <c r="I33" s="293"/>
    </row>
    <row r="35" spans="6:9" ht="15" thickBot="1"/>
    <row r="36" spans="6:9">
      <c r="F36" s="278" t="s">
        <v>29</v>
      </c>
      <c r="G36" s="279"/>
      <c r="H36" s="279"/>
      <c r="I36" s="280"/>
    </row>
    <row r="37" spans="6:9">
      <c r="F37" s="11" t="s">
        <v>20</v>
      </c>
      <c r="G37" s="3"/>
      <c r="H37" s="281">
        <f>SUM(別紙①!F17:F19)+SUM(別紙②!F17:F19)+SUM(別紙③!F17:F19)+SUM(別紙④!F17:F19)+SUM(別紙⑤!F17:F19)+SUM(別紙⑥!F17:F19)+SUM(別紙⑦!F17:F19)+SUM(別紙⑧!F17:F19)</f>
        <v>0</v>
      </c>
      <c r="I37" s="282"/>
    </row>
    <row r="38" spans="6:9">
      <c r="F38" s="11" t="s">
        <v>21</v>
      </c>
      <c r="G38" s="3"/>
      <c r="H38" s="281">
        <f>SUM(別紙①!G17:G19)+SUM(別紙②!G17:G19)+SUM(別紙③!G17:G19)+SUM(別紙④!G17:G19)+SUM(別紙⑤!G17:G19)+SUM(別紙⑥!G17:G19)+SUM(別紙⑦!G17:G19)+SUM(別紙⑧!G17:G19)</f>
        <v>0</v>
      </c>
      <c r="I38" s="282"/>
    </row>
    <row r="39" spans="6:9" ht="15" thickBot="1">
      <c r="F39" s="15" t="s">
        <v>58</v>
      </c>
      <c r="G39" s="10"/>
      <c r="H39" s="290"/>
      <c r="I39" s="291"/>
    </row>
    <row r="40" spans="6:9" ht="15.75" thickTop="1" thickBot="1">
      <c r="F40" s="14" t="s">
        <v>30</v>
      </c>
      <c r="G40" s="13"/>
      <c r="H40" s="292">
        <f>SUM(H37:I39)</f>
        <v>0</v>
      </c>
      <c r="I40" s="293"/>
    </row>
  </sheetData>
  <mergeCells count="33">
    <mergeCell ref="H25:I25"/>
    <mergeCell ref="H37:I37"/>
    <mergeCell ref="H38:I38"/>
    <mergeCell ref="H39:I39"/>
    <mergeCell ref="H40:I40"/>
    <mergeCell ref="F29:I29"/>
    <mergeCell ref="H30:I30"/>
    <mergeCell ref="H31:I31"/>
    <mergeCell ref="H32:I32"/>
    <mergeCell ref="H33:I33"/>
    <mergeCell ref="F36:I36"/>
    <mergeCell ref="H26:I26"/>
    <mergeCell ref="H19:I19"/>
    <mergeCell ref="F22:I22"/>
    <mergeCell ref="H23:I23"/>
    <mergeCell ref="H24:I24"/>
    <mergeCell ref="H13:I13"/>
    <mergeCell ref="H18:I18"/>
    <mergeCell ref="B4:I4"/>
    <mergeCell ref="G6:I6"/>
    <mergeCell ref="F15:I15"/>
    <mergeCell ref="H16:I16"/>
    <mergeCell ref="H17:I17"/>
    <mergeCell ref="D9:E9"/>
    <mergeCell ref="D10:E10"/>
    <mergeCell ref="D11:E11"/>
    <mergeCell ref="B8:E8"/>
    <mergeCell ref="F8:I8"/>
    <mergeCell ref="D13:E13"/>
    <mergeCell ref="H9:I9"/>
    <mergeCell ref="H10:I10"/>
    <mergeCell ref="H11:I11"/>
    <mergeCell ref="D12:E12"/>
  </mergeCells>
  <phoneticPr fontId="2"/>
  <pageMargins left="0.7" right="0.7" top="0.75" bottom="0.75" header="0.3" footer="0.3"/>
  <pageSetup paperSize="9" scale="9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B3"/>
  <sheetViews>
    <sheetView workbookViewId="0">
      <selection activeCell="G11" sqref="G11"/>
    </sheetView>
  </sheetViews>
  <sheetFormatPr defaultRowHeight="14.25"/>
  <sheetData>
    <row r="2" spans="2:2">
      <c r="B2" s="1" t="s">
        <v>203</v>
      </c>
    </row>
    <row r="3" spans="2:2">
      <c r="B3" s="1" t="s">
        <v>235</v>
      </c>
    </row>
  </sheetData>
  <phoneticPr fontId="2"/>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705"/>
  <sheetViews>
    <sheetView view="pageLayout" zoomScale="85" zoomScaleNormal="100" zoomScalePageLayoutView="85" workbookViewId="0">
      <selection activeCell="D16" sqref="D16"/>
    </sheetView>
  </sheetViews>
  <sheetFormatPr defaultRowHeight="13.5"/>
  <cols>
    <col min="1" max="1" width="17.375" style="167" customWidth="1"/>
    <col min="2" max="16384" width="9" style="167"/>
  </cols>
  <sheetData>
    <row r="1" spans="1:8">
      <c r="A1" s="167" t="s">
        <v>183</v>
      </c>
    </row>
    <row r="5" spans="1:8" ht="15" customHeight="1">
      <c r="A5" s="244" t="s">
        <v>59</v>
      </c>
      <c r="B5" s="244"/>
      <c r="C5" s="244"/>
      <c r="D5" s="244"/>
      <c r="E5" s="244"/>
      <c r="F5" s="244"/>
      <c r="G5" s="244"/>
      <c r="H5" s="165"/>
    </row>
    <row r="6" spans="1:8" ht="15" customHeight="1">
      <c r="A6" s="165"/>
      <c r="B6" s="165"/>
      <c r="C6" s="165"/>
      <c r="D6" s="165"/>
      <c r="E6" s="165"/>
      <c r="F6" s="165"/>
      <c r="G6" s="165"/>
      <c r="H6" s="165"/>
    </row>
    <row r="7" spans="1:8" ht="15" customHeight="1">
      <c r="A7" s="165"/>
      <c r="B7" s="165"/>
      <c r="C7" s="165"/>
      <c r="D7" s="165"/>
      <c r="E7" s="165"/>
      <c r="F7" s="165"/>
      <c r="G7" s="165"/>
      <c r="H7" s="165"/>
    </row>
    <row r="9" spans="1:8" ht="28.5" customHeight="1">
      <c r="A9" s="176" t="s">
        <v>52</v>
      </c>
      <c r="B9" s="298"/>
      <c r="C9" s="298"/>
      <c r="D9" s="298"/>
      <c r="E9" s="298"/>
      <c r="F9" s="298"/>
      <c r="G9" s="298"/>
    </row>
    <row r="10" spans="1:8" ht="28.5" customHeight="1">
      <c r="A10" s="176" t="s">
        <v>60</v>
      </c>
      <c r="B10" s="298"/>
      <c r="C10" s="298"/>
      <c r="D10" s="298"/>
      <c r="E10" s="298"/>
      <c r="F10" s="298"/>
      <c r="G10" s="298"/>
    </row>
    <row r="11" spans="1:8" ht="28.5" customHeight="1">
      <c r="A11" s="176" t="s">
        <v>57</v>
      </c>
      <c r="B11" s="300"/>
      <c r="C11" s="300"/>
      <c r="D11" s="300"/>
      <c r="E11" s="300"/>
      <c r="F11" s="300"/>
      <c r="G11" s="300"/>
    </row>
    <row r="12" spans="1:8" ht="28.5" customHeight="1">
      <c r="A12" s="176" t="s">
        <v>208</v>
      </c>
      <c r="B12" s="301"/>
      <c r="C12" s="302"/>
      <c r="D12" s="302"/>
      <c r="E12" s="302"/>
      <c r="F12" s="302"/>
      <c r="G12" s="303"/>
    </row>
    <row r="13" spans="1:8" ht="28.5" customHeight="1">
      <c r="A13" s="176" t="s">
        <v>209</v>
      </c>
      <c r="B13" s="301"/>
      <c r="C13" s="302"/>
      <c r="D13" s="302"/>
      <c r="E13" s="302"/>
      <c r="F13" s="302"/>
      <c r="G13" s="303"/>
    </row>
    <row r="14" spans="1:8" ht="28.5" customHeight="1">
      <c r="A14" s="176" t="s">
        <v>61</v>
      </c>
      <c r="B14" s="173"/>
      <c r="C14" s="26" t="s">
        <v>62</v>
      </c>
      <c r="D14" s="26"/>
      <c r="E14" s="26"/>
      <c r="F14" s="26"/>
      <c r="G14" s="27"/>
    </row>
    <row r="15" spans="1:8" ht="14.25" customHeight="1">
      <c r="A15" s="294" t="s">
        <v>210</v>
      </c>
      <c r="B15" s="295" t="s">
        <v>63</v>
      </c>
      <c r="C15" s="296"/>
      <c r="D15" s="296"/>
      <c r="E15" s="296"/>
      <c r="F15" s="296"/>
      <c r="G15" s="297"/>
    </row>
    <row r="16" spans="1:8">
      <c r="A16" s="294"/>
      <c r="B16" s="28"/>
      <c r="C16" s="29" t="s">
        <v>64</v>
      </c>
      <c r="D16" s="172"/>
      <c r="E16" s="29" t="s">
        <v>65</v>
      </c>
      <c r="F16" s="29"/>
      <c r="G16" s="30"/>
    </row>
    <row r="17" spans="1:7" ht="28.5" customHeight="1">
      <c r="A17" s="176" t="s">
        <v>125</v>
      </c>
      <c r="B17" s="298"/>
      <c r="C17" s="298"/>
      <c r="D17" s="298"/>
      <c r="E17" s="298"/>
      <c r="F17" s="298"/>
      <c r="G17" s="298"/>
    </row>
    <row r="18" spans="1:7">
      <c r="A18" s="167" t="s">
        <v>73</v>
      </c>
    </row>
    <row r="22" spans="1:7">
      <c r="A22" s="167" t="s">
        <v>66</v>
      </c>
    </row>
    <row r="26" spans="1:7">
      <c r="B26" s="166" t="s">
        <v>43</v>
      </c>
      <c r="C26" s="166"/>
    </row>
    <row r="27" spans="1:7">
      <c r="B27" s="149"/>
      <c r="C27" s="149"/>
    </row>
    <row r="29" spans="1:7">
      <c r="B29" s="167" t="s">
        <v>214</v>
      </c>
      <c r="D29" s="166"/>
      <c r="E29" s="166"/>
      <c r="F29" s="166"/>
      <c r="G29" s="166"/>
    </row>
    <row r="30" spans="1:7">
      <c r="B30" s="167" t="s">
        <v>211</v>
      </c>
      <c r="D30" s="246"/>
      <c r="E30" s="246"/>
      <c r="F30" s="246"/>
      <c r="G30" s="299" t="s">
        <v>68</v>
      </c>
    </row>
    <row r="31" spans="1:7">
      <c r="B31" s="167" t="s">
        <v>212</v>
      </c>
      <c r="D31" s="246"/>
      <c r="E31" s="246"/>
      <c r="F31" s="246"/>
      <c r="G31" s="299"/>
    </row>
    <row r="32" spans="1:7">
      <c r="B32" s="167" t="s">
        <v>126</v>
      </c>
      <c r="D32" s="166"/>
      <c r="E32" s="166"/>
      <c r="F32" s="166"/>
      <c r="G32" s="166"/>
    </row>
    <row r="33" spans="1:7">
      <c r="B33" s="167" t="s">
        <v>67</v>
      </c>
      <c r="D33" s="166"/>
      <c r="E33" s="166"/>
      <c r="F33" s="166"/>
      <c r="G33" s="166"/>
    </row>
    <row r="47" spans="1:7">
      <c r="G47" s="19" t="s">
        <v>44</v>
      </c>
    </row>
    <row r="48" spans="1:7">
      <c r="A48" s="167" t="s">
        <v>183</v>
      </c>
    </row>
    <row r="52" spans="1:8" ht="15" customHeight="1">
      <c r="A52" s="244" t="s">
        <v>59</v>
      </c>
      <c r="B52" s="244"/>
      <c r="C52" s="244"/>
      <c r="D52" s="244"/>
      <c r="E52" s="244"/>
      <c r="F52" s="244"/>
      <c r="G52" s="244"/>
      <c r="H52" s="165"/>
    </row>
    <row r="53" spans="1:8" ht="15" customHeight="1">
      <c r="A53" s="165"/>
      <c r="B53" s="165"/>
      <c r="C53" s="165"/>
      <c r="D53" s="165"/>
      <c r="E53" s="165"/>
      <c r="F53" s="165"/>
      <c r="G53" s="165"/>
      <c r="H53" s="165"/>
    </row>
    <row r="54" spans="1:8" ht="15" customHeight="1">
      <c r="A54" s="165"/>
      <c r="B54" s="165"/>
      <c r="C54" s="165"/>
      <c r="D54" s="165"/>
      <c r="E54" s="165"/>
      <c r="F54" s="165"/>
      <c r="G54" s="165"/>
      <c r="H54" s="165"/>
    </row>
    <row r="56" spans="1:8" ht="28.5" customHeight="1">
      <c r="A56" s="176" t="s">
        <v>52</v>
      </c>
      <c r="B56" s="304"/>
      <c r="C56" s="304"/>
      <c r="D56" s="304"/>
      <c r="E56" s="304"/>
      <c r="F56" s="304"/>
      <c r="G56" s="304"/>
    </row>
    <row r="57" spans="1:8" ht="28.5" customHeight="1">
      <c r="A57" s="176" t="s">
        <v>60</v>
      </c>
      <c r="B57" s="298"/>
      <c r="C57" s="298"/>
      <c r="D57" s="298"/>
      <c r="E57" s="298"/>
      <c r="F57" s="298"/>
      <c r="G57" s="298"/>
    </row>
    <row r="58" spans="1:8" ht="28.5" customHeight="1">
      <c r="A58" s="176" t="s">
        <v>57</v>
      </c>
      <c r="B58" s="300"/>
      <c r="C58" s="300"/>
      <c r="D58" s="300"/>
      <c r="E58" s="300"/>
      <c r="F58" s="300"/>
      <c r="G58" s="300"/>
    </row>
    <row r="59" spans="1:8" ht="28.5" customHeight="1">
      <c r="A59" s="176" t="s">
        <v>208</v>
      </c>
      <c r="B59" s="301"/>
      <c r="C59" s="302"/>
      <c r="D59" s="302"/>
      <c r="E59" s="302"/>
      <c r="F59" s="302"/>
      <c r="G59" s="303"/>
    </row>
    <row r="60" spans="1:8" ht="28.5" customHeight="1">
      <c r="A60" s="176" t="s">
        <v>209</v>
      </c>
      <c r="B60" s="301"/>
      <c r="C60" s="302"/>
      <c r="D60" s="302"/>
      <c r="E60" s="302"/>
      <c r="F60" s="302"/>
      <c r="G60" s="303"/>
    </row>
    <row r="61" spans="1:8" ht="28.5" customHeight="1">
      <c r="A61" s="176" t="s">
        <v>61</v>
      </c>
      <c r="B61" s="173"/>
      <c r="C61" s="26" t="s">
        <v>62</v>
      </c>
      <c r="D61" s="26"/>
      <c r="E61" s="26"/>
      <c r="F61" s="26"/>
      <c r="G61" s="27"/>
    </row>
    <row r="62" spans="1:8" ht="14.25" customHeight="1">
      <c r="A62" s="294" t="s">
        <v>210</v>
      </c>
      <c r="B62" s="295" t="s">
        <v>63</v>
      </c>
      <c r="C62" s="296"/>
      <c r="D62" s="296"/>
      <c r="E62" s="296"/>
      <c r="F62" s="296"/>
      <c r="G62" s="297"/>
    </row>
    <row r="63" spans="1:8">
      <c r="A63" s="294"/>
      <c r="B63" s="28"/>
      <c r="C63" s="29" t="s">
        <v>64</v>
      </c>
      <c r="D63" s="172"/>
      <c r="E63" s="29" t="s">
        <v>65</v>
      </c>
      <c r="F63" s="29"/>
      <c r="G63" s="30"/>
    </row>
    <row r="64" spans="1:8" ht="28.5" customHeight="1">
      <c r="A64" s="176" t="s">
        <v>125</v>
      </c>
      <c r="B64" s="298"/>
      <c r="C64" s="298"/>
      <c r="D64" s="298"/>
      <c r="E64" s="298"/>
      <c r="F64" s="298"/>
      <c r="G64" s="298"/>
    </row>
    <row r="65" spans="1:7">
      <c r="A65" s="167" t="s">
        <v>73</v>
      </c>
    </row>
    <row r="69" spans="1:7">
      <c r="A69" s="167" t="s">
        <v>66</v>
      </c>
    </row>
    <row r="73" spans="1:7">
      <c r="B73" s="166" t="s">
        <v>43</v>
      </c>
      <c r="C73" s="166"/>
    </row>
    <row r="74" spans="1:7">
      <c r="B74" s="149"/>
      <c r="C74" s="149"/>
    </row>
    <row r="76" spans="1:7">
      <c r="B76" s="167" t="s">
        <v>214</v>
      </c>
      <c r="D76" s="166"/>
      <c r="E76" s="166"/>
      <c r="F76" s="166"/>
      <c r="G76" s="166"/>
    </row>
    <row r="77" spans="1:7">
      <c r="B77" s="167" t="s">
        <v>211</v>
      </c>
      <c r="D77" s="246"/>
      <c r="E77" s="246"/>
      <c r="F77" s="246"/>
      <c r="G77" s="299" t="s">
        <v>68</v>
      </c>
    </row>
    <row r="78" spans="1:7">
      <c r="B78" s="167" t="s">
        <v>212</v>
      </c>
      <c r="D78" s="246"/>
      <c r="E78" s="246"/>
      <c r="F78" s="246"/>
      <c r="G78" s="299"/>
    </row>
    <row r="79" spans="1:7">
      <c r="B79" s="167" t="s">
        <v>126</v>
      </c>
      <c r="D79" s="166"/>
      <c r="E79" s="166"/>
      <c r="F79" s="166"/>
      <c r="G79" s="166"/>
    </row>
    <row r="80" spans="1:7">
      <c r="B80" s="167" t="s">
        <v>67</v>
      </c>
      <c r="D80" s="166"/>
      <c r="E80" s="166"/>
      <c r="F80" s="166"/>
      <c r="G80" s="166"/>
    </row>
    <row r="94" spans="1:7">
      <c r="G94" s="19" t="s">
        <v>44</v>
      </c>
    </row>
    <row r="95" spans="1:7">
      <c r="A95" s="167" t="s">
        <v>183</v>
      </c>
    </row>
    <row r="99" spans="1:8" ht="15" customHeight="1">
      <c r="A99" s="244" t="s">
        <v>59</v>
      </c>
      <c r="B99" s="244"/>
      <c r="C99" s="244"/>
      <c r="D99" s="244"/>
      <c r="E99" s="244"/>
      <c r="F99" s="244"/>
      <c r="G99" s="244"/>
      <c r="H99" s="165"/>
    </row>
    <row r="100" spans="1:8" ht="15" customHeight="1">
      <c r="A100" s="165"/>
      <c r="B100" s="165"/>
      <c r="C100" s="165"/>
      <c r="D100" s="165"/>
      <c r="E100" s="165"/>
      <c r="F100" s="165"/>
      <c r="G100" s="165"/>
      <c r="H100" s="165"/>
    </row>
    <row r="101" spans="1:8" ht="15" customHeight="1">
      <c r="A101" s="165"/>
      <c r="B101" s="165"/>
      <c r="C101" s="165"/>
      <c r="D101" s="165"/>
      <c r="E101" s="165"/>
      <c r="F101" s="165"/>
      <c r="G101" s="165"/>
      <c r="H101" s="165"/>
    </row>
    <row r="103" spans="1:8" ht="28.5" customHeight="1">
      <c r="A103" s="176" t="s">
        <v>52</v>
      </c>
      <c r="B103" s="298"/>
      <c r="C103" s="298"/>
      <c r="D103" s="298"/>
      <c r="E103" s="298"/>
      <c r="F103" s="298"/>
      <c r="G103" s="298"/>
    </row>
    <row r="104" spans="1:8" ht="28.5" customHeight="1">
      <c r="A104" s="176" t="s">
        <v>60</v>
      </c>
      <c r="B104" s="298"/>
      <c r="C104" s="298"/>
      <c r="D104" s="298"/>
      <c r="E104" s="298"/>
      <c r="F104" s="298"/>
      <c r="G104" s="298"/>
    </row>
    <row r="105" spans="1:8" ht="28.5" customHeight="1">
      <c r="A105" s="176" t="s">
        <v>57</v>
      </c>
      <c r="B105" s="300"/>
      <c r="C105" s="300"/>
      <c r="D105" s="300"/>
      <c r="E105" s="300"/>
      <c r="F105" s="300"/>
      <c r="G105" s="300"/>
    </row>
    <row r="106" spans="1:8" ht="28.5" customHeight="1">
      <c r="A106" s="176" t="s">
        <v>208</v>
      </c>
      <c r="B106" s="301"/>
      <c r="C106" s="302"/>
      <c r="D106" s="302"/>
      <c r="E106" s="302"/>
      <c r="F106" s="302"/>
      <c r="G106" s="303"/>
    </row>
    <row r="107" spans="1:8" ht="28.5" customHeight="1">
      <c r="A107" s="176" t="s">
        <v>209</v>
      </c>
      <c r="B107" s="301"/>
      <c r="C107" s="302"/>
      <c r="D107" s="302"/>
      <c r="E107" s="302"/>
      <c r="F107" s="302"/>
      <c r="G107" s="303"/>
    </row>
    <row r="108" spans="1:8" ht="28.5" customHeight="1">
      <c r="A108" s="176" t="s">
        <v>61</v>
      </c>
      <c r="B108" s="173"/>
      <c r="C108" s="26" t="s">
        <v>62</v>
      </c>
      <c r="D108" s="26"/>
      <c r="E108" s="26"/>
      <c r="F108" s="26"/>
      <c r="G108" s="27"/>
    </row>
    <row r="109" spans="1:8" ht="14.25" customHeight="1">
      <c r="A109" s="294" t="s">
        <v>210</v>
      </c>
      <c r="B109" s="295" t="s">
        <v>63</v>
      </c>
      <c r="C109" s="296"/>
      <c r="D109" s="296"/>
      <c r="E109" s="296"/>
      <c r="F109" s="296"/>
      <c r="G109" s="297"/>
    </row>
    <row r="110" spans="1:8">
      <c r="A110" s="294"/>
      <c r="B110" s="28"/>
      <c r="C110" s="29" t="s">
        <v>64</v>
      </c>
      <c r="D110" s="172"/>
      <c r="E110" s="29" t="s">
        <v>65</v>
      </c>
      <c r="F110" s="29"/>
      <c r="G110" s="30"/>
    </row>
    <row r="111" spans="1:8" ht="28.5" customHeight="1">
      <c r="A111" s="176" t="s">
        <v>125</v>
      </c>
      <c r="B111" s="298"/>
      <c r="C111" s="298"/>
      <c r="D111" s="298"/>
      <c r="E111" s="298"/>
      <c r="F111" s="298"/>
      <c r="G111" s="298"/>
    </row>
    <row r="112" spans="1:8">
      <c r="A112" s="167" t="s">
        <v>73</v>
      </c>
    </row>
    <row r="116" spans="1:7">
      <c r="A116" s="167" t="s">
        <v>66</v>
      </c>
    </row>
    <row r="120" spans="1:7">
      <c r="B120" s="166" t="s">
        <v>43</v>
      </c>
      <c r="C120" s="166"/>
    </row>
    <row r="121" spans="1:7">
      <c r="B121" s="149"/>
      <c r="C121" s="149"/>
    </row>
    <row r="123" spans="1:7">
      <c r="B123" s="167" t="s">
        <v>214</v>
      </c>
      <c r="D123" s="166"/>
      <c r="E123" s="166"/>
      <c r="F123" s="166"/>
      <c r="G123" s="166"/>
    </row>
    <row r="124" spans="1:7">
      <c r="B124" s="167" t="s">
        <v>211</v>
      </c>
      <c r="D124" s="246"/>
      <c r="E124" s="246"/>
      <c r="F124" s="246"/>
      <c r="G124" s="299" t="s">
        <v>68</v>
      </c>
    </row>
    <row r="125" spans="1:7">
      <c r="B125" s="167" t="s">
        <v>212</v>
      </c>
      <c r="D125" s="246"/>
      <c r="E125" s="246"/>
      <c r="F125" s="246"/>
      <c r="G125" s="299"/>
    </row>
    <row r="126" spans="1:7">
      <c r="B126" s="167" t="s">
        <v>126</v>
      </c>
      <c r="D126" s="166"/>
      <c r="E126" s="166"/>
      <c r="F126" s="166"/>
      <c r="G126" s="166"/>
    </row>
    <row r="127" spans="1:7">
      <c r="B127" s="167" t="s">
        <v>67</v>
      </c>
      <c r="D127" s="166"/>
      <c r="E127" s="166"/>
      <c r="F127" s="166"/>
      <c r="G127" s="166"/>
    </row>
    <row r="141" spans="1:7">
      <c r="G141" s="19" t="s">
        <v>44</v>
      </c>
    </row>
    <row r="142" spans="1:7">
      <c r="A142" s="167" t="s">
        <v>183</v>
      </c>
    </row>
    <row r="146" spans="1:8" ht="15" customHeight="1">
      <c r="A146" s="244" t="s">
        <v>59</v>
      </c>
      <c r="B146" s="244"/>
      <c r="C146" s="244"/>
      <c r="D146" s="244"/>
      <c r="E146" s="244"/>
      <c r="F146" s="244"/>
      <c r="G146" s="244"/>
      <c r="H146" s="165"/>
    </row>
    <row r="147" spans="1:8" ht="15" customHeight="1">
      <c r="A147" s="165"/>
      <c r="B147" s="165"/>
      <c r="C147" s="165"/>
      <c r="D147" s="165"/>
      <c r="E147" s="165"/>
      <c r="F147" s="165"/>
      <c r="G147" s="165"/>
      <c r="H147" s="165"/>
    </row>
    <row r="148" spans="1:8" ht="15" customHeight="1">
      <c r="A148" s="165"/>
      <c r="B148" s="165"/>
      <c r="C148" s="165"/>
      <c r="D148" s="165"/>
      <c r="E148" s="165"/>
      <c r="F148" s="165"/>
      <c r="G148" s="165"/>
      <c r="H148" s="165"/>
    </row>
    <row r="150" spans="1:8" ht="28.5" customHeight="1">
      <c r="A150" s="176" t="s">
        <v>52</v>
      </c>
      <c r="B150" s="298"/>
      <c r="C150" s="298"/>
      <c r="D150" s="298"/>
      <c r="E150" s="298"/>
      <c r="F150" s="298"/>
      <c r="G150" s="298"/>
    </row>
    <row r="151" spans="1:8" ht="28.5" customHeight="1">
      <c r="A151" s="176" t="s">
        <v>60</v>
      </c>
      <c r="B151" s="298"/>
      <c r="C151" s="298"/>
      <c r="D151" s="298"/>
      <c r="E151" s="298"/>
      <c r="F151" s="298"/>
      <c r="G151" s="298"/>
    </row>
    <row r="152" spans="1:8" ht="28.5" customHeight="1">
      <c r="A152" s="176" t="s">
        <v>57</v>
      </c>
      <c r="B152" s="300"/>
      <c r="C152" s="300"/>
      <c r="D152" s="300"/>
      <c r="E152" s="300"/>
      <c r="F152" s="300"/>
      <c r="G152" s="300"/>
    </row>
    <row r="153" spans="1:8" ht="28.5" customHeight="1">
      <c r="A153" s="176" t="s">
        <v>208</v>
      </c>
      <c r="B153" s="301"/>
      <c r="C153" s="302"/>
      <c r="D153" s="302"/>
      <c r="E153" s="302"/>
      <c r="F153" s="302"/>
      <c r="G153" s="303"/>
    </row>
    <row r="154" spans="1:8" ht="28.5" customHeight="1">
      <c r="A154" s="176" t="s">
        <v>209</v>
      </c>
      <c r="B154" s="301"/>
      <c r="C154" s="302"/>
      <c r="D154" s="302"/>
      <c r="E154" s="302"/>
      <c r="F154" s="302"/>
      <c r="G154" s="303"/>
    </row>
    <row r="155" spans="1:8" ht="28.5" customHeight="1">
      <c r="A155" s="176" t="s">
        <v>61</v>
      </c>
      <c r="B155" s="173"/>
      <c r="C155" s="26" t="s">
        <v>62</v>
      </c>
      <c r="D155" s="26"/>
      <c r="E155" s="26"/>
      <c r="F155" s="26"/>
      <c r="G155" s="27"/>
    </row>
    <row r="156" spans="1:8" ht="14.25" customHeight="1">
      <c r="A156" s="294" t="s">
        <v>210</v>
      </c>
      <c r="B156" s="295" t="s">
        <v>63</v>
      </c>
      <c r="C156" s="296"/>
      <c r="D156" s="296"/>
      <c r="E156" s="296"/>
      <c r="F156" s="296"/>
      <c r="G156" s="297"/>
    </row>
    <row r="157" spans="1:8">
      <c r="A157" s="294"/>
      <c r="B157" s="28"/>
      <c r="C157" s="29" t="s">
        <v>64</v>
      </c>
      <c r="D157" s="172"/>
      <c r="E157" s="29" t="s">
        <v>65</v>
      </c>
      <c r="F157" s="29"/>
      <c r="G157" s="30"/>
    </row>
    <row r="158" spans="1:8" ht="28.5" customHeight="1">
      <c r="A158" s="176" t="s">
        <v>125</v>
      </c>
      <c r="B158" s="298"/>
      <c r="C158" s="298"/>
      <c r="D158" s="298"/>
      <c r="E158" s="298"/>
      <c r="F158" s="298"/>
      <c r="G158" s="298"/>
    </row>
    <row r="159" spans="1:8">
      <c r="A159" s="167" t="s">
        <v>73</v>
      </c>
    </row>
    <row r="163" spans="1:7">
      <c r="A163" s="167" t="s">
        <v>66</v>
      </c>
    </row>
    <row r="167" spans="1:7">
      <c r="B167" s="166" t="s">
        <v>43</v>
      </c>
      <c r="C167" s="166"/>
    </row>
    <row r="168" spans="1:7">
      <c r="B168" s="149"/>
      <c r="C168" s="149"/>
    </row>
    <row r="170" spans="1:7">
      <c r="B170" s="167" t="s">
        <v>214</v>
      </c>
      <c r="D170" s="166"/>
      <c r="E170" s="166"/>
      <c r="F170" s="166"/>
      <c r="G170" s="166"/>
    </row>
    <row r="171" spans="1:7">
      <c r="B171" s="167" t="s">
        <v>211</v>
      </c>
      <c r="D171" s="246"/>
      <c r="E171" s="246"/>
      <c r="F171" s="246"/>
      <c r="G171" s="299" t="s">
        <v>68</v>
      </c>
    </row>
    <row r="172" spans="1:7">
      <c r="B172" s="167" t="s">
        <v>212</v>
      </c>
      <c r="D172" s="246"/>
      <c r="E172" s="246"/>
      <c r="F172" s="246"/>
      <c r="G172" s="299"/>
    </row>
    <row r="173" spans="1:7">
      <c r="B173" s="167" t="s">
        <v>126</v>
      </c>
      <c r="D173" s="166"/>
      <c r="E173" s="166"/>
      <c r="F173" s="166"/>
      <c r="G173" s="166"/>
    </row>
    <row r="174" spans="1:7">
      <c r="B174" s="167" t="s">
        <v>67</v>
      </c>
      <c r="D174" s="166"/>
      <c r="E174" s="166"/>
      <c r="F174" s="166"/>
      <c r="G174" s="166"/>
    </row>
    <row r="188" spans="1:7">
      <c r="G188" s="19" t="s">
        <v>44</v>
      </c>
    </row>
    <row r="189" spans="1:7">
      <c r="A189" s="167" t="s">
        <v>183</v>
      </c>
    </row>
    <row r="193" spans="1:8" ht="15" customHeight="1">
      <c r="A193" s="244" t="s">
        <v>59</v>
      </c>
      <c r="B193" s="244"/>
      <c r="C193" s="244"/>
      <c r="D193" s="244"/>
      <c r="E193" s="244"/>
      <c r="F193" s="244"/>
      <c r="G193" s="244"/>
      <c r="H193" s="165"/>
    </row>
    <row r="194" spans="1:8" ht="15" customHeight="1">
      <c r="A194" s="165"/>
      <c r="B194" s="165"/>
      <c r="C194" s="165"/>
      <c r="D194" s="165"/>
      <c r="E194" s="165"/>
      <c r="F194" s="165"/>
      <c r="G194" s="165"/>
      <c r="H194" s="165"/>
    </row>
    <row r="195" spans="1:8" ht="15" customHeight="1">
      <c r="A195" s="165"/>
      <c r="B195" s="165"/>
      <c r="C195" s="165"/>
      <c r="D195" s="165"/>
      <c r="E195" s="165"/>
      <c r="F195" s="165"/>
      <c r="G195" s="165"/>
      <c r="H195" s="165"/>
    </row>
    <row r="197" spans="1:8" ht="28.5" customHeight="1">
      <c r="A197" s="176" t="s">
        <v>52</v>
      </c>
      <c r="B197" s="298"/>
      <c r="C197" s="298"/>
      <c r="D197" s="298"/>
      <c r="E197" s="298"/>
      <c r="F197" s="298"/>
      <c r="G197" s="298"/>
    </row>
    <row r="198" spans="1:8" ht="28.5" customHeight="1">
      <c r="A198" s="176" t="s">
        <v>60</v>
      </c>
      <c r="B198" s="298"/>
      <c r="C198" s="298"/>
      <c r="D198" s="298"/>
      <c r="E198" s="298"/>
      <c r="F198" s="298"/>
      <c r="G198" s="298"/>
    </row>
    <row r="199" spans="1:8" ht="28.5" customHeight="1">
      <c r="A199" s="176" t="s">
        <v>57</v>
      </c>
      <c r="B199" s="300"/>
      <c r="C199" s="300"/>
      <c r="D199" s="300"/>
      <c r="E199" s="300"/>
      <c r="F199" s="300"/>
      <c r="G199" s="300"/>
    </row>
    <row r="200" spans="1:8" ht="28.5" customHeight="1">
      <c r="A200" s="176" t="s">
        <v>208</v>
      </c>
      <c r="B200" s="301"/>
      <c r="C200" s="302"/>
      <c r="D200" s="302"/>
      <c r="E200" s="302"/>
      <c r="F200" s="302"/>
      <c r="G200" s="303"/>
    </row>
    <row r="201" spans="1:8" ht="28.5" customHeight="1">
      <c r="A201" s="176" t="s">
        <v>209</v>
      </c>
      <c r="B201" s="301"/>
      <c r="C201" s="302"/>
      <c r="D201" s="302"/>
      <c r="E201" s="302"/>
      <c r="F201" s="302"/>
      <c r="G201" s="303"/>
    </row>
    <row r="202" spans="1:8" ht="28.5" customHeight="1">
      <c r="A202" s="176" t="s">
        <v>61</v>
      </c>
      <c r="B202" s="173"/>
      <c r="C202" s="26" t="s">
        <v>62</v>
      </c>
      <c r="D202" s="26"/>
      <c r="E202" s="26"/>
      <c r="F202" s="26"/>
      <c r="G202" s="27"/>
    </row>
    <row r="203" spans="1:8" ht="14.25" customHeight="1">
      <c r="A203" s="294" t="s">
        <v>210</v>
      </c>
      <c r="B203" s="295" t="s">
        <v>63</v>
      </c>
      <c r="C203" s="296"/>
      <c r="D203" s="296"/>
      <c r="E203" s="296"/>
      <c r="F203" s="296"/>
      <c r="G203" s="297"/>
    </row>
    <row r="204" spans="1:8">
      <c r="A204" s="294"/>
      <c r="B204" s="28"/>
      <c r="C204" s="29" t="s">
        <v>64</v>
      </c>
      <c r="D204" s="172"/>
      <c r="E204" s="29" t="s">
        <v>65</v>
      </c>
      <c r="F204" s="29"/>
      <c r="G204" s="30"/>
    </row>
    <row r="205" spans="1:8" ht="28.5" customHeight="1">
      <c r="A205" s="176" t="s">
        <v>125</v>
      </c>
      <c r="B205" s="298"/>
      <c r="C205" s="298"/>
      <c r="D205" s="298"/>
      <c r="E205" s="298"/>
      <c r="F205" s="298"/>
      <c r="G205" s="298"/>
    </row>
    <row r="206" spans="1:8">
      <c r="A206" s="167" t="s">
        <v>73</v>
      </c>
    </row>
    <row r="210" spans="1:7">
      <c r="A210" s="167" t="s">
        <v>66</v>
      </c>
    </row>
    <row r="214" spans="1:7">
      <c r="B214" s="166" t="s">
        <v>43</v>
      </c>
      <c r="C214" s="166"/>
    </row>
    <row r="215" spans="1:7">
      <c r="B215" s="149"/>
      <c r="C215" s="149"/>
    </row>
    <row r="217" spans="1:7">
      <c r="B217" s="167" t="s">
        <v>214</v>
      </c>
      <c r="D217" s="166"/>
      <c r="E217" s="166"/>
      <c r="F217" s="166"/>
      <c r="G217" s="166"/>
    </row>
    <row r="218" spans="1:7">
      <c r="B218" s="167" t="s">
        <v>211</v>
      </c>
      <c r="D218" s="246"/>
      <c r="E218" s="246"/>
      <c r="F218" s="246"/>
      <c r="G218" s="299" t="s">
        <v>68</v>
      </c>
    </row>
    <row r="219" spans="1:7">
      <c r="B219" s="167" t="s">
        <v>212</v>
      </c>
      <c r="D219" s="246"/>
      <c r="E219" s="246"/>
      <c r="F219" s="246"/>
      <c r="G219" s="299"/>
    </row>
    <row r="220" spans="1:7">
      <c r="B220" s="167" t="s">
        <v>126</v>
      </c>
      <c r="D220" s="166"/>
      <c r="E220" s="166"/>
      <c r="F220" s="166"/>
      <c r="G220" s="166"/>
    </row>
    <row r="221" spans="1:7">
      <c r="B221" s="167" t="s">
        <v>67</v>
      </c>
      <c r="D221" s="166"/>
      <c r="E221" s="166"/>
      <c r="F221" s="166"/>
      <c r="G221" s="166"/>
    </row>
    <row r="235" spans="1:8">
      <c r="G235" s="19" t="s">
        <v>44</v>
      </c>
    </row>
    <row r="236" spans="1:8">
      <c r="A236" s="167" t="s">
        <v>183</v>
      </c>
    </row>
    <row r="240" spans="1:8" ht="15" customHeight="1">
      <c r="A240" s="244" t="s">
        <v>59</v>
      </c>
      <c r="B240" s="244"/>
      <c r="C240" s="244"/>
      <c r="D240" s="244"/>
      <c r="E240" s="244"/>
      <c r="F240" s="244"/>
      <c r="G240" s="244"/>
      <c r="H240" s="165"/>
    </row>
    <row r="241" spans="1:8" ht="15" customHeight="1">
      <c r="A241" s="165"/>
      <c r="B241" s="165"/>
      <c r="C241" s="165"/>
      <c r="D241" s="165"/>
      <c r="E241" s="165"/>
      <c r="F241" s="165"/>
      <c r="G241" s="165"/>
      <c r="H241" s="165"/>
    </row>
    <row r="242" spans="1:8" ht="15" customHeight="1">
      <c r="A242" s="165"/>
      <c r="B242" s="165"/>
      <c r="C242" s="165"/>
      <c r="D242" s="165"/>
      <c r="E242" s="165"/>
      <c r="F242" s="165"/>
      <c r="G242" s="165"/>
      <c r="H242" s="165"/>
    </row>
    <row r="244" spans="1:8" ht="28.5" customHeight="1">
      <c r="A244" s="176" t="s">
        <v>52</v>
      </c>
      <c r="B244" s="298"/>
      <c r="C244" s="298"/>
      <c r="D244" s="298"/>
      <c r="E244" s="298"/>
      <c r="F244" s="298"/>
      <c r="G244" s="298"/>
    </row>
    <row r="245" spans="1:8" ht="28.5" customHeight="1">
      <c r="A245" s="176" t="s">
        <v>60</v>
      </c>
      <c r="B245" s="298"/>
      <c r="C245" s="298"/>
      <c r="D245" s="298"/>
      <c r="E245" s="298"/>
      <c r="F245" s="298"/>
      <c r="G245" s="298"/>
    </row>
    <row r="246" spans="1:8" ht="28.5" customHeight="1">
      <c r="A246" s="176" t="s">
        <v>57</v>
      </c>
      <c r="B246" s="300"/>
      <c r="C246" s="300"/>
      <c r="D246" s="300"/>
      <c r="E246" s="300"/>
      <c r="F246" s="300"/>
      <c r="G246" s="300"/>
    </row>
    <row r="247" spans="1:8" ht="28.5" customHeight="1">
      <c r="A247" s="176" t="s">
        <v>208</v>
      </c>
      <c r="B247" s="301"/>
      <c r="C247" s="302"/>
      <c r="D247" s="302"/>
      <c r="E247" s="302"/>
      <c r="F247" s="302"/>
      <c r="G247" s="303"/>
    </row>
    <row r="248" spans="1:8" ht="28.5" customHeight="1">
      <c r="A248" s="176" t="s">
        <v>209</v>
      </c>
      <c r="B248" s="301"/>
      <c r="C248" s="302"/>
      <c r="D248" s="302"/>
      <c r="E248" s="302"/>
      <c r="F248" s="302"/>
      <c r="G248" s="303"/>
    </row>
    <row r="249" spans="1:8" ht="28.5" customHeight="1">
      <c r="A249" s="176" t="s">
        <v>61</v>
      </c>
      <c r="B249" s="173"/>
      <c r="C249" s="26" t="s">
        <v>62</v>
      </c>
      <c r="D249" s="26"/>
      <c r="E249" s="26"/>
      <c r="F249" s="26"/>
      <c r="G249" s="27"/>
    </row>
    <row r="250" spans="1:8" ht="14.25" customHeight="1">
      <c r="A250" s="294" t="s">
        <v>210</v>
      </c>
      <c r="B250" s="295" t="s">
        <v>63</v>
      </c>
      <c r="C250" s="296"/>
      <c r="D250" s="296"/>
      <c r="E250" s="296"/>
      <c r="F250" s="296"/>
      <c r="G250" s="297"/>
    </row>
    <row r="251" spans="1:8">
      <c r="A251" s="294"/>
      <c r="B251" s="28"/>
      <c r="C251" s="29" t="s">
        <v>64</v>
      </c>
      <c r="D251" s="172"/>
      <c r="E251" s="29" t="s">
        <v>65</v>
      </c>
      <c r="F251" s="29"/>
      <c r="G251" s="30"/>
    </row>
    <row r="252" spans="1:8" ht="28.5" customHeight="1">
      <c r="A252" s="176" t="s">
        <v>125</v>
      </c>
      <c r="B252" s="298"/>
      <c r="C252" s="298"/>
      <c r="D252" s="298"/>
      <c r="E252" s="298"/>
      <c r="F252" s="298"/>
      <c r="G252" s="298"/>
    </row>
    <row r="253" spans="1:8">
      <c r="A253" s="167" t="s">
        <v>73</v>
      </c>
    </row>
    <row r="257" spans="1:7">
      <c r="A257" s="167" t="s">
        <v>66</v>
      </c>
    </row>
    <row r="261" spans="1:7">
      <c r="B261" s="166" t="s">
        <v>43</v>
      </c>
      <c r="C261" s="166"/>
    </row>
    <row r="262" spans="1:7">
      <c r="B262" s="149"/>
      <c r="C262" s="149"/>
    </row>
    <row r="264" spans="1:7">
      <c r="B264" s="167" t="s">
        <v>215</v>
      </c>
      <c r="D264" s="166"/>
      <c r="E264" s="166"/>
      <c r="F264" s="166"/>
      <c r="G264" s="166"/>
    </row>
    <row r="265" spans="1:7">
      <c r="B265" s="167" t="s">
        <v>211</v>
      </c>
      <c r="D265" s="246"/>
      <c r="E265" s="246"/>
      <c r="F265" s="246"/>
      <c r="G265" s="299" t="s">
        <v>68</v>
      </c>
    </row>
    <row r="266" spans="1:7">
      <c r="B266" s="167" t="s">
        <v>212</v>
      </c>
      <c r="D266" s="246"/>
      <c r="E266" s="246"/>
      <c r="F266" s="246"/>
      <c r="G266" s="299"/>
    </row>
    <row r="267" spans="1:7">
      <c r="B267" s="167" t="s">
        <v>126</v>
      </c>
      <c r="D267" s="166"/>
      <c r="E267" s="166"/>
      <c r="F267" s="166"/>
      <c r="G267" s="166"/>
    </row>
    <row r="268" spans="1:7">
      <c r="B268" s="167" t="s">
        <v>67</v>
      </c>
      <c r="D268" s="166"/>
      <c r="E268" s="166"/>
      <c r="F268" s="166"/>
      <c r="G268" s="166"/>
    </row>
    <row r="282" spans="1:8">
      <c r="G282" s="19" t="s">
        <v>44</v>
      </c>
    </row>
    <row r="283" spans="1:8">
      <c r="A283" s="167" t="s">
        <v>183</v>
      </c>
    </row>
    <row r="287" spans="1:8" ht="15" customHeight="1">
      <c r="A287" s="244" t="s">
        <v>59</v>
      </c>
      <c r="B287" s="244"/>
      <c r="C287" s="244"/>
      <c r="D287" s="244"/>
      <c r="E287" s="244"/>
      <c r="F287" s="244"/>
      <c r="G287" s="244"/>
      <c r="H287" s="165"/>
    </row>
    <row r="288" spans="1:8" ht="15" customHeight="1">
      <c r="A288" s="165"/>
      <c r="B288" s="165"/>
      <c r="C288" s="165"/>
      <c r="D288" s="165"/>
      <c r="E288" s="165"/>
      <c r="F288" s="165"/>
      <c r="G288" s="165"/>
      <c r="H288" s="165"/>
    </row>
    <row r="289" spans="1:8" ht="15" customHeight="1">
      <c r="A289" s="165"/>
      <c r="B289" s="165"/>
      <c r="C289" s="165"/>
      <c r="D289" s="165"/>
      <c r="E289" s="165"/>
      <c r="F289" s="165"/>
      <c r="G289" s="165"/>
      <c r="H289" s="165"/>
    </row>
    <row r="291" spans="1:8" ht="28.5" customHeight="1">
      <c r="A291" s="176" t="s">
        <v>52</v>
      </c>
      <c r="B291" s="298"/>
      <c r="C291" s="298"/>
      <c r="D291" s="298"/>
      <c r="E291" s="298"/>
      <c r="F291" s="298"/>
      <c r="G291" s="298"/>
    </row>
    <row r="292" spans="1:8" ht="28.5" customHeight="1">
      <c r="A292" s="176" t="s">
        <v>60</v>
      </c>
      <c r="B292" s="298"/>
      <c r="C292" s="298"/>
      <c r="D292" s="298"/>
      <c r="E292" s="298"/>
      <c r="F292" s="298"/>
      <c r="G292" s="298"/>
    </row>
    <row r="293" spans="1:8" ht="28.5" customHeight="1">
      <c r="A293" s="176" t="s">
        <v>57</v>
      </c>
      <c r="B293" s="300"/>
      <c r="C293" s="300"/>
      <c r="D293" s="300"/>
      <c r="E293" s="300"/>
      <c r="F293" s="300"/>
      <c r="G293" s="300"/>
    </row>
    <row r="294" spans="1:8" ht="28.5" customHeight="1">
      <c r="A294" s="176" t="s">
        <v>208</v>
      </c>
      <c r="B294" s="301"/>
      <c r="C294" s="302"/>
      <c r="D294" s="302"/>
      <c r="E294" s="302"/>
      <c r="F294" s="302"/>
      <c r="G294" s="303"/>
    </row>
    <row r="295" spans="1:8" ht="28.5" customHeight="1">
      <c r="A295" s="176" t="s">
        <v>209</v>
      </c>
      <c r="B295" s="301"/>
      <c r="C295" s="302"/>
      <c r="D295" s="302"/>
      <c r="E295" s="302"/>
      <c r="F295" s="302"/>
      <c r="G295" s="303"/>
    </row>
    <row r="296" spans="1:8" ht="28.5" customHeight="1">
      <c r="A296" s="176" t="s">
        <v>61</v>
      </c>
      <c r="B296" s="173"/>
      <c r="C296" s="26" t="s">
        <v>62</v>
      </c>
      <c r="D296" s="26"/>
      <c r="E296" s="26"/>
      <c r="F296" s="26"/>
      <c r="G296" s="27"/>
    </row>
    <row r="297" spans="1:8" ht="14.25" customHeight="1">
      <c r="A297" s="294" t="s">
        <v>210</v>
      </c>
      <c r="B297" s="295" t="s">
        <v>63</v>
      </c>
      <c r="C297" s="296"/>
      <c r="D297" s="296"/>
      <c r="E297" s="296"/>
      <c r="F297" s="296"/>
      <c r="G297" s="297"/>
    </row>
    <row r="298" spans="1:8">
      <c r="A298" s="294"/>
      <c r="B298" s="28"/>
      <c r="C298" s="29" t="s">
        <v>64</v>
      </c>
      <c r="D298" s="172"/>
      <c r="E298" s="29" t="s">
        <v>65</v>
      </c>
      <c r="F298" s="29"/>
      <c r="G298" s="30"/>
    </row>
    <row r="299" spans="1:8" ht="28.5" customHeight="1">
      <c r="A299" s="176" t="s">
        <v>125</v>
      </c>
      <c r="B299" s="298"/>
      <c r="C299" s="298"/>
      <c r="D299" s="298"/>
      <c r="E299" s="298"/>
      <c r="F299" s="298"/>
      <c r="G299" s="298"/>
    </row>
    <row r="300" spans="1:8">
      <c r="A300" s="167" t="s">
        <v>73</v>
      </c>
    </row>
    <row r="304" spans="1:8">
      <c r="A304" s="167" t="s">
        <v>66</v>
      </c>
    </row>
    <row r="308" spans="2:7">
      <c r="B308" s="166" t="s">
        <v>43</v>
      </c>
      <c r="C308" s="166"/>
    </row>
    <row r="309" spans="2:7">
      <c r="B309" s="149"/>
      <c r="C309" s="149"/>
    </row>
    <row r="311" spans="2:7">
      <c r="B311" s="167" t="s">
        <v>215</v>
      </c>
      <c r="D311" s="166"/>
      <c r="E311" s="166"/>
      <c r="F311" s="166"/>
      <c r="G311" s="166"/>
    </row>
    <row r="312" spans="2:7">
      <c r="B312" s="167" t="s">
        <v>211</v>
      </c>
      <c r="D312" s="246"/>
      <c r="E312" s="246"/>
      <c r="F312" s="246"/>
      <c r="G312" s="299" t="s">
        <v>68</v>
      </c>
    </row>
    <row r="313" spans="2:7">
      <c r="B313" s="167" t="s">
        <v>212</v>
      </c>
      <c r="D313" s="246"/>
      <c r="E313" s="246"/>
      <c r="F313" s="246"/>
      <c r="G313" s="299"/>
    </row>
    <row r="314" spans="2:7">
      <c r="B314" s="167" t="s">
        <v>126</v>
      </c>
      <c r="D314" s="166"/>
      <c r="E314" s="166"/>
      <c r="F314" s="166"/>
      <c r="G314" s="166"/>
    </row>
    <row r="315" spans="2:7">
      <c r="B315" s="167" t="s">
        <v>67</v>
      </c>
      <c r="D315" s="166"/>
      <c r="E315" s="166"/>
      <c r="F315" s="166"/>
      <c r="G315" s="166"/>
    </row>
    <row r="329" spans="1:8">
      <c r="G329" s="19" t="s">
        <v>44</v>
      </c>
    </row>
    <row r="330" spans="1:8">
      <c r="A330" s="167" t="s">
        <v>183</v>
      </c>
    </row>
    <row r="334" spans="1:8" ht="15" customHeight="1">
      <c r="A334" s="244" t="s">
        <v>59</v>
      </c>
      <c r="B334" s="244"/>
      <c r="C334" s="244"/>
      <c r="D334" s="244"/>
      <c r="E334" s="244"/>
      <c r="F334" s="244"/>
      <c r="G334" s="244"/>
      <c r="H334" s="165"/>
    </row>
    <row r="335" spans="1:8" ht="15" customHeight="1">
      <c r="A335" s="165"/>
      <c r="B335" s="165"/>
      <c r="C335" s="165"/>
      <c r="D335" s="165"/>
      <c r="E335" s="165"/>
      <c r="F335" s="165"/>
      <c r="G335" s="165"/>
      <c r="H335" s="165"/>
    </row>
    <row r="336" spans="1:8" ht="15" customHeight="1">
      <c r="A336" s="165"/>
      <c r="B336" s="165"/>
      <c r="C336" s="165"/>
      <c r="D336" s="165"/>
      <c r="E336" s="165"/>
      <c r="F336" s="165"/>
      <c r="G336" s="165"/>
      <c r="H336" s="165"/>
    </row>
    <row r="338" spans="1:7" ht="28.5" customHeight="1">
      <c r="A338" s="176" t="s">
        <v>52</v>
      </c>
      <c r="B338" s="298"/>
      <c r="C338" s="298"/>
      <c r="D338" s="298"/>
      <c r="E338" s="298"/>
      <c r="F338" s="298"/>
      <c r="G338" s="298"/>
    </row>
    <row r="339" spans="1:7" ht="28.5" customHeight="1">
      <c r="A339" s="176" t="s">
        <v>60</v>
      </c>
      <c r="B339" s="298"/>
      <c r="C339" s="298"/>
      <c r="D339" s="298"/>
      <c r="E339" s="298"/>
      <c r="F339" s="298"/>
      <c r="G339" s="298"/>
    </row>
    <row r="340" spans="1:7" ht="28.5" customHeight="1">
      <c r="A340" s="176" t="s">
        <v>57</v>
      </c>
      <c r="B340" s="300"/>
      <c r="C340" s="300"/>
      <c r="D340" s="300"/>
      <c r="E340" s="300"/>
      <c r="F340" s="300"/>
      <c r="G340" s="300"/>
    </row>
    <row r="341" spans="1:7" ht="28.5" customHeight="1">
      <c r="A341" s="176" t="s">
        <v>208</v>
      </c>
      <c r="B341" s="301"/>
      <c r="C341" s="302"/>
      <c r="D341" s="302"/>
      <c r="E341" s="302"/>
      <c r="F341" s="302"/>
      <c r="G341" s="303"/>
    </row>
    <row r="342" spans="1:7" ht="28.5" customHeight="1">
      <c r="A342" s="176" t="s">
        <v>209</v>
      </c>
      <c r="B342" s="301"/>
      <c r="C342" s="302"/>
      <c r="D342" s="302"/>
      <c r="E342" s="302"/>
      <c r="F342" s="302"/>
      <c r="G342" s="303"/>
    </row>
    <row r="343" spans="1:7" ht="28.5" customHeight="1">
      <c r="A343" s="176" t="s">
        <v>61</v>
      </c>
      <c r="B343" s="173"/>
      <c r="C343" s="26" t="s">
        <v>62</v>
      </c>
      <c r="D343" s="26"/>
      <c r="E343" s="26"/>
      <c r="F343" s="26"/>
      <c r="G343" s="27"/>
    </row>
    <row r="344" spans="1:7" ht="14.25" customHeight="1">
      <c r="A344" s="294" t="s">
        <v>210</v>
      </c>
      <c r="B344" s="295" t="s">
        <v>63</v>
      </c>
      <c r="C344" s="296"/>
      <c r="D344" s="296"/>
      <c r="E344" s="296"/>
      <c r="F344" s="296"/>
      <c r="G344" s="297"/>
    </row>
    <row r="345" spans="1:7">
      <c r="A345" s="294"/>
      <c r="B345" s="28"/>
      <c r="C345" s="29" t="s">
        <v>64</v>
      </c>
      <c r="D345" s="172"/>
      <c r="E345" s="29" t="s">
        <v>65</v>
      </c>
      <c r="F345" s="29"/>
      <c r="G345" s="30"/>
    </row>
    <row r="346" spans="1:7" ht="28.5" customHeight="1">
      <c r="A346" s="176" t="s">
        <v>125</v>
      </c>
      <c r="B346" s="298"/>
      <c r="C346" s="298"/>
      <c r="D346" s="298"/>
      <c r="E346" s="298"/>
      <c r="F346" s="298"/>
      <c r="G346" s="298"/>
    </row>
    <row r="347" spans="1:7">
      <c r="A347" s="167" t="s">
        <v>73</v>
      </c>
    </row>
    <row r="351" spans="1:7">
      <c r="A351" s="167" t="s">
        <v>66</v>
      </c>
    </row>
    <row r="355" spans="2:7">
      <c r="B355" s="166" t="s">
        <v>43</v>
      </c>
      <c r="C355" s="166"/>
    </row>
    <row r="356" spans="2:7">
      <c r="B356" s="149"/>
      <c r="C356" s="149"/>
    </row>
    <row r="358" spans="2:7">
      <c r="B358" s="167" t="s">
        <v>215</v>
      </c>
      <c r="D358" s="166"/>
      <c r="E358" s="166"/>
      <c r="F358" s="166"/>
      <c r="G358" s="166"/>
    </row>
    <row r="359" spans="2:7">
      <c r="B359" s="167" t="s">
        <v>211</v>
      </c>
      <c r="D359" s="246"/>
      <c r="E359" s="246"/>
      <c r="F359" s="246"/>
      <c r="G359" s="299" t="s">
        <v>68</v>
      </c>
    </row>
    <row r="360" spans="2:7">
      <c r="B360" s="167" t="s">
        <v>212</v>
      </c>
      <c r="D360" s="246"/>
      <c r="E360" s="246"/>
      <c r="F360" s="246"/>
      <c r="G360" s="299"/>
    </row>
    <row r="361" spans="2:7">
      <c r="B361" s="167" t="s">
        <v>126</v>
      </c>
      <c r="D361" s="166"/>
      <c r="E361" s="166"/>
      <c r="F361" s="166"/>
      <c r="G361" s="166"/>
    </row>
    <row r="362" spans="2:7">
      <c r="B362" s="167" t="s">
        <v>67</v>
      </c>
      <c r="D362" s="166"/>
      <c r="E362" s="166"/>
      <c r="F362" s="166"/>
      <c r="G362" s="166"/>
    </row>
    <row r="376" spans="1:8">
      <c r="G376" s="19" t="s">
        <v>44</v>
      </c>
    </row>
    <row r="377" spans="1:8">
      <c r="A377" s="167" t="s">
        <v>183</v>
      </c>
    </row>
    <row r="381" spans="1:8" ht="15" customHeight="1">
      <c r="A381" s="244" t="s">
        <v>59</v>
      </c>
      <c r="B381" s="244"/>
      <c r="C381" s="244"/>
      <c r="D381" s="244"/>
      <c r="E381" s="244"/>
      <c r="F381" s="244"/>
      <c r="G381" s="244"/>
      <c r="H381" s="165"/>
    </row>
    <row r="382" spans="1:8" ht="15" customHeight="1">
      <c r="A382" s="165"/>
      <c r="B382" s="165"/>
      <c r="C382" s="165"/>
      <c r="D382" s="165"/>
      <c r="E382" s="165"/>
      <c r="F382" s="165"/>
      <c r="G382" s="165"/>
      <c r="H382" s="165"/>
    </row>
    <row r="383" spans="1:8" ht="15" customHeight="1">
      <c r="A383" s="165"/>
      <c r="B383" s="165"/>
      <c r="C383" s="165"/>
      <c r="D383" s="165"/>
      <c r="E383" s="165"/>
      <c r="F383" s="165"/>
      <c r="G383" s="165"/>
      <c r="H383" s="165"/>
    </row>
    <row r="385" spans="1:7" ht="28.5" customHeight="1">
      <c r="A385" s="176" t="s">
        <v>52</v>
      </c>
      <c r="B385" s="298"/>
      <c r="C385" s="298"/>
      <c r="D385" s="298"/>
      <c r="E385" s="298"/>
      <c r="F385" s="298"/>
      <c r="G385" s="298"/>
    </row>
    <row r="386" spans="1:7" ht="28.5" customHeight="1">
      <c r="A386" s="176" t="s">
        <v>60</v>
      </c>
      <c r="B386" s="298"/>
      <c r="C386" s="298"/>
      <c r="D386" s="298"/>
      <c r="E386" s="298"/>
      <c r="F386" s="298"/>
      <c r="G386" s="298"/>
    </row>
    <row r="387" spans="1:7" ht="28.5" customHeight="1">
      <c r="A387" s="176" t="s">
        <v>57</v>
      </c>
      <c r="B387" s="300"/>
      <c r="C387" s="300"/>
      <c r="D387" s="300"/>
      <c r="E387" s="300"/>
      <c r="F387" s="300"/>
      <c r="G387" s="300"/>
    </row>
    <row r="388" spans="1:7" ht="28.5" customHeight="1">
      <c r="A388" s="176" t="s">
        <v>208</v>
      </c>
      <c r="B388" s="301"/>
      <c r="C388" s="302"/>
      <c r="D388" s="302"/>
      <c r="E388" s="302"/>
      <c r="F388" s="302"/>
      <c r="G388" s="303"/>
    </row>
    <row r="389" spans="1:7" ht="28.5" customHeight="1">
      <c r="A389" s="176" t="s">
        <v>209</v>
      </c>
      <c r="B389" s="301"/>
      <c r="C389" s="302"/>
      <c r="D389" s="302"/>
      <c r="E389" s="302"/>
      <c r="F389" s="302"/>
      <c r="G389" s="303"/>
    </row>
    <row r="390" spans="1:7" ht="28.5" customHeight="1">
      <c r="A390" s="176" t="s">
        <v>61</v>
      </c>
      <c r="B390" s="173"/>
      <c r="C390" s="26" t="s">
        <v>62</v>
      </c>
      <c r="D390" s="26"/>
      <c r="E390" s="26"/>
      <c r="F390" s="26"/>
      <c r="G390" s="27"/>
    </row>
    <row r="391" spans="1:7" ht="14.25" customHeight="1">
      <c r="A391" s="294" t="s">
        <v>210</v>
      </c>
      <c r="B391" s="295" t="s">
        <v>63</v>
      </c>
      <c r="C391" s="296"/>
      <c r="D391" s="296"/>
      <c r="E391" s="296"/>
      <c r="F391" s="296"/>
      <c r="G391" s="297"/>
    </row>
    <row r="392" spans="1:7">
      <c r="A392" s="294"/>
      <c r="B392" s="28"/>
      <c r="C392" s="29" t="s">
        <v>64</v>
      </c>
      <c r="D392" s="172"/>
      <c r="E392" s="29" t="s">
        <v>65</v>
      </c>
      <c r="F392" s="29"/>
      <c r="G392" s="30"/>
    </row>
    <row r="393" spans="1:7" ht="28.5" customHeight="1">
      <c r="A393" s="176" t="s">
        <v>125</v>
      </c>
      <c r="B393" s="298"/>
      <c r="C393" s="298"/>
      <c r="D393" s="298"/>
      <c r="E393" s="298"/>
      <c r="F393" s="298"/>
      <c r="G393" s="298"/>
    </row>
    <row r="394" spans="1:7">
      <c r="A394" s="167" t="s">
        <v>73</v>
      </c>
    </row>
    <row r="398" spans="1:7">
      <c r="A398" s="167" t="s">
        <v>66</v>
      </c>
    </row>
    <row r="402" spans="2:7">
      <c r="B402" s="166" t="s">
        <v>43</v>
      </c>
      <c r="C402" s="166"/>
    </row>
    <row r="403" spans="2:7">
      <c r="B403" s="149"/>
      <c r="C403" s="149"/>
    </row>
    <row r="405" spans="2:7">
      <c r="B405" s="167" t="s">
        <v>215</v>
      </c>
      <c r="D405" s="166"/>
      <c r="E405" s="166"/>
      <c r="F405" s="166"/>
      <c r="G405" s="166"/>
    </row>
    <row r="406" spans="2:7">
      <c r="B406" s="167" t="s">
        <v>211</v>
      </c>
      <c r="D406" s="246"/>
      <c r="E406" s="246"/>
      <c r="F406" s="246"/>
      <c r="G406" s="299" t="s">
        <v>68</v>
      </c>
    </row>
    <row r="407" spans="2:7">
      <c r="B407" s="167" t="s">
        <v>212</v>
      </c>
      <c r="D407" s="246"/>
      <c r="E407" s="246"/>
      <c r="F407" s="246"/>
      <c r="G407" s="299"/>
    </row>
    <row r="408" spans="2:7">
      <c r="B408" s="167" t="s">
        <v>126</v>
      </c>
      <c r="D408" s="166"/>
      <c r="E408" s="166"/>
      <c r="F408" s="166"/>
      <c r="G408" s="166"/>
    </row>
    <row r="409" spans="2:7">
      <c r="B409" s="167" t="s">
        <v>67</v>
      </c>
      <c r="D409" s="166"/>
      <c r="E409" s="166"/>
      <c r="F409" s="166"/>
      <c r="G409" s="166"/>
    </row>
    <row r="423" spans="1:8">
      <c r="G423" s="19" t="s">
        <v>44</v>
      </c>
    </row>
    <row r="424" spans="1:8">
      <c r="A424" s="167" t="s">
        <v>183</v>
      </c>
    </row>
    <row r="428" spans="1:8" ht="15" customHeight="1">
      <c r="A428" s="244" t="s">
        <v>59</v>
      </c>
      <c r="B428" s="244"/>
      <c r="C428" s="244"/>
      <c r="D428" s="244"/>
      <c r="E428" s="244"/>
      <c r="F428" s="244"/>
      <c r="G428" s="244"/>
      <c r="H428" s="165"/>
    </row>
    <row r="429" spans="1:8" ht="15" customHeight="1">
      <c r="A429" s="165"/>
      <c r="B429" s="165"/>
      <c r="C429" s="165"/>
      <c r="D429" s="165"/>
      <c r="E429" s="165"/>
      <c r="F429" s="165"/>
      <c r="G429" s="165"/>
      <c r="H429" s="165"/>
    </row>
    <row r="430" spans="1:8" ht="15" customHeight="1">
      <c r="A430" s="165"/>
      <c r="B430" s="165"/>
      <c r="C430" s="165"/>
      <c r="D430" s="165"/>
      <c r="E430" s="165"/>
      <c r="F430" s="165"/>
      <c r="G430" s="165"/>
      <c r="H430" s="165"/>
    </row>
    <row r="432" spans="1:8" ht="28.5" customHeight="1">
      <c r="A432" s="176" t="s">
        <v>52</v>
      </c>
      <c r="B432" s="298"/>
      <c r="C432" s="298"/>
      <c r="D432" s="298"/>
      <c r="E432" s="298"/>
      <c r="F432" s="298"/>
      <c r="G432" s="298"/>
    </row>
    <row r="433" spans="1:7" ht="28.5" customHeight="1">
      <c r="A433" s="176" t="s">
        <v>60</v>
      </c>
      <c r="B433" s="298"/>
      <c r="C433" s="298"/>
      <c r="D433" s="298"/>
      <c r="E433" s="298"/>
      <c r="F433" s="298"/>
      <c r="G433" s="298"/>
    </row>
    <row r="434" spans="1:7" ht="28.5" customHeight="1">
      <c r="A434" s="176" t="s">
        <v>57</v>
      </c>
      <c r="B434" s="300"/>
      <c r="C434" s="300"/>
      <c r="D434" s="300"/>
      <c r="E434" s="300"/>
      <c r="F434" s="300"/>
      <c r="G434" s="300"/>
    </row>
    <row r="435" spans="1:7" ht="28.5" customHeight="1">
      <c r="A435" s="176" t="s">
        <v>208</v>
      </c>
      <c r="B435" s="301"/>
      <c r="C435" s="302"/>
      <c r="D435" s="302"/>
      <c r="E435" s="302"/>
      <c r="F435" s="302"/>
      <c r="G435" s="303"/>
    </row>
    <row r="436" spans="1:7" ht="28.5" customHeight="1">
      <c r="A436" s="176" t="s">
        <v>209</v>
      </c>
      <c r="B436" s="301"/>
      <c r="C436" s="302"/>
      <c r="D436" s="302"/>
      <c r="E436" s="302"/>
      <c r="F436" s="302"/>
      <c r="G436" s="303"/>
    </row>
    <row r="437" spans="1:7" ht="28.5" customHeight="1">
      <c r="A437" s="176" t="s">
        <v>61</v>
      </c>
      <c r="B437" s="173"/>
      <c r="C437" s="26" t="s">
        <v>62</v>
      </c>
      <c r="D437" s="26"/>
      <c r="E437" s="26"/>
      <c r="F437" s="26"/>
      <c r="G437" s="27"/>
    </row>
    <row r="438" spans="1:7" ht="14.25" customHeight="1">
      <c r="A438" s="294" t="s">
        <v>210</v>
      </c>
      <c r="B438" s="295" t="s">
        <v>63</v>
      </c>
      <c r="C438" s="296"/>
      <c r="D438" s="296"/>
      <c r="E438" s="296"/>
      <c r="F438" s="296"/>
      <c r="G438" s="297"/>
    </row>
    <row r="439" spans="1:7">
      <c r="A439" s="294"/>
      <c r="B439" s="28"/>
      <c r="C439" s="29" t="s">
        <v>64</v>
      </c>
      <c r="D439" s="172"/>
      <c r="E439" s="29" t="s">
        <v>65</v>
      </c>
      <c r="F439" s="29"/>
      <c r="G439" s="30"/>
    </row>
    <row r="440" spans="1:7" ht="28.5" customHeight="1">
      <c r="A440" s="176" t="s">
        <v>125</v>
      </c>
      <c r="B440" s="298"/>
      <c r="C440" s="298"/>
      <c r="D440" s="298"/>
      <c r="E440" s="298"/>
      <c r="F440" s="298"/>
      <c r="G440" s="298"/>
    </row>
    <row r="441" spans="1:7">
      <c r="A441" s="167" t="s">
        <v>73</v>
      </c>
    </row>
    <row r="445" spans="1:7">
      <c r="A445" s="167" t="s">
        <v>66</v>
      </c>
    </row>
    <row r="449" spans="2:7">
      <c r="B449" s="166" t="s">
        <v>43</v>
      </c>
      <c r="C449" s="166"/>
    </row>
    <row r="450" spans="2:7">
      <c r="B450" s="149"/>
      <c r="C450" s="149"/>
    </row>
    <row r="452" spans="2:7">
      <c r="B452" s="167" t="s">
        <v>215</v>
      </c>
      <c r="D452" s="166"/>
      <c r="E452" s="166"/>
      <c r="F452" s="166"/>
      <c r="G452" s="166"/>
    </row>
    <row r="453" spans="2:7">
      <c r="B453" s="167" t="s">
        <v>211</v>
      </c>
      <c r="D453" s="246"/>
      <c r="E453" s="246"/>
      <c r="F453" s="246"/>
      <c r="G453" s="299" t="s">
        <v>68</v>
      </c>
    </row>
    <row r="454" spans="2:7">
      <c r="B454" s="167" t="s">
        <v>212</v>
      </c>
      <c r="D454" s="246"/>
      <c r="E454" s="246"/>
      <c r="F454" s="246"/>
      <c r="G454" s="299"/>
    </row>
    <row r="455" spans="2:7">
      <c r="B455" s="167" t="s">
        <v>126</v>
      </c>
      <c r="D455" s="166"/>
      <c r="E455" s="166"/>
      <c r="F455" s="166"/>
      <c r="G455" s="166"/>
    </row>
    <row r="456" spans="2:7">
      <c r="B456" s="167" t="s">
        <v>67</v>
      </c>
      <c r="D456" s="166"/>
      <c r="E456" s="166"/>
      <c r="F456" s="166"/>
      <c r="G456" s="166"/>
    </row>
    <row r="470" spans="1:8">
      <c r="G470" s="19" t="s">
        <v>44</v>
      </c>
    </row>
    <row r="471" spans="1:8">
      <c r="A471" s="167" t="s">
        <v>183</v>
      </c>
    </row>
    <row r="475" spans="1:8" ht="15" customHeight="1">
      <c r="A475" s="244" t="s">
        <v>59</v>
      </c>
      <c r="B475" s="244"/>
      <c r="C475" s="244"/>
      <c r="D475" s="244"/>
      <c r="E475" s="244"/>
      <c r="F475" s="244"/>
      <c r="G475" s="244"/>
      <c r="H475" s="165"/>
    </row>
    <row r="476" spans="1:8" ht="15" customHeight="1">
      <c r="A476" s="165"/>
      <c r="B476" s="165"/>
      <c r="C476" s="165"/>
      <c r="D476" s="165"/>
      <c r="E476" s="165"/>
      <c r="F476" s="165"/>
      <c r="G476" s="165"/>
      <c r="H476" s="165"/>
    </row>
    <row r="477" spans="1:8" ht="15" customHeight="1">
      <c r="A477" s="165"/>
      <c r="B477" s="165"/>
      <c r="C477" s="165"/>
      <c r="D477" s="165"/>
      <c r="E477" s="165"/>
      <c r="F477" s="165"/>
      <c r="G477" s="165"/>
      <c r="H477" s="165"/>
    </row>
    <row r="479" spans="1:8" ht="28.5" customHeight="1">
      <c r="A479" s="176" t="s">
        <v>52</v>
      </c>
      <c r="B479" s="298"/>
      <c r="C479" s="298"/>
      <c r="D479" s="298"/>
      <c r="E479" s="298"/>
      <c r="F479" s="298"/>
      <c r="G479" s="298"/>
    </row>
    <row r="480" spans="1:8" ht="28.5" customHeight="1">
      <c r="A480" s="176" t="s">
        <v>60</v>
      </c>
      <c r="B480" s="298"/>
      <c r="C480" s="298"/>
      <c r="D480" s="298"/>
      <c r="E480" s="298"/>
      <c r="F480" s="298"/>
      <c r="G480" s="298"/>
    </row>
    <row r="481" spans="1:7" ht="28.5" customHeight="1">
      <c r="A481" s="176" t="s">
        <v>57</v>
      </c>
      <c r="B481" s="300"/>
      <c r="C481" s="300"/>
      <c r="D481" s="300"/>
      <c r="E481" s="300"/>
      <c r="F481" s="300"/>
      <c r="G481" s="300"/>
    </row>
    <row r="482" spans="1:7" ht="28.5" customHeight="1">
      <c r="A482" s="176" t="s">
        <v>208</v>
      </c>
      <c r="B482" s="301"/>
      <c r="C482" s="302"/>
      <c r="D482" s="302"/>
      <c r="E482" s="302"/>
      <c r="F482" s="302"/>
      <c r="G482" s="303"/>
    </row>
    <row r="483" spans="1:7" ht="28.5" customHeight="1">
      <c r="A483" s="176" t="s">
        <v>209</v>
      </c>
      <c r="B483" s="301"/>
      <c r="C483" s="302"/>
      <c r="D483" s="302"/>
      <c r="E483" s="302"/>
      <c r="F483" s="302"/>
      <c r="G483" s="303"/>
    </row>
    <row r="484" spans="1:7" ht="28.5" customHeight="1">
      <c r="A484" s="176" t="s">
        <v>61</v>
      </c>
      <c r="B484" s="173"/>
      <c r="C484" s="26" t="s">
        <v>62</v>
      </c>
      <c r="D484" s="26"/>
      <c r="E484" s="26"/>
      <c r="F484" s="26"/>
      <c r="G484" s="27"/>
    </row>
    <row r="485" spans="1:7" ht="14.25" customHeight="1">
      <c r="A485" s="294" t="s">
        <v>210</v>
      </c>
      <c r="B485" s="295" t="s">
        <v>63</v>
      </c>
      <c r="C485" s="296"/>
      <c r="D485" s="296"/>
      <c r="E485" s="296"/>
      <c r="F485" s="296"/>
      <c r="G485" s="297"/>
    </row>
    <row r="486" spans="1:7">
      <c r="A486" s="294"/>
      <c r="B486" s="28"/>
      <c r="C486" s="29" t="s">
        <v>64</v>
      </c>
      <c r="D486" s="172"/>
      <c r="E486" s="29" t="s">
        <v>65</v>
      </c>
      <c r="F486" s="29"/>
      <c r="G486" s="30"/>
    </row>
    <row r="487" spans="1:7" ht="28.5" customHeight="1">
      <c r="A487" s="176" t="s">
        <v>125</v>
      </c>
      <c r="B487" s="298"/>
      <c r="C487" s="298"/>
      <c r="D487" s="298"/>
      <c r="E487" s="298"/>
      <c r="F487" s="298"/>
      <c r="G487" s="298"/>
    </row>
    <row r="488" spans="1:7">
      <c r="A488" s="167" t="s">
        <v>73</v>
      </c>
    </row>
    <row r="492" spans="1:7">
      <c r="A492" s="167" t="s">
        <v>66</v>
      </c>
    </row>
    <row r="496" spans="1:7">
      <c r="B496" s="166" t="s">
        <v>43</v>
      </c>
      <c r="C496" s="166"/>
    </row>
    <row r="497" spans="2:7">
      <c r="B497" s="149"/>
      <c r="C497" s="149"/>
    </row>
    <row r="499" spans="2:7">
      <c r="B499" s="167" t="s">
        <v>215</v>
      </c>
      <c r="D499" s="166"/>
      <c r="E499" s="166"/>
      <c r="F499" s="166"/>
      <c r="G499" s="166"/>
    </row>
    <row r="500" spans="2:7">
      <c r="B500" s="167" t="s">
        <v>211</v>
      </c>
      <c r="D500" s="246"/>
      <c r="E500" s="246"/>
      <c r="F500" s="246"/>
      <c r="G500" s="299" t="s">
        <v>68</v>
      </c>
    </row>
    <row r="501" spans="2:7">
      <c r="B501" s="167" t="s">
        <v>212</v>
      </c>
      <c r="D501" s="246"/>
      <c r="E501" s="246"/>
      <c r="F501" s="246"/>
      <c r="G501" s="299"/>
    </row>
    <row r="502" spans="2:7">
      <c r="B502" s="167" t="s">
        <v>126</v>
      </c>
      <c r="D502" s="166"/>
      <c r="E502" s="166"/>
      <c r="F502" s="166"/>
      <c r="G502" s="166"/>
    </row>
    <row r="503" spans="2:7">
      <c r="B503" s="167" t="s">
        <v>67</v>
      </c>
      <c r="D503" s="166"/>
      <c r="E503" s="166"/>
      <c r="F503" s="166"/>
      <c r="G503" s="166"/>
    </row>
    <row r="517" spans="1:8">
      <c r="G517" s="19" t="s">
        <v>44</v>
      </c>
    </row>
    <row r="518" spans="1:8">
      <c r="A518" s="167" t="s">
        <v>183</v>
      </c>
    </row>
    <row r="522" spans="1:8" ht="15" customHeight="1">
      <c r="A522" s="244" t="s">
        <v>59</v>
      </c>
      <c r="B522" s="244"/>
      <c r="C522" s="244"/>
      <c r="D522" s="244"/>
      <c r="E522" s="244"/>
      <c r="F522" s="244"/>
      <c r="G522" s="244"/>
      <c r="H522" s="165"/>
    </row>
    <row r="523" spans="1:8" ht="15" customHeight="1">
      <c r="A523" s="165"/>
      <c r="B523" s="165"/>
      <c r="C523" s="165"/>
      <c r="D523" s="165"/>
      <c r="E523" s="165"/>
      <c r="F523" s="165"/>
      <c r="G523" s="165"/>
      <c r="H523" s="165"/>
    </row>
    <row r="524" spans="1:8" ht="15" customHeight="1">
      <c r="A524" s="165"/>
      <c r="B524" s="165"/>
      <c r="C524" s="165"/>
      <c r="D524" s="165"/>
      <c r="E524" s="165"/>
      <c r="F524" s="165"/>
      <c r="G524" s="165"/>
      <c r="H524" s="165"/>
    </row>
    <row r="526" spans="1:8" ht="28.5" customHeight="1">
      <c r="A526" s="176" t="s">
        <v>52</v>
      </c>
      <c r="B526" s="298"/>
      <c r="C526" s="298"/>
      <c r="D526" s="298"/>
      <c r="E526" s="298"/>
      <c r="F526" s="298"/>
      <c r="G526" s="298"/>
    </row>
    <row r="527" spans="1:8" ht="28.5" customHeight="1">
      <c r="A527" s="176" t="s">
        <v>60</v>
      </c>
      <c r="B527" s="298"/>
      <c r="C527" s="298"/>
      <c r="D527" s="298"/>
      <c r="E527" s="298"/>
      <c r="F527" s="298"/>
      <c r="G527" s="298"/>
    </row>
    <row r="528" spans="1:8" ht="28.5" customHeight="1">
      <c r="A528" s="176" t="s">
        <v>57</v>
      </c>
      <c r="B528" s="300"/>
      <c r="C528" s="300"/>
      <c r="D528" s="300"/>
      <c r="E528" s="300"/>
      <c r="F528" s="300"/>
      <c r="G528" s="300"/>
    </row>
    <row r="529" spans="1:7" ht="28.5" customHeight="1">
      <c r="A529" s="176" t="s">
        <v>208</v>
      </c>
      <c r="B529" s="301"/>
      <c r="C529" s="302"/>
      <c r="D529" s="302"/>
      <c r="E529" s="302"/>
      <c r="F529" s="302"/>
      <c r="G529" s="303"/>
    </row>
    <row r="530" spans="1:7" ht="28.5" customHeight="1">
      <c r="A530" s="176" t="s">
        <v>209</v>
      </c>
      <c r="B530" s="301"/>
      <c r="C530" s="302"/>
      <c r="D530" s="302"/>
      <c r="E530" s="302"/>
      <c r="F530" s="302"/>
      <c r="G530" s="303"/>
    </row>
    <row r="531" spans="1:7" ht="28.5" customHeight="1">
      <c r="A531" s="176" t="s">
        <v>61</v>
      </c>
      <c r="B531" s="173"/>
      <c r="C531" s="26" t="s">
        <v>62</v>
      </c>
      <c r="D531" s="26"/>
      <c r="E531" s="26"/>
      <c r="F531" s="26"/>
      <c r="G531" s="27"/>
    </row>
    <row r="532" spans="1:7" ht="14.25" customHeight="1">
      <c r="A532" s="294" t="s">
        <v>210</v>
      </c>
      <c r="B532" s="295" t="s">
        <v>63</v>
      </c>
      <c r="C532" s="296"/>
      <c r="D532" s="296"/>
      <c r="E532" s="296"/>
      <c r="F532" s="296"/>
      <c r="G532" s="297"/>
    </row>
    <row r="533" spans="1:7">
      <c r="A533" s="294"/>
      <c r="B533" s="28"/>
      <c r="C533" s="29" t="s">
        <v>64</v>
      </c>
      <c r="D533" s="172"/>
      <c r="E533" s="29" t="s">
        <v>65</v>
      </c>
      <c r="F533" s="29"/>
      <c r="G533" s="30"/>
    </row>
    <row r="534" spans="1:7" ht="28.5" customHeight="1">
      <c r="A534" s="176" t="s">
        <v>125</v>
      </c>
      <c r="B534" s="298"/>
      <c r="C534" s="298"/>
      <c r="D534" s="298"/>
      <c r="E534" s="298"/>
      <c r="F534" s="298"/>
      <c r="G534" s="298"/>
    </row>
    <row r="535" spans="1:7">
      <c r="A535" s="167" t="s">
        <v>73</v>
      </c>
    </row>
    <row r="539" spans="1:7">
      <c r="A539" s="167" t="s">
        <v>66</v>
      </c>
    </row>
    <row r="543" spans="1:7">
      <c r="B543" s="166" t="s">
        <v>43</v>
      </c>
      <c r="C543" s="166"/>
    </row>
    <row r="544" spans="1:7">
      <c r="B544" s="149"/>
      <c r="C544" s="149"/>
    </row>
    <row r="546" spans="2:7">
      <c r="B546" s="167" t="s">
        <v>215</v>
      </c>
      <c r="D546" s="166"/>
      <c r="E546" s="166"/>
      <c r="F546" s="166"/>
      <c r="G546" s="166"/>
    </row>
    <row r="547" spans="2:7">
      <c r="B547" s="167" t="s">
        <v>211</v>
      </c>
      <c r="D547" s="246"/>
      <c r="E547" s="246"/>
      <c r="F547" s="246"/>
      <c r="G547" s="299" t="s">
        <v>68</v>
      </c>
    </row>
    <row r="548" spans="2:7">
      <c r="B548" s="167" t="s">
        <v>212</v>
      </c>
      <c r="D548" s="246"/>
      <c r="E548" s="246"/>
      <c r="F548" s="246"/>
      <c r="G548" s="299"/>
    </row>
    <row r="549" spans="2:7">
      <c r="B549" s="167" t="s">
        <v>126</v>
      </c>
      <c r="D549" s="166"/>
      <c r="E549" s="166"/>
      <c r="F549" s="166"/>
      <c r="G549" s="166"/>
    </row>
    <row r="550" spans="2:7">
      <c r="B550" s="167" t="s">
        <v>67</v>
      </c>
      <c r="D550" s="166"/>
      <c r="E550" s="166"/>
      <c r="F550" s="166"/>
      <c r="G550" s="166"/>
    </row>
    <row r="564" spans="1:8">
      <c r="G564" s="19" t="s">
        <v>44</v>
      </c>
    </row>
    <row r="565" spans="1:8">
      <c r="A565" s="167" t="s">
        <v>183</v>
      </c>
    </row>
    <row r="569" spans="1:8" ht="15" customHeight="1">
      <c r="A569" s="244" t="s">
        <v>59</v>
      </c>
      <c r="B569" s="244"/>
      <c r="C569" s="244"/>
      <c r="D569" s="244"/>
      <c r="E569" s="244"/>
      <c r="F569" s="244"/>
      <c r="G569" s="244"/>
      <c r="H569" s="165"/>
    </row>
    <row r="570" spans="1:8" ht="15" customHeight="1">
      <c r="A570" s="165"/>
      <c r="B570" s="165"/>
      <c r="C570" s="165"/>
      <c r="D570" s="165"/>
      <c r="E570" s="165"/>
      <c r="F570" s="165"/>
      <c r="G570" s="165"/>
      <c r="H570" s="165"/>
    </row>
    <row r="571" spans="1:8" ht="15" customHeight="1">
      <c r="A571" s="165"/>
      <c r="B571" s="165"/>
      <c r="C571" s="165"/>
      <c r="D571" s="165"/>
      <c r="E571" s="165"/>
      <c r="F571" s="165"/>
      <c r="G571" s="165"/>
      <c r="H571" s="165"/>
    </row>
    <row r="573" spans="1:8" ht="28.5" customHeight="1">
      <c r="A573" s="176" t="s">
        <v>52</v>
      </c>
      <c r="B573" s="298"/>
      <c r="C573" s="298"/>
      <c r="D573" s="298"/>
      <c r="E573" s="298"/>
      <c r="F573" s="298"/>
      <c r="G573" s="298"/>
    </row>
    <row r="574" spans="1:8" ht="28.5" customHeight="1">
      <c r="A574" s="176" t="s">
        <v>60</v>
      </c>
      <c r="B574" s="298"/>
      <c r="C574" s="298"/>
      <c r="D574" s="298"/>
      <c r="E574" s="298"/>
      <c r="F574" s="298"/>
      <c r="G574" s="298"/>
    </row>
    <row r="575" spans="1:8" ht="28.5" customHeight="1">
      <c r="A575" s="176" t="s">
        <v>57</v>
      </c>
      <c r="B575" s="300"/>
      <c r="C575" s="300"/>
      <c r="D575" s="300"/>
      <c r="E575" s="300"/>
      <c r="F575" s="300"/>
      <c r="G575" s="300"/>
    </row>
    <row r="576" spans="1:8" ht="28.5" customHeight="1">
      <c r="A576" s="176" t="s">
        <v>208</v>
      </c>
      <c r="B576" s="301"/>
      <c r="C576" s="302"/>
      <c r="D576" s="302"/>
      <c r="E576" s="302"/>
      <c r="F576" s="302"/>
      <c r="G576" s="303"/>
    </row>
    <row r="577" spans="1:7" ht="28.5" customHeight="1">
      <c r="A577" s="176" t="s">
        <v>209</v>
      </c>
      <c r="B577" s="301"/>
      <c r="C577" s="302"/>
      <c r="D577" s="302"/>
      <c r="E577" s="302"/>
      <c r="F577" s="302"/>
      <c r="G577" s="303"/>
    </row>
    <row r="578" spans="1:7" ht="28.5" customHeight="1">
      <c r="A578" s="176" t="s">
        <v>61</v>
      </c>
      <c r="B578" s="173"/>
      <c r="C578" s="26" t="s">
        <v>62</v>
      </c>
      <c r="D578" s="26"/>
      <c r="E578" s="26"/>
      <c r="F578" s="26"/>
      <c r="G578" s="27"/>
    </row>
    <row r="579" spans="1:7" ht="14.25" customHeight="1">
      <c r="A579" s="294" t="s">
        <v>210</v>
      </c>
      <c r="B579" s="295" t="s">
        <v>63</v>
      </c>
      <c r="C579" s="296"/>
      <c r="D579" s="296"/>
      <c r="E579" s="296"/>
      <c r="F579" s="296"/>
      <c r="G579" s="297"/>
    </row>
    <row r="580" spans="1:7">
      <c r="A580" s="294"/>
      <c r="B580" s="28"/>
      <c r="C580" s="29" t="s">
        <v>64</v>
      </c>
      <c r="D580" s="172"/>
      <c r="E580" s="29" t="s">
        <v>65</v>
      </c>
      <c r="F580" s="29"/>
      <c r="G580" s="30"/>
    </row>
    <row r="581" spans="1:7" ht="28.5" customHeight="1">
      <c r="A581" s="176" t="s">
        <v>125</v>
      </c>
      <c r="B581" s="298"/>
      <c r="C581" s="298"/>
      <c r="D581" s="298"/>
      <c r="E581" s="298"/>
      <c r="F581" s="298"/>
      <c r="G581" s="298"/>
    </row>
    <row r="582" spans="1:7">
      <c r="A582" s="167" t="s">
        <v>73</v>
      </c>
    </row>
    <row r="586" spans="1:7">
      <c r="A586" s="167" t="s">
        <v>66</v>
      </c>
    </row>
    <row r="590" spans="1:7">
      <c r="B590" s="166" t="s">
        <v>43</v>
      </c>
      <c r="C590" s="166"/>
    </row>
    <row r="591" spans="1:7">
      <c r="B591" s="149"/>
      <c r="C591" s="149"/>
    </row>
    <row r="593" spans="2:7">
      <c r="B593" s="167" t="s">
        <v>215</v>
      </c>
      <c r="D593" s="166"/>
      <c r="E593" s="166"/>
      <c r="F593" s="166"/>
      <c r="G593" s="166"/>
    </row>
    <row r="594" spans="2:7">
      <c r="B594" s="167" t="s">
        <v>211</v>
      </c>
      <c r="D594" s="246"/>
      <c r="E594" s="246"/>
      <c r="F594" s="246"/>
      <c r="G594" s="299" t="s">
        <v>68</v>
      </c>
    </row>
    <row r="595" spans="2:7">
      <c r="B595" s="167" t="s">
        <v>212</v>
      </c>
      <c r="D595" s="246"/>
      <c r="E595" s="246"/>
      <c r="F595" s="246"/>
      <c r="G595" s="299"/>
    </row>
    <row r="596" spans="2:7">
      <c r="B596" s="167" t="s">
        <v>126</v>
      </c>
      <c r="D596" s="166"/>
      <c r="E596" s="166"/>
      <c r="F596" s="166"/>
      <c r="G596" s="166"/>
    </row>
    <row r="597" spans="2:7">
      <c r="B597" s="167" t="s">
        <v>67</v>
      </c>
      <c r="D597" s="166"/>
      <c r="E597" s="166"/>
      <c r="F597" s="166"/>
      <c r="G597" s="166"/>
    </row>
    <row r="611" spans="1:8">
      <c r="G611" s="19" t="s">
        <v>44</v>
      </c>
    </row>
    <row r="612" spans="1:8">
      <c r="A612" s="167" t="s">
        <v>183</v>
      </c>
    </row>
    <row r="616" spans="1:8" ht="15" customHeight="1">
      <c r="A616" s="244" t="s">
        <v>59</v>
      </c>
      <c r="B616" s="244"/>
      <c r="C616" s="244"/>
      <c r="D616" s="244"/>
      <c r="E616" s="244"/>
      <c r="F616" s="244"/>
      <c r="G616" s="244"/>
      <c r="H616" s="165"/>
    </row>
    <row r="617" spans="1:8" ht="15" customHeight="1">
      <c r="A617" s="165"/>
      <c r="B617" s="165"/>
      <c r="C617" s="165"/>
      <c r="D617" s="165"/>
      <c r="E617" s="165"/>
      <c r="F617" s="165"/>
      <c r="G617" s="165"/>
      <c r="H617" s="165"/>
    </row>
    <row r="618" spans="1:8" ht="15" customHeight="1">
      <c r="A618" s="165"/>
      <c r="B618" s="165"/>
      <c r="C618" s="165"/>
      <c r="D618" s="165"/>
      <c r="E618" s="165"/>
      <c r="F618" s="165"/>
      <c r="G618" s="165"/>
      <c r="H618" s="165"/>
    </row>
    <row r="620" spans="1:8" ht="28.5" customHeight="1">
      <c r="A620" s="176" t="s">
        <v>52</v>
      </c>
      <c r="B620" s="298"/>
      <c r="C620" s="298"/>
      <c r="D620" s="298"/>
      <c r="E620" s="298"/>
      <c r="F620" s="298"/>
      <c r="G620" s="298"/>
    </row>
    <row r="621" spans="1:8" ht="28.5" customHeight="1">
      <c r="A621" s="176" t="s">
        <v>60</v>
      </c>
      <c r="B621" s="298"/>
      <c r="C621" s="298"/>
      <c r="D621" s="298"/>
      <c r="E621" s="298"/>
      <c r="F621" s="298"/>
      <c r="G621" s="298"/>
    </row>
    <row r="622" spans="1:8" ht="28.5" customHeight="1">
      <c r="A622" s="176" t="s">
        <v>57</v>
      </c>
      <c r="B622" s="300"/>
      <c r="C622" s="300"/>
      <c r="D622" s="300"/>
      <c r="E622" s="300"/>
      <c r="F622" s="300"/>
      <c r="G622" s="300"/>
    </row>
    <row r="623" spans="1:8" ht="28.5" customHeight="1">
      <c r="A623" s="176" t="s">
        <v>208</v>
      </c>
      <c r="B623" s="301"/>
      <c r="C623" s="302"/>
      <c r="D623" s="302"/>
      <c r="E623" s="302"/>
      <c r="F623" s="302"/>
      <c r="G623" s="303"/>
    </row>
    <row r="624" spans="1:8" ht="28.5" customHeight="1">
      <c r="A624" s="176" t="s">
        <v>209</v>
      </c>
      <c r="B624" s="301"/>
      <c r="C624" s="302"/>
      <c r="D624" s="302"/>
      <c r="E624" s="302"/>
      <c r="F624" s="302"/>
      <c r="G624" s="303"/>
    </row>
    <row r="625" spans="1:7" ht="28.5" customHeight="1">
      <c r="A625" s="176" t="s">
        <v>61</v>
      </c>
      <c r="B625" s="173"/>
      <c r="C625" s="26" t="s">
        <v>62</v>
      </c>
      <c r="D625" s="26"/>
      <c r="E625" s="26"/>
      <c r="F625" s="26"/>
      <c r="G625" s="27"/>
    </row>
    <row r="626" spans="1:7" ht="14.25" customHeight="1">
      <c r="A626" s="294" t="s">
        <v>210</v>
      </c>
      <c r="B626" s="295" t="s">
        <v>63</v>
      </c>
      <c r="C626" s="296"/>
      <c r="D626" s="296"/>
      <c r="E626" s="296"/>
      <c r="F626" s="296"/>
      <c r="G626" s="297"/>
    </row>
    <row r="627" spans="1:7">
      <c r="A627" s="294"/>
      <c r="B627" s="28"/>
      <c r="C627" s="29" t="s">
        <v>64</v>
      </c>
      <c r="D627" s="172"/>
      <c r="E627" s="29" t="s">
        <v>65</v>
      </c>
      <c r="F627" s="29"/>
      <c r="G627" s="30"/>
    </row>
    <row r="628" spans="1:7" ht="28.5" customHeight="1">
      <c r="A628" s="176" t="s">
        <v>125</v>
      </c>
      <c r="B628" s="298"/>
      <c r="C628" s="298"/>
      <c r="D628" s="298"/>
      <c r="E628" s="298"/>
      <c r="F628" s="298"/>
      <c r="G628" s="298"/>
    </row>
    <row r="629" spans="1:7">
      <c r="A629" s="167" t="s">
        <v>73</v>
      </c>
    </row>
    <row r="633" spans="1:7">
      <c r="A633" s="167" t="s">
        <v>66</v>
      </c>
    </row>
    <row r="637" spans="1:7">
      <c r="B637" s="166" t="s">
        <v>43</v>
      </c>
      <c r="C637" s="166"/>
    </row>
    <row r="638" spans="1:7">
      <c r="B638" s="149"/>
      <c r="C638" s="149"/>
    </row>
    <row r="640" spans="1:7">
      <c r="B640" s="167" t="s">
        <v>215</v>
      </c>
      <c r="D640" s="166"/>
      <c r="E640" s="166"/>
      <c r="F640" s="166"/>
      <c r="G640" s="166"/>
    </row>
    <row r="641" spans="2:7">
      <c r="B641" s="167" t="s">
        <v>211</v>
      </c>
      <c r="D641" s="246"/>
      <c r="E641" s="246"/>
      <c r="F641" s="246"/>
      <c r="G641" s="299" t="s">
        <v>68</v>
      </c>
    </row>
    <row r="642" spans="2:7">
      <c r="B642" s="167" t="s">
        <v>212</v>
      </c>
      <c r="D642" s="246"/>
      <c r="E642" s="246"/>
      <c r="F642" s="246"/>
      <c r="G642" s="299"/>
    </row>
    <row r="643" spans="2:7">
      <c r="B643" s="167" t="s">
        <v>126</v>
      </c>
      <c r="D643" s="166"/>
      <c r="E643" s="166"/>
      <c r="F643" s="166"/>
      <c r="G643" s="166"/>
    </row>
    <row r="644" spans="2:7">
      <c r="B644" s="167" t="s">
        <v>67</v>
      </c>
      <c r="D644" s="166"/>
      <c r="E644" s="166"/>
      <c r="F644" s="166"/>
      <c r="G644" s="166"/>
    </row>
    <row r="658" spans="1:8">
      <c r="G658" s="19" t="s">
        <v>44</v>
      </c>
    </row>
    <row r="659" spans="1:8">
      <c r="A659" s="167" t="s">
        <v>183</v>
      </c>
    </row>
    <row r="663" spans="1:8" ht="15" customHeight="1">
      <c r="A663" s="244" t="s">
        <v>59</v>
      </c>
      <c r="B663" s="244"/>
      <c r="C663" s="244"/>
      <c r="D663" s="244"/>
      <c r="E663" s="244"/>
      <c r="F663" s="244"/>
      <c r="G663" s="244"/>
      <c r="H663" s="165"/>
    </row>
    <row r="664" spans="1:8" ht="15" customHeight="1">
      <c r="A664" s="165"/>
      <c r="B664" s="165"/>
      <c r="C664" s="165"/>
      <c r="D664" s="165"/>
      <c r="E664" s="165"/>
      <c r="F664" s="165"/>
      <c r="G664" s="165"/>
      <c r="H664" s="165"/>
    </row>
    <row r="665" spans="1:8" ht="15" customHeight="1">
      <c r="A665" s="165"/>
      <c r="B665" s="165"/>
      <c r="C665" s="165"/>
      <c r="D665" s="165"/>
      <c r="E665" s="165"/>
      <c r="F665" s="165"/>
      <c r="G665" s="165"/>
      <c r="H665" s="165"/>
    </row>
    <row r="667" spans="1:8" ht="28.5" customHeight="1">
      <c r="A667" s="176" t="s">
        <v>52</v>
      </c>
      <c r="B667" s="298"/>
      <c r="C667" s="298"/>
      <c r="D667" s="298"/>
      <c r="E667" s="298"/>
      <c r="F667" s="298"/>
      <c r="G667" s="298"/>
    </row>
    <row r="668" spans="1:8" ht="28.5" customHeight="1">
      <c r="A668" s="176" t="s">
        <v>60</v>
      </c>
      <c r="B668" s="298"/>
      <c r="C668" s="298"/>
      <c r="D668" s="298"/>
      <c r="E668" s="298"/>
      <c r="F668" s="298"/>
      <c r="G668" s="298"/>
    </row>
    <row r="669" spans="1:8" ht="28.5" customHeight="1">
      <c r="A669" s="176" t="s">
        <v>57</v>
      </c>
      <c r="B669" s="300"/>
      <c r="C669" s="300"/>
      <c r="D669" s="300"/>
      <c r="E669" s="300"/>
      <c r="F669" s="300"/>
      <c r="G669" s="300"/>
    </row>
    <row r="670" spans="1:8" ht="28.5" customHeight="1">
      <c r="A670" s="176" t="s">
        <v>208</v>
      </c>
      <c r="B670" s="301"/>
      <c r="C670" s="302"/>
      <c r="D670" s="302"/>
      <c r="E670" s="302"/>
      <c r="F670" s="302"/>
      <c r="G670" s="303"/>
    </row>
    <row r="671" spans="1:8" ht="28.5" customHeight="1">
      <c r="A671" s="176" t="s">
        <v>209</v>
      </c>
      <c r="B671" s="301"/>
      <c r="C671" s="302"/>
      <c r="D671" s="302"/>
      <c r="E671" s="302"/>
      <c r="F671" s="302"/>
      <c r="G671" s="303"/>
    </row>
    <row r="672" spans="1:8" ht="28.5" customHeight="1">
      <c r="A672" s="176" t="s">
        <v>61</v>
      </c>
      <c r="B672" s="173"/>
      <c r="C672" s="26" t="s">
        <v>62</v>
      </c>
      <c r="D672" s="26"/>
      <c r="E672" s="26"/>
      <c r="F672" s="26"/>
      <c r="G672" s="27"/>
    </row>
    <row r="673" spans="1:7" ht="14.25" customHeight="1">
      <c r="A673" s="294" t="s">
        <v>210</v>
      </c>
      <c r="B673" s="295" t="s">
        <v>63</v>
      </c>
      <c r="C673" s="296"/>
      <c r="D673" s="296"/>
      <c r="E673" s="296"/>
      <c r="F673" s="296"/>
      <c r="G673" s="297"/>
    </row>
    <row r="674" spans="1:7">
      <c r="A674" s="294"/>
      <c r="B674" s="28"/>
      <c r="C674" s="29" t="s">
        <v>64</v>
      </c>
      <c r="D674" s="172"/>
      <c r="E674" s="29" t="s">
        <v>65</v>
      </c>
      <c r="F674" s="29"/>
      <c r="G674" s="30"/>
    </row>
    <row r="675" spans="1:7" ht="28.5" customHeight="1">
      <c r="A675" s="176" t="s">
        <v>125</v>
      </c>
      <c r="B675" s="298"/>
      <c r="C675" s="298"/>
      <c r="D675" s="298"/>
      <c r="E675" s="298"/>
      <c r="F675" s="298"/>
      <c r="G675" s="298"/>
    </row>
    <row r="676" spans="1:7">
      <c r="A676" s="167" t="s">
        <v>73</v>
      </c>
    </row>
    <row r="680" spans="1:7">
      <c r="A680" s="167" t="s">
        <v>66</v>
      </c>
    </row>
    <row r="684" spans="1:7">
      <c r="B684" s="166" t="s">
        <v>43</v>
      </c>
      <c r="C684" s="166"/>
    </row>
    <row r="685" spans="1:7">
      <c r="B685" s="149"/>
      <c r="C685" s="149"/>
    </row>
    <row r="687" spans="1:7">
      <c r="B687" s="167" t="s">
        <v>213</v>
      </c>
      <c r="D687" s="166"/>
      <c r="E687" s="166"/>
      <c r="F687" s="166"/>
      <c r="G687" s="166"/>
    </row>
    <row r="688" spans="1:7">
      <c r="B688" s="167" t="s">
        <v>211</v>
      </c>
      <c r="D688" s="246"/>
      <c r="E688" s="246"/>
      <c r="F688" s="246"/>
      <c r="G688" s="299" t="s">
        <v>68</v>
      </c>
    </row>
    <row r="689" spans="2:7">
      <c r="B689" s="167" t="s">
        <v>212</v>
      </c>
      <c r="D689" s="246"/>
      <c r="E689" s="246"/>
      <c r="F689" s="246"/>
      <c r="G689" s="299"/>
    </row>
    <row r="690" spans="2:7">
      <c r="B690" s="167" t="s">
        <v>126</v>
      </c>
      <c r="D690" s="166"/>
      <c r="E690" s="166"/>
      <c r="F690" s="166"/>
      <c r="G690" s="166"/>
    </row>
    <row r="691" spans="2:7">
      <c r="B691" s="167" t="s">
        <v>67</v>
      </c>
      <c r="D691" s="166"/>
      <c r="E691" s="166"/>
      <c r="F691" s="166"/>
      <c r="G691" s="166"/>
    </row>
    <row r="705" spans="7:7">
      <c r="G705" s="19" t="s">
        <v>44</v>
      </c>
    </row>
  </sheetData>
  <mergeCells count="180">
    <mergeCell ref="A673:A674"/>
    <mergeCell ref="B673:G673"/>
    <mergeCell ref="B675:G675"/>
    <mergeCell ref="D688:F689"/>
    <mergeCell ref="G688:G689"/>
    <mergeCell ref="B667:G667"/>
    <mergeCell ref="B668:G668"/>
    <mergeCell ref="B669:G669"/>
    <mergeCell ref="B670:G670"/>
    <mergeCell ref="B671:D671"/>
    <mergeCell ref="E671:G671"/>
    <mergeCell ref="A626:A627"/>
    <mergeCell ref="B626:G626"/>
    <mergeCell ref="B628:G628"/>
    <mergeCell ref="D641:F642"/>
    <mergeCell ref="G641:G642"/>
    <mergeCell ref="A663:G663"/>
    <mergeCell ref="B620:G620"/>
    <mergeCell ref="B621:G621"/>
    <mergeCell ref="B622:G622"/>
    <mergeCell ref="B623:G623"/>
    <mergeCell ref="B624:D624"/>
    <mergeCell ref="E624:G624"/>
    <mergeCell ref="A579:A580"/>
    <mergeCell ref="B579:G579"/>
    <mergeCell ref="B581:G581"/>
    <mergeCell ref="D594:F595"/>
    <mergeCell ref="G594:G595"/>
    <mergeCell ref="A616:G616"/>
    <mergeCell ref="B573:G573"/>
    <mergeCell ref="B574:G574"/>
    <mergeCell ref="B575:G575"/>
    <mergeCell ref="B576:G576"/>
    <mergeCell ref="B577:D577"/>
    <mergeCell ref="E577:G577"/>
    <mergeCell ref="A532:A533"/>
    <mergeCell ref="B532:G532"/>
    <mergeCell ref="B534:G534"/>
    <mergeCell ref="D547:F548"/>
    <mergeCell ref="G547:G548"/>
    <mergeCell ref="A569:G569"/>
    <mergeCell ref="B526:G526"/>
    <mergeCell ref="B527:G527"/>
    <mergeCell ref="B528:G528"/>
    <mergeCell ref="B529:G529"/>
    <mergeCell ref="B530:D530"/>
    <mergeCell ref="E530:G530"/>
    <mergeCell ref="A485:A486"/>
    <mergeCell ref="B485:G485"/>
    <mergeCell ref="B487:G487"/>
    <mergeCell ref="D500:F501"/>
    <mergeCell ref="G500:G501"/>
    <mergeCell ref="A522:G522"/>
    <mergeCell ref="B479:G479"/>
    <mergeCell ref="B480:G480"/>
    <mergeCell ref="B481:G481"/>
    <mergeCell ref="B482:G482"/>
    <mergeCell ref="B483:D483"/>
    <mergeCell ref="E483:G483"/>
    <mergeCell ref="A438:A439"/>
    <mergeCell ref="B438:G438"/>
    <mergeCell ref="B440:G440"/>
    <mergeCell ref="D453:F454"/>
    <mergeCell ref="G453:G454"/>
    <mergeCell ref="A475:G475"/>
    <mergeCell ref="B432:G432"/>
    <mergeCell ref="B433:G433"/>
    <mergeCell ref="B434:G434"/>
    <mergeCell ref="B435:G435"/>
    <mergeCell ref="B436:D436"/>
    <mergeCell ref="E436:G436"/>
    <mergeCell ref="A391:A392"/>
    <mergeCell ref="B391:G391"/>
    <mergeCell ref="B393:G393"/>
    <mergeCell ref="D406:F407"/>
    <mergeCell ref="G406:G407"/>
    <mergeCell ref="A428:G428"/>
    <mergeCell ref="B385:G385"/>
    <mergeCell ref="B386:G386"/>
    <mergeCell ref="B387:G387"/>
    <mergeCell ref="B388:G388"/>
    <mergeCell ref="B389:D389"/>
    <mergeCell ref="E389:G389"/>
    <mergeCell ref="A344:A345"/>
    <mergeCell ref="B344:G344"/>
    <mergeCell ref="B346:G346"/>
    <mergeCell ref="D359:F360"/>
    <mergeCell ref="G359:G360"/>
    <mergeCell ref="A381:G381"/>
    <mergeCell ref="B338:G338"/>
    <mergeCell ref="B339:G339"/>
    <mergeCell ref="B340:G340"/>
    <mergeCell ref="B341:G341"/>
    <mergeCell ref="B342:D342"/>
    <mergeCell ref="E342:G342"/>
    <mergeCell ref="A297:A298"/>
    <mergeCell ref="B297:G297"/>
    <mergeCell ref="B299:G299"/>
    <mergeCell ref="D312:F313"/>
    <mergeCell ref="G312:G313"/>
    <mergeCell ref="A334:G334"/>
    <mergeCell ref="B291:G291"/>
    <mergeCell ref="B292:G292"/>
    <mergeCell ref="B293:G293"/>
    <mergeCell ref="B294:G294"/>
    <mergeCell ref="B295:D295"/>
    <mergeCell ref="E295:G295"/>
    <mergeCell ref="A250:A251"/>
    <mergeCell ref="B250:G250"/>
    <mergeCell ref="B252:G252"/>
    <mergeCell ref="D265:F266"/>
    <mergeCell ref="G265:G266"/>
    <mergeCell ref="A287:G287"/>
    <mergeCell ref="B244:G244"/>
    <mergeCell ref="B245:G245"/>
    <mergeCell ref="B246:G246"/>
    <mergeCell ref="B247:G247"/>
    <mergeCell ref="B248:D248"/>
    <mergeCell ref="E248:G248"/>
    <mergeCell ref="A203:A204"/>
    <mergeCell ref="B203:G203"/>
    <mergeCell ref="B205:G205"/>
    <mergeCell ref="D218:F219"/>
    <mergeCell ref="G218:G219"/>
    <mergeCell ref="A240:G240"/>
    <mergeCell ref="B197:G197"/>
    <mergeCell ref="B198:G198"/>
    <mergeCell ref="B199:G199"/>
    <mergeCell ref="B200:G200"/>
    <mergeCell ref="B201:D201"/>
    <mergeCell ref="E201:G201"/>
    <mergeCell ref="A156:A157"/>
    <mergeCell ref="B156:G156"/>
    <mergeCell ref="B158:G158"/>
    <mergeCell ref="D171:F172"/>
    <mergeCell ref="G171:G172"/>
    <mergeCell ref="A193:G193"/>
    <mergeCell ref="B150:G150"/>
    <mergeCell ref="B151:G151"/>
    <mergeCell ref="B152:G152"/>
    <mergeCell ref="B153:G153"/>
    <mergeCell ref="B154:D154"/>
    <mergeCell ref="E154:G154"/>
    <mergeCell ref="A109:A110"/>
    <mergeCell ref="B109:G109"/>
    <mergeCell ref="B111:G111"/>
    <mergeCell ref="D124:F125"/>
    <mergeCell ref="G124:G125"/>
    <mergeCell ref="A146:G146"/>
    <mergeCell ref="B103:G103"/>
    <mergeCell ref="B104:G104"/>
    <mergeCell ref="B105:G105"/>
    <mergeCell ref="B106:G106"/>
    <mergeCell ref="B107:D107"/>
    <mergeCell ref="E107:G107"/>
    <mergeCell ref="A62:A63"/>
    <mergeCell ref="B62:G62"/>
    <mergeCell ref="B64:G64"/>
    <mergeCell ref="D77:F78"/>
    <mergeCell ref="G77:G78"/>
    <mergeCell ref="A99:G99"/>
    <mergeCell ref="B56:G56"/>
    <mergeCell ref="B57:G57"/>
    <mergeCell ref="B58:G58"/>
    <mergeCell ref="B59:G59"/>
    <mergeCell ref="B60:D60"/>
    <mergeCell ref="E60:G60"/>
    <mergeCell ref="A15:A16"/>
    <mergeCell ref="B15:G15"/>
    <mergeCell ref="B17:G17"/>
    <mergeCell ref="D30:F31"/>
    <mergeCell ref="G30:G31"/>
    <mergeCell ref="A52:G52"/>
    <mergeCell ref="A5:G5"/>
    <mergeCell ref="B9:G9"/>
    <mergeCell ref="B10:G10"/>
    <mergeCell ref="B11:G11"/>
    <mergeCell ref="B12:G12"/>
    <mergeCell ref="B13:D13"/>
    <mergeCell ref="E13:G13"/>
  </mergeCells>
  <phoneticPr fontId="2"/>
  <dataValidations count="1">
    <dataValidation type="list" allowBlank="1" showInputMessage="1" showErrorMessage="1" sqref="B13 B60 B107 B154 B201 B248 B295 B342 B389 B436 B483 B530 B577 B624 B671">
      <formula1>"常勤,インターン,介護留学生,その他"</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300" verticalDpi="300"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J40"/>
  <sheetViews>
    <sheetView showGridLines="0" view="pageBreakPreview" zoomScaleNormal="100" zoomScaleSheetLayoutView="100" workbookViewId="0">
      <selection activeCell="B26" sqref="B26"/>
    </sheetView>
  </sheetViews>
  <sheetFormatPr defaultRowHeight="13.5"/>
  <cols>
    <col min="1" max="1" width="3.125" style="167" customWidth="1"/>
    <col min="2" max="16384" width="9" style="167"/>
  </cols>
  <sheetData>
    <row r="2" spans="2:10">
      <c r="B2" s="167" t="s">
        <v>282</v>
      </c>
    </row>
    <row r="4" spans="2:10">
      <c r="B4" s="244" t="s">
        <v>217</v>
      </c>
      <c r="C4" s="244"/>
      <c r="D4" s="244"/>
      <c r="E4" s="244"/>
      <c r="F4" s="244"/>
      <c r="G4" s="244"/>
      <c r="H4" s="244"/>
      <c r="I4" s="244"/>
      <c r="J4" s="180"/>
    </row>
    <row r="6" spans="2:10">
      <c r="B6" s="40" t="s">
        <v>82</v>
      </c>
      <c r="C6" s="44"/>
      <c r="D6" s="44"/>
      <c r="E6" s="44"/>
      <c r="F6" s="44"/>
      <c r="G6" s="44"/>
      <c r="H6" s="40"/>
      <c r="I6" s="40"/>
    </row>
    <row r="7" spans="2:10">
      <c r="B7" s="40" t="s">
        <v>218</v>
      </c>
      <c r="C7" s="44"/>
      <c r="D7" s="44"/>
      <c r="E7" s="44"/>
      <c r="F7" s="44"/>
      <c r="G7" s="44"/>
      <c r="H7" s="40"/>
      <c r="I7" s="40"/>
    </row>
    <row r="9" spans="2:10">
      <c r="B9" s="167" t="s">
        <v>284</v>
      </c>
      <c r="H9" s="166" t="s">
        <v>222</v>
      </c>
    </row>
    <row r="11" spans="2:10">
      <c r="B11" s="305" t="s">
        <v>223</v>
      </c>
      <c r="C11" s="306"/>
      <c r="D11" s="307"/>
      <c r="E11" s="182"/>
      <c r="F11" s="183"/>
      <c r="G11" s="183"/>
      <c r="H11" s="183"/>
      <c r="I11" s="184"/>
    </row>
    <row r="12" spans="2:10">
      <c r="B12" s="308"/>
      <c r="C12" s="309"/>
      <c r="D12" s="310"/>
      <c r="E12" s="172"/>
      <c r="F12" s="172"/>
      <c r="G12" s="172"/>
      <c r="H12" s="172"/>
      <c r="I12" s="46"/>
    </row>
    <row r="13" spans="2:10">
      <c r="B13" s="181" t="s">
        <v>54</v>
      </c>
      <c r="C13" s="26"/>
      <c r="D13" s="27"/>
      <c r="E13" s="174"/>
      <c r="F13" s="174"/>
      <c r="G13" s="174"/>
      <c r="H13" s="174"/>
      <c r="I13" s="175"/>
    </row>
    <row r="14" spans="2:10">
      <c r="B14" s="181" t="s">
        <v>219</v>
      </c>
      <c r="C14" s="26"/>
      <c r="D14" s="27"/>
      <c r="E14" s="174"/>
      <c r="F14" s="174"/>
      <c r="G14" s="174"/>
      <c r="H14" s="174"/>
      <c r="I14" s="175"/>
    </row>
    <row r="16" spans="2:10">
      <c r="B16" s="167" t="s">
        <v>285</v>
      </c>
      <c r="I16" s="166" t="s">
        <v>139</v>
      </c>
    </row>
    <row r="18" spans="2:9">
      <c r="B18" s="37" t="s">
        <v>225</v>
      </c>
      <c r="C18" s="39"/>
      <c r="D18" s="39"/>
      <c r="E18" s="182"/>
      <c r="F18" s="183"/>
      <c r="G18" s="183"/>
      <c r="H18" s="183"/>
      <c r="I18" s="184"/>
    </row>
    <row r="19" spans="2:9">
      <c r="B19" s="41" t="s">
        <v>224</v>
      </c>
      <c r="C19" s="29"/>
      <c r="D19" s="30"/>
      <c r="E19" s="172"/>
      <c r="F19" s="172"/>
      <c r="G19" s="172"/>
      <c r="H19" s="172"/>
      <c r="I19" s="46"/>
    </row>
    <row r="20" spans="2:9">
      <c r="B20" s="181" t="s">
        <v>54</v>
      </c>
      <c r="C20" s="26"/>
      <c r="D20" s="27"/>
      <c r="E20" s="174"/>
      <c r="F20" s="174"/>
      <c r="G20" s="174"/>
      <c r="H20" s="174"/>
      <c r="I20" s="175"/>
    </row>
    <row r="21" spans="2:9">
      <c r="B21" s="181" t="s">
        <v>219</v>
      </c>
      <c r="C21" s="26"/>
      <c r="D21" s="27"/>
      <c r="E21" s="174"/>
      <c r="F21" s="174"/>
      <c r="G21" s="174"/>
      <c r="H21" s="174"/>
      <c r="I21" s="175"/>
    </row>
    <row r="22" spans="2:9">
      <c r="B22" s="167" t="s">
        <v>226</v>
      </c>
    </row>
    <row r="23" spans="2:9">
      <c r="B23" s="167" t="s">
        <v>228</v>
      </c>
    </row>
    <row r="24" spans="2:9">
      <c r="B24" s="167" t="s">
        <v>227</v>
      </c>
    </row>
    <row r="26" spans="2:9">
      <c r="B26" s="42" t="s">
        <v>286</v>
      </c>
    </row>
    <row r="27" spans="2:9">
      <c r="B27" s="167" t="s">
        <v>229</v>
      </c>
      <c r="F27" s="166" t="s">
        <v>222</v>
      </c>
    </row>
    <row r="29" spans="2:9">
      <c r="B29" s="37" t="s">
        <v>225</v>
      </c>
      <c r="C29" s="39"/>
      <c r="D29" s="38"/>
      <c r="E29" s="39"/>
      <c r="F29" s="182"/>
      <c r="G29" s="183"/>
      <c r="H29" s="183"/>
      <c r="I29" s="184"/>
    </row>
    <row r="30" spans="2:9">
      <c r="B30" s="41" t="s">
        <v>224</v>
      </c>
      <c r="C30" s="29"/>
      <c r="D30" s="29"/>
      <c r="E30" s="30"/>
      <c r="F30" s="172"/>
      <c r="G30" s="172"/>
      <c r="H30" s="172"/>
      <c r="I30" s="46"/>
    </row>
    <row r="31" spans="2:9">
      <c r="B31" s="181" t="s">
        <v>54</v>
      </c>
      <c r="C31" s="26"/>
      <c r="D31" s="26"/>
      <c r="E31" s="27"/>
      <c r="F31" s="174"/>
      <c r="G31" s="174"/>
      <c r="H31" s="174"/>
      <c r="I31" s="175"/>
    </row>
    <row r="32" spans="2:9">
      <c r="B32" s="181" t="s">
        <v>219</v>
      </c>
      <c r="C32" s="26"/>
      <c r="D32" s="26"/>
      <c r="E32" s="27"/>
      <c r="F32" s="174"/>
      <c r="G32" s="174"/>
      <c r="H32" s="174"/>
      <c r="I32" s="175"/>
    </row>
    <row r="33" spans="2:9">
      <c r="B33" s="181" t="s">
        <v>220</v>
      </c>
      <c r="C33" s="27"/>
      <c r="D33" s="26"/>
      <c r="E33" s="27"/>
      <c r="F33" s="174"/>
      <c r="G33" s="174"/>
      <c r="H33" s="174"/>
      <c r="I33" s="175"/>
    </row>
    <row r="34" spans="2:9">
      <c r="B34" s="167" t="s">
        <v>226</v>
      </c>
    </row>
    <row r="35" spans="2:9">
      <c r="B35" s="167" t="s">
        <v>231</v>
      </c>
    </row>
    <row r="36" spans="2:9">
      <c r="B36" s="167" t="s">
        <v>230</v>
      </c>
    </row>
    <row r="38" spans="2:9">
      <c r="B38" s="167" t="s">
        <v>232</v>
      </c>
      <c r="G38" s="166" t="s">
        <v>222</v>
      </c>
    </row>
    <row r="40" spans="2:9">
      <c r="I40" s="167" t="s">
        <v>221</v>
      </c>
    </row>
  </sheetData>
  <mergeCells count="2">
    <mergeCell ref="B4:I4"/>
    <mergeCell ref="B11:D12"/>
  </mergeCells>
  <phoneticPr fontId="2"/>
  <dataValidations count="1">
    <dataValidation type="list" allowBlank="1" showInputMessage="1" showErrorMessage="1" sqref="H9 I16 F27 G38">
      <formula1>"□,☑"</formula1>
    </dataValidation>
  </dataValidations>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workbookViewId="0"/>
  </sheetViews>
  <sheetFormatPr defaultRowHeight="14.25"/>
  <sheetData/>
  <phoneticPr fontId="2"/>
  <pageMargins left="0.7" right="0.7" top="0.75" bottom="0.75" header="0.3" footer="0.3"/>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179"/>
  <sheetViews>
    <sheetView zoomScaleNormal="100" workbookViewId="0">
      <selection activeCell="A2" sqref="A2:C2"/>
    </sheetView>
  </sheetViews>
  <sheetFormatPr defaultColWidth="9" defaultRowHeight="18.75"/>
  <cols>
    <col min="1" max="1" width="38.25" style="198" customWidth="1"/>
    <col min="2" max="2" width="9" style="230"/>
    <col min="3" max="3" width="64.625" style="197" customWidth="1"/>
    <col min="4" max="16384" width="9" style="195"/>
  </cols>
  <sheetData>
    <row r="1" spans="1:4" s="222" customFormat="1" ht="36.75" customHeight="1">
      <c r="A1" s="219" t="s">
        <v>297</v>
      </c>
      <c r="B1" s="220"/>
      <c r="C1" s="221"/>
    </row>
    <row r="2" spans="1:4" s="222" customFormat="1" ht="36" customHeight="1">
      <c r="A2" s="237" t="s">
        <v>288</v>
      </c>
      <c r="B2" s="237"/>
      <c r="C2" s="237"/>
    </row>
    <row r="3" spans="1:4">
      <c r="A3" s="227" t="s">
        <v>257</v>
      </c>
      <c r="B3" s="223" t="s">
        <v>289</v>
      </c>
      <c r="C3" s="227" t="s">
        <v>256</v>
      </c>
      <c r="D3" s="200" t="s">
        <v>290</v>
      </c>
    </row>
    <row r="4" spans="1:4" ht="48.75" customHeight="1">
      <c r="A4" s="238" t="s">
        <v>298</v>
      </c>
      <c r="B4" s="223" t="s">
        <v>292</v>
      </c>
      <c r="C4" s="228" t="s">
        <v>299</v>
      </c>
      <c r="D4" s="225" t="s">
        <v>294</v>
      </c>
    </row>
    <row r="5" spans="1:4" ht="61.5" customHeight="1">
      <c r="A5" s="239"/>
      <c r="B5" s="223" t="s">
        <v>295</v>
      </c>
      <c r="C5" s="228" t="s">
        <v>300</v>
      </c>
      <c r="D5" s="225" t="s">
        <v>294</v>
      </c>
    </row>
    <row r="6" spans="1:4" ht="48.75" customHeight="1">
      <c r="A6" s="239"/>
      <c r="B6" s="229" t="s">
        <v>301</v>
      </c>
      <c r="C6" s="228" t="s">
        <v>302</v>
      </c>
      <c r="D6" s="225" t="s">
        <v>294</v>
      </c>
    </row>
    <row r="7" spans="1:4" ht="84.75" customHeight="1">
      <c r="A7" s="239"/>
      <c r="B7" s="229" t="s">
        <v>303</v>
      </c>
      <c r="C7" s="228" t="s">
        <v>304</v>
      </c>
      <c r="D7" s="225" t="s">
        <v>294</v>
      </c>
    </row>
    <row r="8" spans="1:4" ht="48.75" customHeight="1">
      <c r="A8" s="240"/>
      <c r="B8" s="229" t="s">
        <v>305</v>
      </c>
      <c r="C8" s="228" t="s">
        <v>306</v>
      </c>
      <c r="D8" s="225" t="s">
        <v>294</v>
      </c>
    </row>
    <row r="9" spans="1:4" ht="80.099999999999994" customHeight="1">
      <c r="A9" s="227" t="s">
        <v>307</v>
      </c>
      <c r="B9" s="229" t="s">
        <v>308</v>
      </c>
      <c r="C9" s="228" t="s">
        <v>309</v>
      </c>
      <c r="D9" s="225" t="s">
        <v>294</v>
      </c>
    </row>
    <row r="10" spans="1:4" ht="126.75" customHeight="1">
      <c r="A10" s="227" t="s">
        <v>310</v>
      </c>
      <c r="B10" s="229" t="s">
        <v>311</v>
      </c>
      <c r="C10" s="228" t="s">
        <v>312</v>
      </c>
      <c r="D10" s="225" t="s">
        <v>294</v>
      </c>
    </row>
    <row r="11" spans="1:4" ht="80.099999999999994" customHeight="1">
      <c r="A11" s="227" t="s">
        <v>313</v>
      </c>
      <c r="B11" s="229" t="s">
        <v>314</v>
      </c>
      <c r="C11" s="228" t="s">
        <v>315</v>
      </c>
      <c r="D11" s="225" t="s">
        <v>294</v>
      </c>
    </row>
    <row r="12" spans="1:4" ht="104.25" customHeight="1">
      <c r="A12" s="227" t="s">
        <v>316</v>
      </c>
      <c r="B12" s="223" t="s">
        <v>317</v>
      </c>
      <c r="C12" s="228" t="s">
        <v>318</v>
      </c>
      <c r="D12" s="225" t="s">
        <v>294</v>
      </c>
    </row>
    <row r="13" spans="1:4" s="197" customFormat="1" ht="80.099999999999994" customHeight="1">
      <c r="A13" s="198"/>
      <c r="B13" s="230"/>
    </row>
    <row r="14" spans="1:4" s="197" customFormat="1" ht="80.099999999999994" customHeight="1">
      <c r="A14" s="198"/>
      <c r="B14" s="220"/>
    </row>
    <row r="15" spans="1:4" s="197" customFormat="1" ht="80.099999999999994" customHeight="1">
      <c r="A15" s="198"/>
      <c r="B15" s="220"/>
    </row>
    <row r="16" spans="1:4" s="197" customFormat="1" ht="80.099999999999994" customHeight="1">
      <c r="A16" s="198"/>
      <c r="B16" s="220"/>
    </row>
    <row r="17" spans="1:3" s="196" customFormat="1" ht="80.099999999999994" customHeight="1">
      <c r="A17" s="198"/>
      <c r="B17" s="220"/>
      <c r="C17" s="197"/>
    </row>
    <row r="18" spans="1:3" s="196" customFormat="1" ht="80.099999999999994" customHeight="1">
      <c r="A18" s="198"/>
      <c r="B18" s="230"/>
      <c r="C18" s="197"/>
    </row>
    <row r="19" spans="1:3" s="196" customFormat="1" ht="80.099999999999994" customHeight="1">
      <c r="A19" s="198"/>
      <c r="B19" s="230"/>
      <c r="C19" s="197"/>
    </row>
    <row r="20" spans="1:3" s="196" customFormat="1" ht="80.099999999999994" customHeight="1">
      <c r="A20" s="198"/>
      <c r="B20" s="230"/>
      <c r="C20" s="197"/>
    </row>
    <row r="21" spans="1:3" s="196" customFormat="1" ht="80.099999999999994" customHeight="1">
      <c r="A21" s="198"/>
      <c r="B21" s="230"/>
      <c r="C21" s="197"/>
    </row>
    <row r="22" spans="1:3" s="196" customFormat="1" ht="80.099999999999994" customHeight="1">
      <c r="A22" s="198"/>
      <c r="B22" s="230"/>
      <c r="C22" s="197"/>
    </row>
    <row r="23" spans="1:3" s="196" customFormat="1" ht="80.099999999999994" customHeight="1">
      <c r="A23" s="198"/>
      <c r="B23" s="230"/>
      <c r="C23" s="197"/>
    </row>
    <row r="24" spans="1:3" s="196" customFormat="1" ht="80.099999999999994" customHeight="1">
      <c r="A24" s="198"/>
      <c r="B24" s="230"/>
      <c r="C24" s="197"/>
    </row>
    <row r="25" spans="1:3" s="196" customFormat="1" ht="80.099999999999994" customHeight="1">
      <c r="A25" s="198"/>
      <c r="B25" s="230"/>
      <c r="C25" s="197"/>
    </row>
    <row r="26" spans="1:3" s="196" customFormat="1" ht="80.099999999999994" customHeight="1">
      <c r="A26" s="198"/>
      <c r="B26" s="230"/>
      <c r="C26" s="197"/>
    </row>
    <row r="27" spans="1:3" s="196" customFormat="1" ht="80.099999999999994" customHeight="1">
      <c r="A27" s="198"/>
      <c r="B27" s="230"/>
      <c r="C27" s="197"/>
    </row>
    <row r="28" spans="1:3" s="196" customFormat="1" ht="80.099999999999994" customHeight="1">
      <c r="A28" s="198"/>
      <c r="B28" s="230"/>
      <c r="C28" s="197"/>
    </row>
    <row r="29" spans="1:3" s="196" customFormat="1" ht="80.099999999999994" customHeight="1">
      <c r="A29" s="198"/>
      <c r="B29" s="230"/>
      <c r="C29" s="197"/>
    </row>
    <row r="30" spans="1:3" s="196" customFormat="1" ht="80.099999999999994" customHeight="1">
      <c r="A30" s="198"/>
      <c r="B30" s="230"/>
      <c r="C30" s="197"/>
    </row>
    <row r="31" spans="1:3" s="196" customFormat="1" ht="80.099999999999994" customHeight="1">
      <c r="A31" s="198"/>
      <c r="B31" s="230"/>
      <c r="C31" s="197"/>
    </row>
    <row r="32" spans="1:3" s="196" customFormat="1" ht="80.099999999999994" customHeight="1">
      <c r="A32" s="198"/>
      <c r="B32" s="230"/>
      <c r="C32" s="197"/>
    </row>
    <row r="33" spans="1:3" s="196" customFormat="1" ht="80.099999999999994" customHeight="1">
      <c r="A33" s="198"/>
      <c r="B33" s="230"/>
      <c r="C33" s="197"/>
    </row>
    <row r="34" spans="1:3" s="196" customFormat="1" ht="80.099999999999994" customHeight="1">
      <c r="A34" s="198"/>
      <c r="B34" s="230"/>
      <c r="C34" s="197"/>
    </row>
    <row r="35" spans="1:3" s="196" customFormat="1" ht="80.099999999999994" customHeight="1">
      <c r="A35" s="198"/>
      <c r="B35" s="230"/>
      <c r="C35" s="197"/>
    </row>
    <row r="36" spans="1:3" s="196" customFormat="1" ht="80.099999999999994" customHeight="1">
      <c r="A36" s="198"/>
      <c r="B36" s="230"/>
      <c r="C36" s="197"/>
    </row>
    <row r="37" spans="1:3" s="196" customFormat="1" ht="80.099999999999994" customHeight="1">
      <c r="A37" s="198"/>
      <c r="B37" s="230"/>
      <c r="C37" s="197"/>
    </row>
    <row r="38" spans="1:3" s="196" customFormat="1" ht="80.099999999999994" customHeight="1">
      <c r="A38" s="198"/>
      <c r="B38" s="230"/>
      <c r="C38" s="197"/>
    </row>
    <row r="39" spans="1:3" s="196" customFormat="1" ht="80.099999999999994" customHeight="1">
      <c r="A39" s="198"/>
      <c r="B39" s="230"/>
      <c r="C39" s="197"/>
    </row>
    <row r="40" spans="1:3" s="196" customFormat="1" ht="80.099999999999994" customHeight="1">
      <c r="A40" s="198"/>
      <c r="B40" s="230"/>
      <c r="C40" s="197"/>
    </row>
    <row r="41" spans="1:3" s="196" customFormat="1" ht="80.099999999999994" customHeight="1">
      <c r="A41" s="198"/>
      <c r="B41" s="230"/>
      <c r="C41" s="197"/>
    </row>
    <row r="42" spans="1:3" s="196" customFormat="1" ht="80.099999999999994" customHeight="1">
      <c r="A42" s="198"/>
      <c r="B42" s="230"/>
      <c r="C42" s="197"/>
    </row>
    <row r="43" spans="1:3" s="196" customFormat="1" ht="80.099999999999994" customHeight="1">
      <c r="A43" s="198"/>
      <c r="B43" s="230"/>
      <c r="C43" s="197"/>
    </row>
    <row r="44" spans="1:3" s="196" customFormat="1" ht="80.099999999999994" customHeight="1">
      <c r="A44" s="198"/>
      <c r="B44" s="230"/>
      <c r="C44" s="197"/>
    </row>
    <row r="45" spans="1:3" s="196" customFormat="1" ht="80.099999999999994" customHeight="1">
      <c r="A45" s="198"/>
      <c r="B45" s="230"/>
      <c r="C45" s="197"/>
    </row>
    <row r="46" spans="1:3" s="196" customFormat="1" ht="80.099999999999994" customHeight="1">
      <c r="A46" s="198"/>
      <c r="B46" s="230"/>
      <c r="C46" s="197"/>
    </row>
    <row r="47" spans="1:3" s="196" customFormat="1" ht="80.099999999999994" customHeight="1">
      <c r="A47" s="198"/>
      <c r="B47" s="230"/>
      <c r="C47" s="197"/>
    </row>
    <row r="48" spans="1:3" s="196" customFormat="1" ht="80.099999999999994" customHeight="1">
      <c r="A48" s="198"/>
      <c r="B48" s="230"/>
      <c r="C48" s="197"/>
    </row>
    <row r="49" spans="1:3" s="196" customFormat="1" ht="80.099999999999994" customHeight="1">
      <c r="A49" s="198"/>
      <c r="B49" s="230"/>
      <c r="C49" s="197"/>
    </row>
    <row r="50" spans="1:3" s="196" customFormat="1" ht="80.099999999999994" customHeight="1">
      <c r="A50" s="198"/>
      <c r="B50" s="230"/>
      <c r="C50" s="197"/>
    </row>
    <row r="51" spans="1:3" s="196" customFormat="1" ht="80.099999999999994" customHeight="1">
      <c r="A51" s="198"/>
      <c r="B51" s="230"/>
      <c r="C51" s="197"/>
    </row>
    <row r="52" spans="1:3" s="196" customFormat="1" ht="80.099999999999994" customHeight="1">
      <c r="A52" s="198"/>
      <c r="B52" s="230"/>
      <c r="C52" s="197"/>
    </row>
    <row r="53" spans="1:3" s="196" customFormat="1" ht="80.099999999999994" customHeight="1">
      <c r="A53" s="198"/>
      <c r="B53" s="230"/>
      <c r="C53" s="197"/>
    </row>
    <row r="54" spans="1:3" s="196" customFormat="1" ht="80.099999999999994" customHeight="1">
      <c r="A54" s="198"/>
      <c r="B54" s="230"/>
      <c r="C54" s="197"/>
    </row>
    <row r="55" spans="1:3" s="196" customFormat="1" ht="80.099999999999994" customHeight="1">
      <c r="A55" s="198"/>
      <c r="B55" s="230"/>
      <c r="C55" s="197"/>
    </row>
    <row r="56" spans="1:3" s="196" customFormat="1" ht="80.099999999999994" customHeight="1">
      <c r="A56" s="198"/>
      <c r="B56" s="230"/>
      <c r="C56" s="197"/>
    </row>
    <row r="57" spans="1:3" s="196" customFormat="1" ht="80.099999999999994" customHeight="1">
      <c r="A57" s="198"/>
      <c r="B57" s="230"/>
      <c r="C57" s="197"/>
    </row>
    <row r="58" spans="1:3" s="196" customFormat="1" ht="80.099999999999994" customHeight="1">
      <c r="A58" s="198"/>
      <c r="B58" s="230"/>
      <c r="C58" s="197"/>
    </row>
    <row r="59" spans="1:3" s="196" customFormat="1" ht="80.099999999999994" customHeight="1">
      <c r="A59" s="198"/>
      <c r="B59" s="230"/>
      <c r="C59" s="197"/>
    </row>
    <row r="60" spans="1:3" s="196" customFormat="1" ht="80.099999999999994" customHeight="1">
      <c r="A60" s="198"/>
      <c r="B60" s="230"/>
      <c r="C60" s="197"/>
    </row>
    <row r="61" spans="1:3" s="196" customFormat="1" ht="80.099999999999994" customHeight="1">
      <c r="A61" s="198"/>
      <c r="B61" s="230"/>
      <c r="C61" s="197"/>
    </row>
    <row r="62" spans="1:3" s="196" customFormat="1" ht="80.099999999999994" customHeight="1">
      <c r="A62" s="198"/>
      <c r="B62" s="230"/>
      <c r="C62" s="197"/>
    </row>
    <row r="63" spans="1:3" s="196" customFormat="1" ht="80.099999999999994" customHeight="1">
      <c r="A63" s="198"/>
      <c r="B63" s="230"/>
      <c r="C63" s="197"/>
    </row>
    <row r="64" spans="1:3" s="196" customFormat="1" ht="80.099999999999994" customHeight="1">
      <c r="A64" s="198"/>
      <c r="B64" s="230"/>
      <c r="C64" s="197"/>
    </row>
    <row r="65" spans="1:3" s="196" customFormat="1" ht="80.099999999999994" customHeight="1">
      <c r="A65" s="198"/>
      <c r="B65" s="230"/>
      <c r="C65" s="197"/>
    </row>
    <row r="66" spans="1:3" s="196" customFormat="1" ht="80.099999999999994" customHeight="1">
      <c r="A66" s="198"/>
      <c r="B66" s="230"/>
      <c r="C66" s="197"/>
    </row>
    <row r="67" spans="1:3" s="196" customFormat="1" ht="80.099999999999994" customHeight="1">
      <c r="A67" s="198"/>
      <c r="B67" s="230"/>
      <c r="C67" s="197"/>
    </row>
    <row r="68" spans="1:3" s="196" customFormat="1" ht="80.099999999999994" customHeight="1">
      <c r="A68" s="198"/>
      <c r="B68" s="230"/>
      <c r="C68" s="197"/>
    </row>
    <row r="69" spans="1:3" s="196" customFormat="1" ht="80.099999999999994" customHeight="1">
      <c r="A69" s="198"/>
      <c r="B69" s="230"/>
      <c r="C69" s="197"/>
    </row>
    <row r="70" spans="1:3" s="196" customFormat="1" ht="80.099999999999994" customHeight="1">
      <c r="A70" s="198"/>
      <c r="B70" s="230"/>
      <c r="C70" s="197"/>
    </row>
    <row r="71" spans="1:3" s="196" customFormat="1" ht="80.099999999999994" customHeight="1">
      <c r="A71" s="198"/>
      <c r="B71" s="230"/>
      <c r="C71" s="197"/>
    </row>
    <row r="72" spans="1:3" s="196" customFormat="1" ht="80.099999999999994" customHeight="1">
      <c r="A72" s="198"/>
      <c r="B72" s="230"/>
      <c r="C72" s="197"/>
    </row>
    <row r="73" spans="1:3" s="196" customFormat="1" ht="80.099999999999994" customHeight="1">
      <c r="A73" s="198"/>
      <c r="B73" s="230"/>
      <c r="C73" s="197"/>
    </row>
    <row r="74" spans="1:3" s="196" customFormat="1" ht="80.099999999999994" customHeight="1">
      <c r="A74" s="198"/>
      <c r="B74" s="230"/>
      <c r="C74" s="197"/>
    </row>
    <row r="75" spans="1:3" s="196" customFormat="1" ht="80.099999999999994" customHeight="1">
      <c r="A75" s="198"/>
      <c r="B75" s="230"/>
      <c r="C75" s="197"/>
    </row>
    <row r="76" spans="1:3" s="196" customFormat="1" ht="80.099999999999994" customHeight="1">
      <c r="A76" s="198"/>
      <c r="B76" s="230"/>
      <c r="C76" s="197"/>
    </row>
    <row r="77" spans="1:3" s="196" customFormat="1" ht="80.099999999999994" customHeight="1">
      <c r="A77" s="198"/>
      <c r="B77" s="230"/>
      <c r="C77" s="197"/>
    </row>
    <row r="78" spans="1:3" s="196" customFormat="1" ht="80.099999999999994" customHeight="1">
      <c r="A78" s="198"/>
      <c r="B78" s="230"/>
      <c r="C78" s="197"/>
    </row>
    <row r="79" spans="1:3" s="196" customFormat="1" ht="80.099999999999994" customHeight="1">
      <c r="A79" s="198"/>
      <c r="B79" s="230"/>
      <c r="C79" s="197"/>
    </row>
    <row r="80" spans="1:3" s="196" customFormat="1" ht="80.099999999999994" customHeight="1">
      <c r="A80" s="198"/>
      <c r="B80" s="230"/>
      <c r="C80" s="197"/>
    </row>
    <row r="81" spans="1:3" s="196" customFormat="1" ht="80.099999999999994" customHeight="1">
      <c r="A81" s="198"/>
      <c r="B81" s="230"/>
      <c r="C81" s="197"/>
    </row>
    <row r="82" spans="1:3" s="196" customFormat="1" ht="80.099999999999994" customHeight="1">
      <c r="A82" s="198"/>
      <c r="B82" s="230"/>
      <c r="C82" s="197"/>
    </row>
    <row r="83" spans="1:3" s="196" customFormat="1" ht="80.099999999999994" customHeight="1">
      <c r="A83" s="198"/>
      <c r="B83" s="230"/>
      <c r="C83" s="197"/>
    </row>
    <row r="84" spans="1:3" s="196" customFormat="1" ht="80.099999999999994" customHeight="1">
      <c r="A84" s="198"/>
      <c r="B84" s="230"/>
      <c r="C84" s="197"/>
    </row>
    <row r="85" spans="1:3" s="196" customFormat="1" ht="80.099999999999994" customHeight="1">
      <c r="A85" s="198"/>
      <c r="B85" s="230"/>
      <c r="C85" s="197"/>
    </row>
    <row r="86" spans="1:3" s="196" customFormat="1" ht="80.099999999999994" customHeight="1">
      <c r="A86" s="198"/>
      <c r="B86" s="230"/>
      <c r="C86" s="197"/>
    </row>
    <row r="87" spans="1:3" s="196" customFormat="1" ht="80.099999999999994" customHeight="1">
      <c r="A87" s="198"/>
      <c r="B87" s="230"/>
      <c r="C87" s="197"/>
    </row>
    <row r="88" spans="1:3" s="196" customFormat="1" ht="80.099999999999994" customHeight="1">
      <c r="A88" s="198"/>
      <c r="B88" s="230"/>
      <c r="C88" s="197"/>
    </row>
    <row r="89" spans="1:3" s="196" customFormat="1" ht="80.099999999999994" customHeight="1">
      <c r="A89" s="198"/>
      <c r="B89" s="230"/>
      <c r="C89" s="197"/>
    </row>
    <row r="90" spans="1:3" s="196" customFormat="1" ht="80.099999999999994" customHeight="1">
      <c r="A90" s="198"/>
      <c r="B90" s="230"/>
      <c r="C90" s="197"/>
    </row>
    <row r="91" spans="1:3" s="196" customFormat="1" ht="80.099999999999994" customHeight="1">
      <c r="A91" s="198"/>
      <c r="B91" s="230"/>
      <c r="C91" s="197"/>
    </row>
    <row r="92" spans="1:3" s="196" customFormat="1" ht="80.099999999999994" customHeight="1">
      <c r="A92" s="198"/>
      <c r="B92" s="230"/>
      <c r="C92" s="197"/>
    </row>
    <row r="93" spans="1:3" s="196" customFormat="1" ht="80.099999999999994" customHeight="1">
      <c r="A93" s="198"/>
      <c r="B93" s="230"/>
      <c r="C93" s="197"/>
    </row>
    <row r="94" spans="1:3" s="196" customFormat="1" ht="80.099999999999994" customHeight="1">
      <c r="A94" s="198"/>
      <c r="B94" s="230"/>
      <c r="C94" s="197"/>
    </row>
    <row r="95" spans="1:3" s="196" customFormat="1" ht="80.099999999999994" customHeight="1">
      <c r="A95" s="198"/>
      <c r="B95" s="230"/>
      <c r="C95" s="197"/>
    </row>
    <row r="96" spans="1:3" s="196" customFormat="1" ht="80.099999999999994" customHeight="1">
      <c r="A96" s="198"/>
      <c r="B96" s="230"/>
      <c r="C96" s="197"/>
    </row>
    <row r="97" spans="1:3" s="196" customFormat="1" ht="80.099999999999994" customHeight="1">
      <c r="A97" s="198"/>
      <c r="B97" s="230"/>
      <c r="C97" s="197"/>
    </row>
    <row r="98" spans="1:3" s="196" customFormat="1" ht="80.099999999999994" customHeight="1">
      <c r="A98" s="198"/>
      <c r="B98" s="230"/>
      <c r="C98" s="197"/>
    </row>
    <row r="99" spans="1:3" s="196" customFormat="1" ht="80.099999999999994" customHeight="1">
      <c r="A99" s="198"/>
      <c r="B99" s="230"/>
      <c r="C99" s="197"/>
    </row>
    <row r="100" spans="1:3" s="196" customFormat="1" ht="80.099999999999994" customHeight="1">
      <c r="A100" s="198"/>
      <c r="B100" s="230"/>
      <c r="C100" s="197"/>
    </row>
    <row r="101" spans="1:3" s="196" customFormat="1" ht="80.099999999999994" customHeight="1">
      <c r="A101" s="198"/>
      <c r="B101" s="230"/>
      <c r="C101" s="197"/>
    </row>
    <row r="102" spans="1:3" s="196" customFormat="1" ht="80.099999999999994" customHeight="1">
      <c r="A102" s="198"/>
      <c r="B102" s="230"/>
      <c r="C102" s="197"/>
    </row>
    <row r="103" spans="1:3" s="196" customFormat="1" ht="80.099999999999994" customHeight="1">
      <c r="A103" s="198"/>
      <c r="B103" s="230"/>
      <c r="C103" s="197"/>
    </row>
    <row r="104" spans="1:3" s="196" customFormat="1" ht="80.099999999999994" customHeight="1">
      <c r="A104" s="198"/>
      <c r="B104" s="230"/>
      <c r="C104" s="197"/>
    </row>
    <row r="105" spans="1:3" s="196" customFormat="1" ht="80.099999999999994" customHeight="1">
      <c r="A105" s="198"/>
      <c r="B105" s="230"/>
      <c r="C105" s="197"/>
    </row>
    <row r="106" spans="1:3" s="196" customFormat="1" ht="80.099999999999994" customHeight="1">
      <c r="A106" s="198"/>
      <c r="B106" s="230"/>
      <c r="C106" s="197"/>
    </row>
    <row r="107" spans="1:3" s="196" customFormat="1" ht="80.099999999999994" customHeight="1">
      <c r="A107" s="198"/>
      <c r="B107" s="230"/>
      <c r="C107" s="197"/>
    </row>
    <row r="108" spans="1:3" s="196" customFormat="1" ht="80.099999999999994" customHeight="1">
      <c r="A108" s="198"/>
      <c r="B108" s="230"/>
      <c r="C108" s="197"/>
    </row>
    <row r="109" spans="1:3" s="196" customFormat="1" ht="80.099999999999994" customHeight="1">
      <c r="A109" s="198"/>
      <c r="B109" s="230"/>
      <c r="C109" s="197"/>
    </row>
    <row r="110" spans="1:3" s="196" customFormat="1" ht="80.099999999999994" customHeight="1">
      <c r="A110" s="198"/>
      <c r="B110" s="230"/>
      <c r="C110" s="197"/>
    </row>
    <row r="111" spans="1:3" s="196" customFormat="1" ht="80.099999999999994" customHeight="1">
      <c r="A111" s="198"/>
      <c r="B111" s="230"/>
      <c r="C111" s="197"/>
    </row>
    <row r="112" spans="1:3" s="196" customFormat="1" ht="80.099999999999994" customHeight="1">
      <c r="A112" s="198"/>
      <c r="B112" s="230"/>
      <c r="C112" s="197"/>
    </row>
    <row r="113" spans="1:3" s="196" customFormat="1" ht="80.099999999999994" customHeight="1">
      <c r="A113" s="198"/>
      <c r="B113" s="230"/>
      <c r="C113" s="197"/>
    </row>
    <row r="114" spans="1:3" s="196" customFormat="1" ht="80.099999999999994" customHeight="1">
      <c r="A114" s="198"/>
      <c r="B114" s="230"/>
      <c r="C114" s="197"/>
    </row>
    <row r="115" spans="1:3" s="196" customFormat="1" ht="80.099999999999994" customHeight="1">
      <c r="A115" s="198"/>
      <c r="B115" s="230"/>
      <c r="C115" s="197"/>
    </row>
    <row r="116" spans="1:3" s="196" customFormat="1" ht="80.099999999999994" customHeight="1">
      <c r="A116" s="198"/>
      <c r="B116" s="230"/>
      <c r="C116" s="197"/>
    </row>
    <row r="117" spans="1:3" s="196" customFormat="1" ht="80.099999999999994" customHeight="1">
      <c r="A117" s="198"/>
      <c r="B117" s="230"/>
      <c r="C117" s="197"/>
    </row>
    <row r="118" spans="1:3" s="196" customFormat="1" ht="80.099999999999994" customHeight="1">
      <c r="A118" s="198"/>
      <c r="B118" s="230"/>
      <c r="C118" s="197"/>
    </row>
    <row r="119" spans="1:3" s="196" customFormat="1" ht="80.099999999999994" customHeight="1">
      <c r="A119" s="198"/>
      <c r="B119" s="230"/>
      <c r="C119" s="197"/>
    </row>
    <row r="120" spans="1:3" s="196" customFormat="1" ht="80.099999999999994" customHeight="1">
      <c r="A120" s="198"/>
      <c r="B120" s="230"/>
      <c r="C120" s="197"/>
    </row>
    <row r="121" spans="1:3" s="196" customFormat="1" ht="80.099999999999994" customHeight="1">
      <c r="A121" s="198"/>
      <c r="B121" s="230"/>
      <c r="C121" s="197"/>
    </row>
    <row r="122" spans="1:3" s="196" customFormat="1" ht="80.099999999999994" customHeight="1">
      <c r="A122" s="198"/>
      <c r="B122" s="230"/>
      <c r="C122" s="197"/>
    </row>
    <row r="123" spans="1:3" s="196" customFormat="1" ht="80.099999999999994" customHeight="1">
      <c r="A123" s="198"/>
      <c r="B123" s="230"/>
      <c r="C123" s="197"/>
    </row>
    <row r="124" spans="1:3" s="196" customFormat="1" ht="80.099999999999994" customHeight="1">
      <c r="A124" s="198"/>
      <c r="B124" s="230"/>
      <c r="C124" s="197"/>
    </row>
    <row r="125" spans="1:3" s="196" customFormat="1" ht="80.099999999999994" customHeight="1">
      <c r="A125" s="198"/>
      <c r="B125" s="230"/>
      <c r="C125" s="197"/>
    </row>
    <row r="126" spans="1:3" s="196" customFormat="1" ht="80.099999999999994" customHeight="1">
      <c r="A126" s="198"/>
      <c r="B126" s="230"/>
      <c r="C126" s="197"/>
    </row>
    <row r="127" spans="1:3" s="196" customFormat="1" ht="80.099999999999994" customHeight="1">
      <c r="A127" s="198"/>
      <c r="B127" s="230"/>
      <c r="C127" s="197"/>
    </row>
    <row r="128" spans="1:3" s="196" customFormat="1" ht="80.099999999999994" customHeight="1">
      <c r="A128" s="198"/>
      <c r="B128" s="230"/>
      <c r="C128" s="197"/>
    </row>
    <row r="129" spans="1:3" s="196" customFormat="1" ht="80.099999999999994" customHeight="1">
      <c r="A129" s="198"/>
      <c r="B129" s="230"/>
      <c r="C129" s="197"/>
    </row>
    <row r="130" spans="1:3" s="196" customFormat="1" ht="80.099999999999994" customHeight="1">
      <c r="A130" s="198"/>
      <c r="B130" s="230"/>
      <c r="C130" s="197"/>
    </row>
    <row r="131" spans="1:3" s="196" customFormat="1" ht="80.099999999999994" customHeight="1">
      <c r="A131" s="198"/>
      <c r="B131" s="230"/>
      <c r="C131" s="197"/>
    </row>
    <row r="132" spans="1:3" s="196" customFormat="1" ht="80.099999999999994" customHeight="1">
      <c r="A132" s="198"/>
      <c r="B132" s="230"/>
      <c r="C132" s="197"/>
    </row>
    <row r="133" spans="1:3" s="196" customFormat="1" ht="80.099999999999994" customHeight="1">
      <c r="A133" s="198"/>
      <c r="B133" s="230"/>
      <c r="C133" s="197"/>
    </row>
    <row r="134" spans="1:3" s="196" customFormat="1" ht="80.099999999999994" customHeight="1">
      <c r="A134" s="198"/>
      <c r="B134" s="230"/>
      <c r="C134" s="197"/>
    </row>
    <row r="135" spans="1:3" s="196" customFormat="1" ht="80.099999999999994" customHeight="1">
      <c r="A135" s="198"/>
      <c r="B135" s="230"/>
      <c r="C135" s="197"/>
    </row>
    <row r="136" spans="1:3" s="196" customFormat="1" ht="80.099999999999994" customHeight="1">
      <c r="A136" s="198"/>
      <c r="B136" s="230"/>
      <c r="C136" s="197"/>
    </row>
    <row r="137" spans="1:3" s="196" customFormat="1" ht="80.099999999999994" customHeight="1">
      <c r="A137" s="198"/>
      <c r="B137" s="230"/>
      <c r="C137" s="197"/>
    </row>
    <row r="138" spans="1:3" s="196" customFormat="1" ht="80.099999999999994" customHeight="1">
      <c r="A138" s="198"/>
      <c r="B138" s="230"/>
      <c r="C138" s="197"/>
    </row>
    <row r="139" spans="1:3" s="196" customFormat="1" ht="80.099999999999994" customHeight="1">
      <c r="A139" s="198"/>
      <c r="B139" s="230"/>
      <c r="C139" s="197"/>
    </row>
    <row r="140" spans="1:3" s="196" customFormat="1" ht="80.099999999999994" customHeight="1">
      <c r="A140" s="198"/>
      <c r="B140" s="230"/>
      <c r="C140" s="197"/>
    </row>
    <row r="141" spans="1:3" s="196" customFormat="1" ht="80.099999999999994" customHeight="1">
      <c r="A141" s="198"/>
      <c r="B141" s="230"/>
      <c r="C141" s="197"/>
    </row>
    <row r="142" spans="1:3" s="196" customFormat="1" ht="80.099999999999994" customHeight="1">
      <c r="A142" s="198"/>
      <c r="B142" s="230"/>
      <c r="C142" s="197"/>
    </row>
    <row r="143" spans="1:3" s="196" customFormat="1" ht="80.099999999999994" customHeight="1">
      <c r="A143" s="198"/>
      <c r="B143" s="230"/>
      <c r="C143" s="197"/>
    </row>
    <row r="144" spans="1:3" s="196" customFormat="1" ht="80.099999999999994" customHeight="1">
      <c r="A144" s="198"/>
      <c r="B144" s="230"/>
      <c r="C144" s="197"/>
    </row>
    <row r="145" spans="1:3" s="196" customFormat="1" ht="80.099999999999994" customHeight="1">
      <c r="A145" s="198"/>
      <c r="B145" s="230"/>
      <c r="C145" s="197"/>
    </row>
    <row r="146" spans="1:3" s="196" customFormat="1" ht="80.099999999999994" customHeight="1">
      <c r="A146" s="198"/>
      <c r="B146" s="230"/>
      <c r="C146" s="197"/>
    </row>
    <row r="147" spans="1:3" s="196" customFormat="1" ht="80.099999999999994" customHeight="1">
      <c r="A147" s="198"/>
      <c r="B147" s="230"/>
      <c r="C147" s="197"/>
    </row>
    <row r="148" spans="1:3" s="196" customFormat="1" ht="80.099999999999994" customHeight="1">
      <c r="A148" s="198"/>
      <c r="B148" s="230"/>
      <c r="C148" s="197"/>
    </row>
    <row r="149" spans="1:3" s="196" customFormat="1" ht="80.099999999999994" customHeight="1">
      <c r="A149" s="198"/>
      <c r="B149" s="230"/>
      <c r="C149" s="197"/>
    </row>
    <row r="150" spans="1:3" s="196" customFormat="1" ht="80.099999999999994" customHeight="1">
      <c r="A150" s="198"/>
      <c r="B150" s="230"/>
      <c r="C150" s="197"/>
    </row>
    <row r="151" spans="1:3" s="196" customFormat="1" ht="80.099999999999994" customHeight="1">
      <c r="A151" s="198"/>
      <c r="B151" s="230"/>
      <c r="C151" s="197"/>
    </row>
    <row r="152" spans="1:3" s="196" customFormat="1" ht="80.099999999999994" customHeight="1">
      <c r="A152" s="198"/>
      <c r="B152" s="230"/>
      <c r="C152" s="197"/>
    </row>
    <row r="153" spans="1:3" s="196" customFormat="1" ht="80.099999999999994" customHeight="1">
      <c r="A153" s="198"/>
      <c r="B153" s="230"/>
      <c r="C153" s="197"/>
    </row>
    <row r="154" spans="1:3" s="196" customFormat="1" ht="80.099999999999994" customHeight="1">
      <c r="A154" s="198"/>
      <c r="B154" s="230"/>
      <c r="C154" s="197"/>
    </row>
    <row r="155" spans="1:3" s="196" customFormat="1" ht="80.099999999999994" customHeight="1">
      <c r="A155" s="198"/>
      <c r="B155" s="230"/>
      <c r="C155" s="197"/>
    </row>
    <row r="156" spans="1:3" s="196" customFormat="1" ht="80.099999999999994" customHeight="1">
      <c r="A156" s="198"/>
      <c r="B156" s="230"/>
      <c r="C156" s="197"/>
    </row>
    <row r="157" spans="1:3" s="196" customFormat="1" ht="80.099999999999994" customHeight="1">
      <c r="A157" s="198"/>
      <c r="B157" s="230"/>
      <c r="C157" s="197"/>
    </row>
    <row r="158" spans="1:3" s="196" customFormat="1" ht="80.099999999999994" customHeight="1">
      <c r="A158" s="198"/>
      <c r="B158" s="230"/>
      <c r="C158" s="197"/>
    </row>
    <row r="159" spans="1:3" s="196" customFormat="1" ht="80.099999999999994" customHeight="1">
      <c r="A159" s="198"/>
      <c r="B159" s="230"/>
      <c r="C159" s="197"/>
    </row>
    <row r="160" spans="1:3" s="196" customFormat="1" ht="80.099999999999994" customHeight="1">
      <c r="A160" s="198"/>
      <c r="B160" s="230"/>
      <c r="C160" s="197"/>
    </row>
    <row r="161" spans="1:3" s="196" customFormat="1" ht="80.099999999999994" customHeight="1">
      <c r="A161" s="198"/>
      <c r="B161" s="230"/>
      <c r="C161" s="197"/>
    </row>
    <row r="162" spans="1:3" s="196" customFormat="1" ht="80.099999999999994" customHeight="1">
      <c r="A162" s="198"/>
      <c r="B162" s="230"/>
      <c r="C162" s="197"/>
    </row>
    <row r="163" spans="1:3" s="196" customFormat="1" ht="80.099999999999994" customHeight="1">
      <c r="A163" s="198"/>
      <c r="B163" s="230"/>
      <c r="C163" s="197"/>
    </row>
    <row r="164" spans="1:3" s="196" customFormat="1" ht="80.099999999999994" customHeight="1">
      <c r="A164" s="198"/>
      <c r="B164" s="230"/>
      <c r="C164" s="197"/>
    </row>
    <row r="165" spans="1:3" s="196" customFormat="1" ht="80.099999999999994" customHeight="1">
      <c r="A165" s="198"/>
      <c r="B165" s="230"/>
      <c r="C165" s="197"/>
    </row>
    <row r="166" spans="1:3" s="196" customFormat="1" ht="80.099999999999994" customHeight="1">
      <c r="A166" s="198"/>
      <c r="B166" s="230"/>
      <c r="C166" s="197"/>
    </row>
    <row r="167" spans="1:3" s="196" customFormat="1" ht="80.099999999999994" customHeight="1">
      <c r="A167" s="198"/>
      <c r="B167" s="230"/>
      <c r="C167" s="197"/>
    </row>
    <row r="168" spans="1:3" s="196" customFormat="1" ht="80.099999999999994" customHeight="1">
      <c r="A168" s="198"/>
      <c r="B168" s="230"/>
      <c r="C168" s="197"/>
    </row>
    <row r="169" spans="1:3" s="196" customFormat="1" ht="80.099999999999994" customHeight="1">
      <c r="A169" s="198"/>
      <c r="B169" s="230"/>
      <c r="C169" s="197"/>
    </row>
    <row r="170" spans="1:3" s="196" customFormat="1" ht="80.099999999999994" customHeight="1">
      <c r="A170" s="198"/>
      <c r="B170" s="230"/>
      <c r="C170" s="197"/>
    </row>
    <row r="171" spans="1:3" s="196" customFormat="1" ht="80.099999999999994" customHeight="1">
      <c r="A171" s="198"/>
      <c r="B171" s="230"/>
      <c r="C171" s="197"/>
    </row>
    <row r="172" spans="1:3" s="196" customFormat="1" ht="80.099999999999994" customHeight="1">
      <c r="A172" s="198"/>
      <c r="B172" s="230"/>
      <c r="C172" s="197"/>
    </row>
    <row r="173" spans="1:3" s="196" customFormat="1" ht="80.099999999999994" customHeight="1">
      <c r="A173" s="198"/>
      <c r="B173" s="230"/>
      <c r="C173" s="197"/>
    </row>
    <row r="174" spans="1:3" s="196" customFormat="1" ht="80.099999999999994" customHeight="1">
      <c r="A174" s="198"/>
      <c r="B174" s="230"/>
      <c r="C174" s="197"/>
    </row>
    <row r="175" spans="1:3" s="196" customFormat="1" ht="80.099999999999994" customHeight="1">
      <c r="A175" s="198"/>
      <c r="B175" s="230"/>
      <c r="C175" s="197"/>
    </row>
    <row r="176" spans="1:3" s="196" customFormat="1" ht="80.099999999999994" customHeight="1">
      <c r="A176" s="198"/>
      <c r="B176" s="230"/>
      <c r="C176" s="197"/>
    </row>
    <row r="177" spans="1:3" s="196" customFormat="1" ht="80.099999999999994" customHeight="1">
      <c r="A177" s="198"/>
      <c r="B177" s="230"/>
      <c r="C177" s="197"/>
    </row>
    <row r="178" spans="1:3" s="196" customFormat="1" ht="80.099999999999994" customHeight="1">
      <c r="A178" s="198"/>
      <c r="B178" s="230"/>
      <c r="C178" s="197"/>
    </row>
    <row r="179" spans="1:3" s="196" customFormat="1" ht="80.099999999999994" customHeight="1">
      <c r="A179" s="198"/>
      <c r="B179" s="230"/>
      <c r="C179" s="197"/>
    </row>
  </sheetData>
  <mergeCells count="2">
    <mergeCell ref="A2:C2"/>
    <mergeCell ref="A4:A8"/>
  </mergeCells>
  <phoneticPr fontId="2"/>
  <dataValidations count="1">
    <dataValidation type="list" allowBlank="1" showInputMessage="1" showErrorMessage="1" sqref="D4:D12">
      <formula1>"　,確認済"</formula1>
    </dataValidation>
  </dataValidations>
  <pageMargins left="0.25" right="0.25" top="0.75" bottom="0.75" header="0.3" footer="0.3"/>
  <pageSetup paperSize="9" scale="7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9"/>
  <sheetViews>
    <sheetView view="pageBreakPreview" zoomScaleNormal="100" zoomScaleSheetLayoutView="100" workbookViewId="0">
      <selection activeCell="D13" sqref="D13"/>
    </sheetView>
  </sheetViews>
  <sheetFormatPr defaultRowHeight="13.5"/>
  <cols>
    <col min="1" max="3" width="9" style="16"/>
    <col min="4" max="4" width="15" style="16" customWidth="1"/>
    <col min="5" max="16384" width="9" style="16"/>
  </cols>
  <sheetData>
    <row r="1" spans="1:8">
      <c r="A1" s="16" t="s">
        <v>171</v>
      </c>
    </row>
    <row r="2" spans="1:8">
      <c r="G2" s="242" t="s">
        <v>43</v>
      </c>
      <c r="H2" s="242"/>
    </row>
    <row r="3" spans="1:8" s="131" customFormat="1">
      <c r="A3" s="153" t="s">
        <v>172</v>
      </c>
      <c r="G3" s="154"/>
      <c r="H3" s="154"/>
    </row>
    <row r="4" spans="1:8">
      <c r="A4" s="16" t="s">
        <v>31</v>
      </c>
    </row>
    <row r="5" spans="1:8" s="131" customFormat="1">
      <c r="D5" s="131" t="s">
        <v>173</v>
      </c>
    </row>
    <row r="6" spans="1:8">
      <c r="D6" s="247" t="s">
        <v>32</v>
      </c>
      <c r="E6" s="246"/>
      <c r="F6" s="246"/>
      <c r="G6" s="246"/>
      <c r="H6" s="246"/>
    </row>
    <row r="7" spans="1:8">
      <c r="D7" s="247"/>
      <c r="E7" s="246"/>
      <c r="F7" s="246"/>
      <c r="G7" s="246"/>
      <c r="H7" s="246"/>
    </row>
    <row r="8" spans="1:8">
      <c r="D8" s="247" t="s">
        <v>33</v>
      </c>
      <c r="E8" s="246"/>
      <c r="F8" s="246"/>
      <c r="G8" s="246"/>
      <c r="H8" s="246"/>
    </row>
    <row r="9" spans="1:8">
      <c r="D9" s="247"/>
      <c r="E9" s="246"/>
      <c r="F9" s="246"/>
      <c r="G9" s="246"/>
      <c r="H9" s="246"/>
    </row>
    <row r="10" spans="1:8">
      <c r="D10" s="247" t="s">
        <v>34</v>
      </c>
      <c r="E10" s="246"/>
      <c r="F10" s="246"/>
      <c r="G10" s="246"/>
      <c r="H10" s="246"/>
    </row>
    <row r="11" spans="1:8">
      <c r="D11" s="247"/>
      <c r="E11" s="246"/>
      <c r="F11" s="246"/>
      <c r="G11" s="246"/>
      <c r="H11" s="246"/>
    </row>
    <row r="13" spans="1:8">
      <c r="D13" s="16" t="s">
        <v>35</v>
      </c>
      <c r="E13" s="18"/>
      <c r="F13" s="18"/>
      <c r="G13" s="18"/>
      <c r="H13" s="18"/>
    </row>
    <row r="14" spans="1:8">
      <c r="D14" s="16" t="s">
        <v>36</v>
      </c>
      <c r="E14" s="18"/>
      <c r="F14" s="18"/>
      <c r="G14" s="18"/>
      <c r="H14" s="18"/>
    </row>
    <row r="15" spans="1:8">
      <c r="D15" s="16" t="s">
        <v>37</v>
      </c>
      <c r="E15" s="18"/>
      <c r="F15" s="18"/>
      <c r="G15" s="18"/>
      <c r="H15" s="18"/>
    </row>
    <row r="18" spans="1:8">
      <c r="A18" s="244" t="s">
        <v>74</v>
      </c>
      <c r="B18" s="244"/>
      <c r="C18" s="244"/>
      <c r="D18" s="244"/>
      <c r="E18" s="244"/>
      <c r="F18" s="244"/>
      <c r="G18" s="244"/>
      <c r="H18" s="244"/>
    </row>
    <row r="21" spans="1:8" ht="13.5" customHeight="1">
      <c r="A21" s="311" t="s">
        <v>174</v>
      </c>
      <c r="B21" s="311"/>
      <c r="C21" s="311"/>
      <c r="D21" s="311"/>
      <c r="E21" s="311"/>
      <c r="F21" s="311"/>
      <c r="G21" s="311"/>
      <c r="H21" s="311"/>
    </row>
    <row r="22" spans="1:8">
      <c r="A22" s="311"/>
      <c r="B22" s="311"/>
      <c r="C22" s="311"/>
      <c r="D22" s="311"/>
      <c r="E22" s="311"/>
      <c r="F22" s="311"/>
      <c r="G22" s="311"/>
      <c r="H22" s="311"/>
    </row>
    <row r="24" spans="1:8">
      <c r="A24" s="16" t="s">
        <v>75</v>
      </c>
    </row>
    <row r="25" spans="1:8">
      <c r="B25" s="312"/>
      <c r="C25" s="312"/>
      <c r="D25" s="36" t="s">
        <v>76</v>
      </c>
      <c r="E25" s="312"/>
      <c r="F25" s="312"/>
      <c r="G25" s="16" t="s">
        <v>77</v>
      </c>
    </row>
    <row r="28" spans="1:8">
      <c r="A28" s="16" t="s">
        <v>78</v>
      </c>
    </row>
    <row r="29" spans="1:8" s="131" customFormat="1">
      <c r="A29" s="131" t="s">
        <v>175</v>
      </c>
    </row>
    <row r="30" spans="1:8" s="131" customFormat="1">
      <c r="A30" s="131" t="s">
        <v>176</v>
      </c>
    </row>
    <row r="31" spans="1:8">
      <c r="A31" s="16" t="s">
        <v>177</v>
      </c>
    </row>
    <row r="32" spans="1:8">
      <c r="A32" s="16" t="s">
        <v>178</v>
      </c>
    </row>
    <row r="33" spans="1:8" hidden="1">
      <c r="A33" s="16" t="s">
        <v>179</v>
      </c>
    </row>
    <row r="34" spans="1:8">
      <c r="A34" s="16" t="s">
        <v>279</v>
      </c>
    </row>
    <row r="35" spans="1:8">
      <c r="A35" s="16" t="s">
        <v>280</v>
      </c>
    </row>
    <row r="36" spans="1:8">
      <c r="A36" s="16" t="s">
        <v>281</v>
      </c>
    </row>
    <row r="48" spans="1:8">
      <c r="H48" s="131" t="s">
        <v>180</v>
      </c>
    </row>
    <row r="54" spans="8:8">
      <c r="H54" s="19"/>
    </row>
    <row r="59" spans="8:8">
      <c r="H59" s="19"/>
    </row>
  </sheetData>
  <mergeCells count="11">
    <mergeCell ref="G2:H2"/>
    <mergeCell ref="A18:H18"/>
    <mergeCell ref="A21:H22"/>
    <mergeCell ref="B25:C25"/>
    <mergeCell ref="E25:F25"/>
    <mergeCell ref="D6:D7"/>
    <mergeCell ref="D8:D9"/>
    <mergeCell ref="D10:D11"/>
    <mergeCell ref="E6:H7"/>
    <mergeCell ref="E8:H9"/>
    <mergeCell ref="E10:H11"/>
  </mergeCells>
  <phoneticPr fontId="2"/>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B3"/>
  <sheetViews>
    <sheetView workbookViewId="0">
      <selection activeCell="E9" sqref="E9"/>
    </sheetView>
  </sheetViews>
  <sheetFormatPr defaultRowHeight="14.25"/>
  <sheetData>
    <row r="2" spans="2:2">
      <c r="B2" s="1" t="s">
        <v>205</v>
      </c>
    </row>
    <row r="3" spans="2:2">
      <c r="B3" s="1" t="s">
        <v>235</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9"/>
  <sheetViews>
    <sheetView view="pageBreakPreview" zoomScaleNormal="115" zoomScaleSheetLayoutView="100" workbookViewId="0">
      <selection activeCell="B48" sqref="B48"/>
    </sheetView>
  </sheetViews>
  <sheetFormatPr defaultRowHeight="13.5"/>
  <cols>
    <col min="1" max="3" width="9" style="16"/>
    <col min="4" max="4" width="15" style="16" customWidth="1"/>
    <col min="5" max="16384" width="9" style="16"/>
  </cols>
  <sheetData>
    <row r="1" spans="1:8">
      <c r="A1" s="16" t="s">
        <v>127</v>
      </c>
    </row>
    <row r="2" spans="1:8">
      <c r="G2" s="242" t="s">
        <v>43</v>
      </c>
      <c r="H2" s="242"/>
    </row>
    <row r="3" spans="1:8">
      <c r="A3" s="16" t="s">
        <v>31</v>
      </c>
    </row>
    <row r="4" spans="1:8">
      <c r="D4" s="247" t="s">
        <v>32</v>
      </c>
      <c r="E4" s="246"/>
      <c r="F4" s="246"/>
      <c r="G4" s="246"/>
      <c r="H4" s="246"/>
    </row>
    <row r="5" spans="1:8" s="48" customFormat="1">
      <c r="D5" s="247"/>
      <c r="E5" s="246"/>
      <c r="F5" s="246"/>
      <c r="G5" s="246"/>
      <c r="H5" s="246"/>
    </row>
    <row r="6" spans="1:8">
      <c r="D6" s="247" t="s">
        <v>33</v>
      </c>
      <c r="E6" s="246"/>
      <c r="F6" s="246"/>
      <c r="G6" s="246"/>
      <c r="H6" s="246"/>
    </row>
    <row r="7" spans="1:8" s="48" customFormat="1">
      <c r="D7" s="247"/>
      <c r="E7" s="246"/>
      <c r="F7" s="246"/>
      <c r="G7" s="246"/>
      <c r="H7" s="246"/>
    </row>
    <row r="8" spans="1:8">
      <c r="D8" s="247" t="s">
        <v>34</v>
      </c>
      <c r="E8" s="246"/>
      <c r="F8" s="246"/>
      <c r="G8" s="246"/>
      <c r="H8" s="246"/>
    </row>
    <row r="9" spans="1:8" s="48" customFormat="1">
      <c r="D9" s="247"/>
      <c r="E9" s="246"/>
      <c r="F9" s="246"/>
      <c r="G9" s="246"/>
      <c r="H9" s="246"/>
    </row>
    <row r="11" spans="1:8">
      <c r="D11" s="16" t="s">
        <v>35</v>
      </c>
      <c r="E11" s="17"/>
      <c r="F11" s="17"/>
      <c r="G11" s="17"/>
      <c r="H11" s="17"/>
    </row>
    <row r="12" spans="1:8">
      <c r="D12" s="16" t="s">
        <v>36</v>
      </c>
      <c r="E12" s="17"/>
      <c r="F12" s="17"/>
      <c r="G12" s="17"/>
      <c r="H12" s="17"/>
    </row>
    <row r="13" spans="1:8">
      <c r="D13" s="16" t="s">
        <v>37</v>
      </c>
      <c r="E13" s="17"/>
      <c r="F13" s="17"/>
      <c r="G13" s="17"/>
      <c r="H13" s="17"/>
    </row>
    <row r="16" spans="1:8">
      <c r="A16" s="244" t="s">
        <v>38</v>
      </c>
      <c r="B16" s="244"/>
      <c r="C16" s="244"/>
      <c r="D16" s="244"/>
      <c r="E16" s="244"/>
      <c r="F16" s="244"/>
      <c r="G16" s="244"/>
      <c r="H16" s="244"/>
    </row>
    <row r="19" spans="1:8" ht="13.5" customHeight="1">
      <c r="A19" s="248" t="s">
        <v>258</v>
      </c>
      <c r="B19" s="248"/>
      <c r="C19" s="248"/>
      <c r="D19" s="248"/>
      <c r="E19" s="248"/>
      <c r="F19" s="248"/>
      <c r="G19" s="248"/>
      <c r="H19" s="248"/>
    </row>
    <row r="20" spans="1:8">
      <c r="A20" s="248"/>
      <c r="B20" s="248"/>
      <c r="C20" s="248"/>
      <c r="D20" s="248"/>
      <c r="E20" s="248"/>
      <c r="F20" s="248"/>
      <c r="G20" s="248"/>
      <c r="H20" s="248"/>
    </row>
    <row r="21" spans="1:8" s="204" customFormat="1">
      <c r="A21" s="248"/>
      <c r="B21" s="248"/>
      <c r="C21" s="248"/>
      <c r="D21" s="248"/>
      <c r="E21" s="248"/>
      <c r="F21" s="248"/>
      <c r="G21" s="248"/>
      <c r="H21" s="248"/>
    </row>
    <row r="22" spans="1:8" s="204" customFormat="1">
      <c r="A22" s="248"/>
      <c r="B22" s="248"/>
      <c r="C22" s="248"/>
      <c r="D22" s="248"/>
      <c r="E22" s="248"/>
      <c r="F22" s="248"/>
      <c r="G22" s="248"/>
      <c r="H22" s="248"/>
    </row>
    <row r="24" spans="1:8">
      <c r="A24" s="16" t="s">
        <v>39</v>
      </c>
    </row>
    <row r="25" spans="1:8">
      <c r="A25" s="16" t="s">
        <v>40</v>
      </c>
    </row>
    <row r="27" spans="1:8" s="130" customFormat="1">
      <c r="A27" s="130" t="s">
        <v>193</v>
      </c>
    </row>
    <row r="28" spans="1:8" s="155" customFormat="1">
      <c r="C28" s="246"/>
      <c r="D28" s="246"/>
      <c r="E28" s="246"/>
      <c r="F28" s="246"/>
    </row>
    <row r="29" spans="1:8" s="155" customFormat="1">
      <c r="C29" s="246"/>
      <c r="D29" s="246"/>
      <c r="E29" s="246"/>
      <c r="F29" s="246"/>
    </row>
    <row r="30" spans="1:8" s="130" customFormat="1">
      <c r="C30" s="246"/>
      <c r="D30" s="246"/>
      <c r="E30" s="246"/>
      <c r="F30" s="246"/>
    </row>
    <row r="31" spans="1:8" s="130" customFormat="1"/>
    <row r="32" spans="1:8">
      <c r="A32" s="16" t="s">
        <v>128</v>
      </c>
    </row>
    <row r="33" spans="1:8">
      <c r="C33" s="245"/>
      <c r="D33" s="245"/>
      <c r="E33" s="16" t="s">
        <v>41</v>
      </c>
    </row>
    <row r="35" spans="1:8">
      <c r="A35" s="16" t="s">
        <v>129</v>
      </c>
    </row>
    <row r="36" spans="1:8">
      <c r="A36" s="246" t="s">
        <v>42</v>
      </c>
      <c r="B36" s="246"/>
      <c r="C36" s="246"/>
      <c r="D36" s="246"/>
      <c r="E36" s="246"/>
      <c r="F36" s="246"/>
      <c r="G36" s="246"/>
      <c r="H36" s="246"/>
    </row>
    <row r="38" spans="1:8">
      <c r="A38" s="16" t="s">
        <v>130</v>
      </c>
    </row>
    <row r="39" spans="1:8">
      <c r="A39" s="16" t="s">
        <v>69</v>
      </c>
    </row>
    <row r="40" spans="1:8" s="204" customFormat="1">
      <c r="A40" s="204" t="s">
        <v>259</v>
      </c>
    </row>
    <row r="41" spans="1:8">
      <c r="A41" s="16" t="s">
        <v>260</v>
      </c>
    </row>
    <row r="42" spans="1:8" s="130" customFormat="1">
      <c r="A42" s="130" t="s">
        <v>261</v>
      </c>
    </row>
    <row r="43" spans="1:8">
      <c r="A43" s="16" t="s">
        <v>262</v>
      </c>
    </row>
    <row r="44" spans="1:8">
      <c r="A44" s="16" t="s">
        <v>263</v>
      </c>
    </row>
    <row r="45" spans="1:8" ht="14.25" customHeight="1">
      <c r="A45" s="243" t="s">
        <v>70</v>
      </c>
      <c r="B45" s="243"/>
      <c r="C45" s="243"/>
      <c r="D45" s="243"/>
      <c r="E45" s="243"/>
      <c r="F45" s="243"/>
      <c r="G45" s="243"/>
      <c r="H45" s="243"/>
    </row>
    <row r="46" spans="1:8">
      <c r="A46" s="243"/>
      <c r="B46" s="243"/>
      <c r="C46" s="243"/>
      <c r="D46" s="243"/>
      <c r="E46" s="243"/>
      <c r="F46" s="243"/>
      <c r="G46" s="243"/>
      <c r="H46" s="243"/>
    </row>
    <row r="47" spans="1:8">
      <c r="A47" s="16" t="s">
        <v>264</v>
      </c>
    </row>
    <row r="56" spans="8:8">
      <c r="H56" s="16" t="s">
        <v>194</v>
      </c>
    </row>
    <row r="59" spans="8:8">
      <c r="H59" s="19"/>
    </row>
  </sheetData>
  <mergeCells count="15">
    <mergeCell ref="G2:H2"/>
    <mergeCell ref="A45:H46"/>
    <mergeCell ref="A16:H16"/>
    <mergeCell ref="C33:D33"/>
    <mergeCell ref="A36:H36"/>
    <mergeCell ref="D4:D5"/>
    <mergeCell ref="E4:H5"/>
    <mergeCell ref="D6:D7"/>
    <mergeCell ref="E6:H7"/>
    <mergeCell ref="D8:D9"/>
    <mergeCell ref="E8:H9"/>
    <mergeCell ref="C28:F28"/>
    <mergeCell ref="C29:F29"/>
    <mergeCell ref="C30:F30"/>
    <mergeCell ref="A19:H22"/>
  </mergeCells>
  <phoneticPr fontId="2"/>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23"/>
  <sheetViews>
    <sheetView view="pageBreakPreview" zoomScaleNormal="100" zoomScaleSheetLayoutView="100" workbookViewId="0">
      <selection activeCell="B2" sqref="B2"/>
    </sheetView>
  </sheetViews>
  <sheetFormatPr defaultRowHeight="14.25" outlineLevelCol="1"/>
  <cols>
    <col min="1" max="1" width="1.625" customWidth="1"/>
    <col min="2" max="2" width="6.375" customWidth="1"/>
    <col min="3" max="6" width="9.125" customWidth="1"/>
    <col min="7" max="7" width="10.125" customWidth="1"/>
    <col min="8" max="14" width="9.125" customWidth="1" outlineLevel="1"/>
    <col min="15" max="16" width="9.125" customWidth="1"/>
  </cols>
  <sheetData>
    <row r="1" spans="1:18" ht="3.95" customHeight="1"/>
    <row r="2" spans="1:18">
      <c r="A2" s="1"/>
      <c r="B2" s="1" t="s">
        <v>181</v>
      </c>
      <c r="P2" s="151"/>
      <c r="Q2" s="152"/>
    </row>
    <row r="3" spans="1:18">
      <c r="A3" s="1"/>
      <c r="B3" s="1"/>
      <c r="P3" s="259" t="s">
        <v>198</v>
      </c>
      <c r="Q3" s="260"/>
    </row>
    <row r="4" spans="1:18">
      <c r="B4" s="258" t="s">
        <v>206</v>
      </c>
      <c r="C4" s="258"/>
      <c r="D4" s="258"/>
      <c r="E4" s="258"/>
      <c r="F4" s="258"/>
      <c r="G4" s="258"/>
      <c r="H4" s="258"/>
      <c r="I4" s="258"/>
      <c r="J4" s="258"/>
      <c r="K4" s="258"/>
      <c r="L4" s="258"/>
      <c r="M4" s="258"/>
      <c r="N4" s="258"/>
      <c r="O4" s="258"/>
      <c r="P4" s="258"/>
    </row>
    <row r="6" spans="1:18">
      <c r="B6" s="169" t="s">
        <v>134</v>
      </c>
      <c r="C6" s="261"/>
      <c r="D6" s="261"/>
      <c r="E6" s="261"/>
      <c r="F6" s="261"/>
      <c r="G6" s="261"/>
      <c r="H6" s="261"/>
      <c r="I6" s="179"/>
      <c r="J6" s="179"/>
      <c r="K6" s="179"/>
    </row>
    <row r="7" spans="1:18">
      <c r="B7" s="169" t="s">
        <v>132</v>
      </c>
      <c r="C7" s="132"/>
      <c r="D7" s="164" t="s">
        <v>133</v>
      </c>
      <c r="E7" s="1"/>
      <c r="F7" s="262" t="s">
        <v>140</v>
      </c>
      <c r="G7" s="262"/>
      <c r="H7" s="163" t="s">
        <v>139</v>
      </c>
      <c r="I7" s="164"/>
      <c r="J7" s="164"/>
      <c r="K7" s="164"/>
      <c r="R7" s="186" t="s">
        <v>240</v>
      </c>
    </row>
    <row r="8" spans="1:18" ht="15">
      <c r="R8" s="187"/>
    </row>
    <row r="9" spans="1:18" ht="15">
      <c r="B9" s="4"/>
      <c r="C9" s="263" t="s">
        <v>147</v>
      </c>
      <c r="D9" s="263"/>
      <c r="E9" s="264"/>
      <c r="F9" s="264"/>
      <c r="G9" s="264"/>
      <c r="H9" s="264"/>
      <c r="I9" s="264"/>
      <c r="J9" s="264"/>
      <c r="K9" s="264"/>
      <c r="L9" s="264"/>
      <c r="M9" s="264"/>
      <c r="N9" s="264"/>
      <c r="O9" s="264"/>
      <c r="P9" s="264"/>
      <c r="Q9" s="264"/>
      <c r="R9" s="187" t="s">
        <v>251</v>
      </c>
    </row>
    <row r="10" spans="1:18">
      <c r="B10" s="4"/>
      <c r="C10" s="263" t="s">
        <v>52</v>
      </c>
      <c r="D10" s="263"/>
      <c r="E10" s="264"/>
      <c r="F10" s="263" t="s">
        <v>136</v>
      </c>
      <c r="G10" s="263"/>
      <c r="H10" s="263" t="s">
        <v>137</v>
      </c>
      <c r="I10" s="263"/>
      <c r="J10" s="263"/>
      <c r="K10" s="263"/>
      <c r="L10" s="263"/>
      <c r="M10" s="255" t="s">
        <v>82</v>
      </c>
      <c r="N10" s="256"/>
      <c r="O10" s="257"/>
      <c r="P10" s="313" t="s">
        <v>196</v>
      </c>
      <c r="Q10" s="314"/>
      <c r="R10" s="186" t="s">
        <v>242</v>
      </c>
    </row>
    <row r="11" spans="1:18">
      <c r="B11" s="168">
        <v>1</v>
      </c>
      <c r="C11" s="265"/>
      <c r="D11" s="265"/>
      <c r="E11" s="265"/>
      <c r="F11" s="254"/>
      <c r="G11" s="253"/>
      <c r="H11" s="254"/>
      <c r="I11" s="252"/>
      <c r="J11" s="185" t="s">
        <v>195</v>
      </c>
      <c r="K11" s="252"/>
      <c r="L11" s="253"/>
      <c r="M11" s="249"/>
      <c r="N11" s="250"/>
      <c r="O11" s="251"/>
      <c r="P11" s="249"/>
      <c r="Q11" s="251"/>
      <c r="R11" s="188"/>
    </row>
    <row r="12" spans="1:18">
      <c r="B12" s="168">
        <v>2</v>
      </c>
      <c r="C12" s="265"/>
      <c r="D12" s="265"/>
      <c r="E12" s="265"/>
      <c r="F12" s="254"/>
      <c r="G12" s="253"/>
      <c r="H12" s="254"/>
      <c r="I12" s="252"/>
      <c r="J12" s="185" t="s">
        <v>195</v>
      </c>
      <c r="K12" s="252"/>
      <c r="L12" s="253"/>
      <c r="M12" s="249"/>
      <c r="N12" s="250"/>
      <c r="O12" s="251"/>
      <c r="P12" s="249"/>
      <c r="Q12" s="251"/>
      <c r="R12" s="186" t="s">
        <v>241</v>
      </c>
    </row>
    <row r="13" spans="1:18">
      <c r="B13" s="168">
        <v>3</v>
      </c>
      <c r="C13" s="265"/>
      <c r="D13" s="265"/>
      <c r="E13" s="265"/>
      <c r="F13" s="254"/>
      <c r="G13" s="253"/>
      <c r="H13" s="254"/>
      <c r="I13" s="252"/>
      <c r="J13" s="185" t="s">
        <v>195</v>
      </c>
      <c r="K13" s="252"/>
      <c r="L13" s="253"/>
      <c r="M13" s="249"/>
      <c r="N13" s="250"/>
      <c r="O13" s="251"/>
      <c r="P13" s="249"/>
      <c r="Q13" s="251"/>
    </row>
    <row r="14" spans="1:18">
      <c r="B14" s="168">
        <v>4</v>
      </c>
      <c r="C14" s="265"/>
      <c r="D14" s="265"/>
      <c r="E14" s="265"/>
      <c r="F14" s="254"/>
      <c r="G14" s="253"/>
      <c r="H14" s="254"/>
      <c r="I14" s="252"/>
      <c r="J14" s="185" t="s">
        <v>195</v>
      </c>
      <c r="K14" s="252"/>
      <c r="L14" s="253"/>
      <c r="M14" s="249"/>
      <c r="N14" s="250"/>
      <c r="O14" s="251"/>
      <c r="P14" s="249"/>
      <c r="Q14" s="251"/>
    </row>
    <row r="15" spans="1:18">
      <c r="B15" s="168">
        <v>5</v>
      </c>
      <c r="C15" s="265"/>
      <c r="D15" s="265"/>
      <c r="E15" s="265"/>
      <c r="F15" s="254"/>
      <c r="G15" s="253"/>
      <c r="H15" s="254"/>
      <c r="I15" s="252"/>
      <c r="J15" s="185" t="s">
        <v>195</v>
      </c>
      <c r="K15" s="252"/>
      <c r="L15" s="253"/>
      <c r="M15" s="249"/>
      <c r="N15" s="250"/>
      <c r="O15" s="251"/>
      <c r="P15" s="249"/>
      <c r="Q15" s="251"/>
    </row>
    <row r="16" spans="1:18">
      <c r="B16" s="255" t="s">
        <v>9</v>
      </c>
      <c r="C16" s="256"/>
      <c r="D16" s="257"/>
      <c r="E16" s="255" t="s">
        <v>202</v>
      </c>
      <c r="F16" s="257"/>
      <c r="G16" s="255" t="s">
        <v>143</v>
      </c>
      <c r="H16" s="257"/>
      <c r="I16" s="255" t="s">
        <v>197</v>
      </c>
      <c r="J16" s="257"/>
      <c r="K16" s="255" t="s">
        <v>10</v>
      </c>
      <c r="L16" s="257"/>
      <c r="M16" s="255" t="s">
        <v>145</v>
      </c>
      <c r="N16" s="256"/>
      <c r="O16" s="257"/>
      <c r="P16" s="255" t="s">
        <v>146</v>
      </c>
      <c r="Q16" s="257"/>
    </row>
    <row r="17" spans="2:17">
      <c r="B17" s="315">
        <f>別紙①実績!F19</f>
        <v>0</v>
      </c>
      <c r="C17" s="316"/>
      <c r="D17" s="317"/>
      <c r="E17" s="318">
        <f>別紙①実績!G19</f>
        <v>0</v>
      </c>
      <c r="F17" s="318"/>
      <c r="G17" s="315">
        <f>SUM(B17:F17)</f>
        <v>0</v>
      </c>
      <c r="H17" s="317"/>
      <c r="I17" s="315">
        <f>別紙①実績!N19</f>
        <v>0</v>
      </c>
      <c r="J17" s="317"/>
      <c r="K17" s="315">
        <f>別紙①実績!O19</f>
        <v>0</v>
      </c>
      <c r="L17" s="317"/>
      <c r="M17" s="315">
        <f>別紙①実績!P19</f>
        <v>0</v>
      </c>
      <c r="N17" s="316"/>
      <c r="O17" s="317"/>
      <c r="P17" s="318">
        <f>別紙①実績!Q19</f>
        <v>0</v>
      </c>
      <c r="Q17" s="318"/>
    </row>
    <row r="20" spans="2:17">
      <c r="B20" s="263" t="s">
        <v>148</v>
      </c>
      <c r="C20" s="264"/>
      <c r="D20" s="264"/>
      <c r="E20" s="264"/>
      <c r="F20" s="265"/>
      <c r="G20" s="265"/>
      <c r="H20" s="265"/>
      <c r="I20" s="265"/>
      <c r="J20" s="265"/>
      <c r="K20" s="265"/>
      <c r="L20" s="265"/>
      <c r="M20" s="265"/>
      <c r="N20" s="265"/>
      <c r="O20" s="265"/>
      <c r="P20" s="265"/>
      <c r="Q20" s="265"/>
    </row>
    <row r="21" spans="2:17" s="2" customFormat="1" ht="47.25" customHeight="1">
      <c r="B21" s="263" t="s">
        <v>149</v>
      </c>
      <c r="C21" s="264"/>
      <c r="D21" s="264"/>
      <c r="E21" s="264"/>
      <c r="F21" s="265"/>
      <c r="G21" s="265"/>
      <c r="H21" s="265"/>
      <c r="I21" s="265"/>
      <c r="J21" s="265"/>
      <c r="K21" s="265"/>
      <c r="L21" s="265"/>
      <c r="M21" s="265"/>
      <c r="N21" s="265"/>
      <c r="O21" s="265"/>
      <c r="P21" s="265"/>
      <c r="Q21" s="265"/>
    </row>
    <row r="23" spans="2:17" ht="14.25" customHeight="1"/>
  </sheetData>
  <mergeCells count="58">
    <mergeCell ref="B20:E20"/>
    <mergeCell ref="F20:Q20"/>
    <mergeCell ref="B21:E21"/>
    <mergeCell ref="F21:Q21"/>
    <mergeCell ref="P11:Q11"/>
    <mergeCell ref="P12:Q12"/>
    <mergeCell ref="P13:Q13"/>
    <mergeCell ref="P14:Q14"/>
    <mergeCell ref="P15:Q15"/>
    <mergeCell ref="M16:O16"/>
    <mergeCell ref="P16:Q16"/>
    <mergeCell ref="B17:D17"/>
    <mergeCell ref="E17:F17"/>
    <mergeCell ref="G17:H17"/>
    <mergeCell ref="I17:J17"/>
    <mergeCell ref="K17:L17"/>
    <mergeCell ref="M17:O17"/>
    <mergeCell ref="P17:Q17"/>
    <mergeCell ref="C15:E15"/>
    <mergeCell ref="F15:G15"/>
    <mergeCell ref="H15:I15"/>
    <mergeCell ref="K15:L15"/>
    <mergeCell ref="M15:O15"/>
    <mergeCell ref="B16:D16"/>
    <mergeCell ref="E16:F16"/>
    <mergeCell ref="G16:H16"/>
    <mergeCell ref="I16:J16"/>
    <mergeCell ref="K16:L16"/>
    <mergeCell ref="C13:E13"/>
    <mergeCell ref="F13:G13"/>
    <mergeCell ref="H13:I13"/>
    <mergeCell ref="K13:L13"/>
    <mergeCell ref="M13:O13"/>
    <mergeCell ref="C14:E14"/>
    <mergeCell ref="F14:G14"/>
    <mergeCell ref="H14:I14"/>
    <mergeCell ref="K14:L14"/>
    <mergeCell ref="M14:O14"/>
    <mergeCell ref="C11:E11"/>
    <mergeCell ref="F11:G11"/>
    <mergeCell ref="H11:I11"/>
    <mergeCell ref="K11:L11"/>
    <mergeCell ref="M11:O11"/>
    <mergeCell ref="C12:E12"/>
    <mergeCell ref="F12:G12"/>
    <mergeCell ref="H12:I12"/>
    <mergeCell ref="K12:L12"/>
    <mergeCell ref="M12:O12"/>
    <mergeCell ref="P3:Q3"/>
    <mergeCell ref="B4:P4"/>
    <mergeCell ref="C6:H6"/>
    <mergeCell ref="F7:G7"/>
    <mergeCell ref="C9:Q9"/>
    <mergeCell ref="C10:E10"/>
    <mergeCell ref="F10:G10"/>
    <mergeCell ref="H10:L10"/>
    <mergeCell ref="M10:O10"/>
    <mergeCell ref="P10:Q10"/>
  </mergeCells>
  <phoneticPr fontId="2"/>
  <dataValidations count="2">
    <dataValidation type="list" allowBlank="1" showInputMessage="1" showErrorMessage="1" sqref="P11:Q15">
      <formula1>"介護,特定技能,技能実習,留学,特定活動(EPA),特定活動(インターン),特定活動(その他)"</formula1>
    </dataValidation>
    <dataValidation type="list" allowBlank="1" showInputMessage="1" showErrorMessage="1" sqref="H7">
      <formula1>"□,☑"</formula1>
    </dataValidation>
  </dataValidations>
  <pageMargins left="0.25" right="0.25" top="0.75" bottom="0.75" header="0.3" footer="0.3"/>
  <pageSetup paperSize="9" scale="90" orientation="landscape"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23"/>
  <sheetViews>
    <sheetView view="pageBreakPreview" topLeftCell="B1" zoomScale="85" zoomScaleNormal="85" zoomScaleSheetLayoutView="85" workbookViewId="0">
      <selection activeCell="U15" sqref="U15"/>
    </sheetView>
  </sheetViews>
  <sheetFormatPr defaultRowHeight="14.25" outlineLevelCol="1"/>
  <cols>
    <col min="1" max="1" width="1.625" customWidth="1"/>
    <col min="2" max="5" width="8.625" customWidth="1"/>
    <col min="6" max="8" width="9.125" customWidth="1"/>
    <col min="9" max="13" width="9.125" customWidth="1" outlineLevel="1"/>
    <col min="14" max="15" width="9.125" customWidth="1"/>
  </cols>
  <sheetData>
    <row r="1" spans="1:18" ht="3.95" customHeight="1"/>
    <row r="2" spans="1:18">
      <c r="A2" s="1"/>
      <c r="B2" s="1" t="s">
        <v>182</v>
      </c>
      <c r="C2" s="1"/>
      <c r="D2" s="1"/>
      <c r="E2" s="1"/>
    </row>
    <row r="3" spans="1:18">
      <c r="A3" s="1"/>
      <c r="B3" s="1"/>
      <c r="C3" s="1"/>
      <c r="D3" s="1"/>
      <c r="E3" s="1"/>
      <c r="P3" s="258" t="s">
        <v>198</v>
      </c>
      <c r="Q3" s="270"/>
    </row>
    <row r="4" spans="1:18">
      <c r="B4" s="258" t="s">
        <v>207</v>
      </c>
      <c r="C4" s="258"/>
      <c r="D4" s="258"/>
      <c r="E4" s="258"/>
      <c r="F4" s="258"/>
      <c r="G4" s="258"/>
      <c r="H4" s="258"/>
      <c r="I4" s="258"/>
      <c r="J4" s="258"/>
      <c r="K4" s="258"/>
      <c r="L4" s="258"/>
      <c r="M4" s="258"/>
      <c r="N4" s="258"/>
      <c r="O4" s="258"/>
    </row>
    <row r="6" spans="1:18" ht="40.5">
      <c r="B6" s="4"/>
      <c r="C6" s="134" t="s">
        <v>151</v>
      </c>
      <c r="D6" s="134" t="s">
        <v>157</v>
      </c>
      <c r="E6" s="6" t="s">
        <v>152</v>
      </c>
      <c r="F6" s="5" t="s">
        <v>9</v>
      </c>
      <c r="G6" s="5" t="s">
        <v>142</v>
      </c>
      <c r="H6" s="5" t="s">
        <v>154</v>
      </c>
      <c r="I6" s="5" t="s">
        <v>160</v>
      </c>
      <c r="J6" s="5" t="s">
        <v>161</v>
      </c>
      <c r="K6" s="5" t="s">
        <v>162</v>
      </c>
      <c r="L6" s="5" t="s">
        <v>163</v>
      </c>
      <c r="M6" s="5" t="s">
        <v>164</v>
      </c>
      <c r="N6" s="5" t="s">
        <v>165</v>
      </c>
      <c r="O6" s="140" t="s">
        <v>10</v>
      </c>
      <c r="P6" s="134" t="s">
        <v>166</v>
      </c>
      <c r="Q6" s="134" t="s">
        <v>167</v>
      </c>
    </row>
    <row r="7" spans="1:18" ht="20.100000000000001" customHeight="1">
      <c r="B7" s="6" t="s">
        <v>0</v>
      </c>
      <c r="C7" s="144"/>
      <c r="D7" s="144"/>
      <c r="E7" s="6">
        <f>SUM(C7:D7)</f>
        <v>0</v>
      </c>
      <c r="F7" s="8"/>
      <c r="G7" s="8"/>
      <c r="H7" s="7">
        <f>F7+G7</f>
        <v>0</v>
      </c>
      <c r="I7" s="7">
        <f>IF($C$7=1,IF(H7/2&lt;30001,ROUNDDOWN(H7/2,-3),30000),IF($E$7&gt;0,ROUNDDOWN(MIN(30000,H7/$E$7),-3),))</f>
        <v>0</v>
      </c>
      <c r="J7" s="7">
        <f>IF($C$7&gt;1,ROUNDDOWN(MIN(30000,H7/$E$7),-3),)</f>
        <v>0</v>
      </c>
      <c r="K7" s="7">
        <f>IF($C$7&gt;2,ROUNDDOWN(MIN(30000,H7/$E$7),-3),)</f>
        <v>0</v>
      </c>
      <c r="L7" s="7">
        <f>IF($C$7&gt;3,ROUNDDOWN(MIN(30000,H7/$E$7),-3),)</f>
        <v>0</v>
      </c>
      <c r="M7" s="7">
        <f>IF($C$7&gt;4,ROUNDDOWN(MIN(30000,H7/$E$7),-3),)</f>
        <v>0</v>
      </c>
      <c r="N7" s="7">
        <f>SUM(I7:M7)</f>
        <v>0</v>
      </c>
      <c r="O7" s="141">
        <f>H7-N7</f>
        <v>0</v>
      </c>
      <c r="P7" s="7">
        <f>H7-N7-O7</f>
        <v>0</v>
      </c>
      <c r="Q7" s="7">
        <f>H7-N7-O7-P7</f>
        <v>0</v>
      </c>
      <c r="R7" s="186" t="s">
        <v>245</v>
      </c>
    </row>
    <row r="8" spans="1:18" ht="20.100000000000001" customHeight="1">
      <c r="B8" s="6" t="s">
        <v>1</v>
      </c>
      <c r="C8" s="144"/>
      <c r="D8" s="144"/>
      <c r="E8" s="6">
        <f t="shared" ref="E8:E18" si="0">SUM(C8:D8)</f>
        <v>0</v>
      </c>
      <c r="F8" s="8"/>
      <c r="G8" s="8"/>
      <c r="H8" s="7">
        <f>F8+G8</f>
        <v>0</v>
      </c>
      <c r="I8" s="7">
        <f>IF($C$8=1,IF(H8/2&lt;30001,ROUNDDOWN(H8/2,-3),30000),IF($E$8&gt;0,ROUNDDOWN(MIN(30000,H8/$E$8),-3),))</f>
        <v>0</v>
      </c>
      <c r="J8" s="7">
        <f>IF($C$8&gt;1,ROUNDDOWN(MIN(30000,H8/$E$8),-3),)</f>
        <v>0</v>
      </c>
      <c r="K8" s="7">
        <f>IF($C$8&gt;2,ROUNDDOWN(MIN(30000,H8/$E$8),-3),)</f>
        <v>0</v>
      </c>
      <c r="L8" s="7">
        <f>IF($C$8&gt;3,ROUNDDOWN(MIN(30000,H8/$E$8),-3),)</f>
        <v>0</v>
      </c>
      <c r="M8" s="7">
        <f>IF($C$8&gt;4,ROUNDDOWN(MIN(30000,H8/$E$8),-3),)</f>
        <v>0</v>
      </c>
      <c r="N8" s="7">
        <f t="shared" ref="N8:N18" si="1">SUM(I8:M8)</f>
        <v>0</v>
      </c>
      <c r="O8" s="141">
        <f t="shared" ref="O8:O18" si="2">H8-N8</f>
        <v>0</v>
      </c>
      <c r="P8" s="7">
        <f>H8-N8-O8</f>
        <v>0</v>
      </c>
      <c r="Q8" s="7">
        <f t="shared" ref="Q8:Q18" si="3">H8-N8-O8-P8</f>
        <v>0</v>
      </c>
      <c r="R8" s="186" t="s">
        <v>246</v>
      </c>
    </row>
    <row r="9" spans="1:18" ht="20.100000000000001" customHeight="1">
      <c r="B9" s="6" t="s">
        <v>2</v>
      </c>
      <c r="C9" s="144"/>
      <c r="D9" s="144"/>
      <c r="E9" s="6">
        <f t="shared" si="0"/>
        <v>0</v>
      </c>
      <c r="F9" s="8"/>
      <c r="G9" s="8"/>
      <c r="H9" s="7">
        <f t="shared" ref="H9:H18" si="4">F9+G9</f>
        <v>0</v>
      </c>
      <c r="I9" s="7">
        <f>IF($C$9=1,IF(H9/2&lt;30001,ROUNDDOWN(H9/2,-3),30000),IF($E$9&gt;0,ROUNDDOWN(MIN(30000,H9/$E$9),-3),))</f>
        <v>0</v>
      </c>
      <c r="J9" s="7">
        <f>IF($C$9&gt;1,ROUNDDOWN(MIN(30000,H9/$E$9),-3),)</f>
        <v>0</v>
      </c>
      <c r="K9" s="7">
        <f>IF($C$9&gt;2,ROUNDDOWN(MIN(30000,H9/$E$9),-3),)</f>
        <v>0</v>
      </c>
      <c r="L9" s="7">
        <f>IF($C$9&gt;3,ROUNDDOWN(MIN(30000,H9/$E$9),-3),)</f>
        <v>0</v>
      </c>
      <c r="M9" s="7">
        <f>IF($C$9&gt;4,ROUNDDOWN(MIN(30000,H9/$E$9),-3),)</f>
        <v>0</v>
      </c>
      <c r="N9" s="7">
        <f t="shared" si="1"/>
        <v>0</v>
      </c>
      <c r="O9" s="141">
        <f t="shared" si="2"/>
        <v>0</v>
      </c>
      <c r="P9" s="7">
        <f t="shared" ref="P9:P17" si="5">H9-N9-O9</f>
        <v>0</v>
      </c>
      <c r="Q9" s="7">
        <f t="shared" si="3"/>
        <v>0</v>
      </c>
      <c r="R9" s="186" t="s">
        <v>247</v>
      </c>
    </row>
    <row r="10" spans="1:18" ht="20.100000000000001" customHeight="1">
      <c r="B10" s="6" t="s">
        <v>3</v>
      </c>
      <c r="C10" s="144"/>
      <c r="D10" s="144"/>
      <c r="E10" s="6">
        <f t="shared" si="0"/>
        <v>0</v>
      </c>
      <c r="F10" s="8"/>
      <c r="G10" s="8"/>
      <c r="H10" s="7">
        <f t="shared" si="4"/>
        <v>0</v>
      </c>
      <c r="I10" s="7">
        <f>IF($C$10=1,IF(H10/2&lt;30001,ROUNDDOWN(H10/2,-3),30000),IF($E$10&gt;0,ROUNDDOWN(MIN(30000,H10/$E$10),-3),))</f>
        <v>0</v>
      </c>
      <c r="J10" s="7">
        <f>IF($C$10&gt;1,ROUNDDOWN(MIN(30000,H10/$E$10),-3),)</f>
        <v>0</v>
      </c>
      <c r="K10" s="7">
        <f>IF($C$10&gt;2,ROUNDDOWN(MIN(30000,H10/$E$10),-3),)</f>
        <v>0</v>
      </c>
      <c r="L10" s="7">
        <f>IF($C$10&gt;3,ROUNDDOWN(MIN(30000,H10/$E$10),-3),)</f>
        <v>0</v>
      </c>
      <c r="M10" s="7">
        <f>IF($C$10&gt;4,ROUNDDOWN(MIN(30000,H10/$E$10),-3),)</f>
        <v>0</v>
      </c>
      <c r="N10" s="7">
        <f t="shared" si="1"/>
        <v>0</v>
      </c>
      <c r="O10" s="141">
        <f t="shared" si="2"/>
        <v>0</v>
      </c>
      <c r="P10" s="7">
        <f t="shared" si="5"/>
        <v>0</v>
      </c>
      <c r="Q10" s="7">
        <f t="shared" si="3"/>
        <v>0</v>
      </c>
      <c r="R10" s="186" t="s">
        <v>248</v>
      </c>
    </row>
    <row r="11" spans="1:18" ht="20.100000000000001" customHeight="1">
      <c r="B11" s="6" t="s">
        <v>4</v>
      </c>
      <c r="C11" s="144"/>
      <c r="D11" s="144"/>
      <c r="E11" s="6">
        <f t="shared" si="0"/>
        <v>0</v>
      </c>
      <c r="F11" s="8"/>
      <c r="G11" s="8"/>
      <c r="H11" s="7">
        <f t="shared" si="4"/>
        <v>0</v>
      </c>
      <c r="I11" s="7">
        <f>IF($C$11=1,IF(H11/2&lt;30001,ROUNDDOWN(H11/2,-3),30000),IF($E$11&gt;0,ROUNDDOWN(MIN(30000,H11/$E$11),-3),))</f>
        <v>0</v>
      </c>
      <c r="J11" s="7">
        <f>IF($C$11&gt;1,ROUNDDOWN(MIN(30000,H11/$E$11),-3),)</f>
        <v>0</v>
      </c>
      <c r="K11" s="7">
        <f>IF($C$11&gt;2,ROUNDDOWN(MIN(30000,H11/$E$11),-3),)</f>
        <v>0</v>
      </c>
      <c r="L11" s="7">
        <f>IF($C$11&gt;3,ROUNDDOWN(MIN(30000,H11/$E$11),-3),)</f>
        <v>0</v>
      </c>
      <c r="M11" s="7">
        <f>IF($C$11&gt;4,ROUNDDOWN(MIN(30000,H11/$E$11),-3),)</f>
        <v>0</v>
      </c>
      <c r="N11" s="7">
        <f t="shared" si="1"/>
        <v>0</v>
      </c>
      <c r="O11" s="141">
        <f t="shared" si="2"/>
        <v>0</v>
      </c>
      <c r="P11" s="7">
        <f t="shared" si="5"/>
        <v>0</v>
      </c>
      <c r="Q11" s="7">
        <f t="shared" si="3"/>
        <v>0</v>
      </c>
    </row>
    <row r="12" spans="1:18" ht="20.100000000000001" customHeight="1">
      <c r="B12" s="6" t="s">
        <v>5</v>
      </c>
      <c r="C12" s="144"/>
      <c r="D12" s="144"/>
      <c r="E12" s="6">
        <f t="shared" si="0"/>
        <v>0</v>
      </c>
      <c r="F12" s="8"/>
      <c r="G12" s="8"/>
      <c r="H12" s="7">
        <f t="shared" si="4"/>
        <v>0</v>
      </c>
      <c r="I12" s="7">
        <f>IF($C$12=1,IF(H12/2&lt;30001,ROUNDDOWN(H12/2,-3),30000),IF($E$12&gt;0,ROUNDDOWN(MIN(30000,H12/$E$12),-3),))</f>
        <v>0</v>
      </c>
      <c r="J12" s="7">
        <f>IF($C$12&gt;1,ROUNDDOWN(MIN(30000,H12/$E$12),-3),)</f>
        <v>0</v>
      </c>
      <c r="K12" s="7">
        <f>IF($C$12&gt;2,ROUNDDOWN(MIN(30000,H12/$E$12),-3),)</f>
        <v>0</v>
      </c>
      <c r="L12" s="7">
        <f>IF($C$12&gt;3,ROUNDDOWN(MIN(30000,H12/$E$12),-3),)</f>
        <v>0</v>
      </c>
      <c r="M12" s="7">
        <f>IF($C$12&gt;4,ROUNDDOWN(MIN(30000,H12/$E$12),-3),)</f>
        <v>0</v>
      </c>
      <c r="N12" s="7">
        <f t="shared" si="1"/>
        <v>0</v>
      </c>
      <c r="O12" s="141">
        <f t="shared" si="2"/>
        <v>0</v>
      </c>
      <c r="P12" s="7">
        <f t="shared" si="5"/>
        <v>0</v>
      </c>
      <c r="Q12" s="7">
        <f t="shared" si="3"/>
        <v>0</v>
      </c>
    </row>
    <row r="13" spans="1:18" ht="20.100000000000001" customHeight="1">
      <c r="B13" s="6" t="s">
        <v>11</v>
      </c>
      <c r="C13" s="144"/>
      <c r="D13" s="144"/>
      <c r="E13" s="6">
        <f t="shared" si="0"/>
        <v>0</v>
      </c>
      <c r="F13" s="8"/>
      <c r="G13" s="8"/>
      <c r="H13" s="7">
        <f t="shared" si="4"/>
        <v>0</v>
      </c>
      <c r="I13" s="7">
        <f>IF($C$13=1,IF(H13/2&lt;30001,ROUNDDOWN(H13/2,-3),30000),IF($E$13&gt;0,ROUNDDOWN(MIN(30000,H13/$E$13),-3),))</f>
        <v>0</v>
      </c>
      <c r="J13" s="7">
        <f>IF($C$13&gt;1,ROUNDDOWN(MIN(30000,H13/$E$13),-3),)</f>
        <v>0</v>
      </c>
      <c r="K13" s="7">
        <f>IF($C$13&gt;2,ROUNDDOWN(MIN(30000,H13/$E$13),-3),)</f>
        <v>0</v>
      </c>
      <c r="L13" s="7">
        <f>IF($C$13&gt;3,ROUNDDOWN(MIN(30000,H13/$E$13),-3),)</f>
        <v>0</v>
      </c>
      <c r="M13" s="7">
        <f>IF($C$13&gt;4,ROUNDDOWN(MIN(30000,H13/$E$13),-3),)</f>
        <v>0</v>
      </c>
      <c r="N13" s="7">
        <f t="shared" si="1"/>
        <v>0</v>
      </c>
      <c r="O13" s="141">
        <f t="shared" si="2"/>
        <v>0</v>
      </c>
      <c r="P13" s="7">
        <f t="shared" si="5"/>
        <v>0</v>
      </c>
      <c r="Q13" s="7">
        <f t="shared" si="3"/>
        <v>0</v>
      </c>
    </row>
    <row r="14" spans="1:18" ht="20.100000000000001" customHeight="1">
      <c r="B14" s="6" t="s">
        <v>12</v>
      </c>
      <c r="C14" s="144"/>
      <c r="D14" s="144"/>
      <c r="E14" s="6">
        <f t="shared" si="0"/>
        <v>0</v>
      </c>
      <c r="F14" s="8"/>
      <c r="G14" s="8"/>
      <c r="H14" s="7">
        <f t="shared" si="4"/>
        <v>0</v>
      </c>
      <c r="I14" s="7">
        <f>IF($C$14=1,IF(H14/2&lt;30001,ROUNDDOWN(H14/2,-3),30000),IF($E$14&gt;0,ROUNDDOWN(MIN(30000,H14/$E$14),-3),))</f>
        <v>0</v>
      </c>
      <c r="J14" s="7">
        <f>IF($C$14&gt;1,ROUNDDOWN(MIN(30000,H14/$E$14),-3),)</f>
        <v>0</v>
      </c>
      <c r="K14" s="7">
        <f>IF($C$14&gt;2,ROUNDDOWN(MIN(30000,H14/$E$14),-3),)</f>
        <v>0</v>
      </c>
      <c r="L14" s="7">
        <f>IF($C$14&gt;3,ROUNDDOWN(MIN(30000,H14/$E$14),-3),)</f>
        <v>0</v>
      </c>
      <c r="M14" s="7">
        <f>IF($C$14&gt;4,ROUNDDOWN(MIN(30000,H14/$E$14),-3),)</f>
        <v>0</v>
      </c>
      <c r="N14" s="7">
        <f t="shared" si="1"/>
        <v>0</v>
      </c>
      <c r="O14" s="141">
        <f t="shared" si="2"/>
        <v>0</v>
      </c>
      <c r="P14" s="7">
        <f t="shared" si="5"/>
        <v>0</v>
      </c>
      <c r="Q14" s="7">
        <f t="shared" si="3"/>
        <v>0</v>
      </c>
    </row>
    <row r="15" spans="1:18" ht="20.100000000000001" customHeight="1">
      <c r="B15" s="6" t="s">
        <v>13</v>
      </c>
      <c r="C15" s="144"/>
      <c r="D15" s="144"/>
      <c r="E15" s="6">
        <f t="shared" si="0"/>
        <v>0</v>
      </c>
      <c r="F15" s="8"/>
      <c r="G15" s="8"/>
      <c r="H15" s="7">
        <f t="shared" si="4"/>
        <v>0</v>
      </c>
      <c r="I15" s="7">
        <f>IF($C$15=1,IF(H15/2&lt;30001,ROUNDDOWN(H15/2,-3),30000),IF($E$15&gt;0,ROUNDDOWN(MIN(30000,H15/$E$15),-3),))</f>
        <v>0</v>
      </c>
      <c r="J15" s="7">
        <f>IF($C$15&gt;1,ROUNDDOWN(MIN(30000,H15/$E$15),-3),)</f>
        <v>0</v>
      </c>
      <c r="K15" s="7">
        <f>IF($C$15&gt;2,ROUNDDOWN(MIN(30000,H15/$E$15),-3),)</f>
        <v>0</v>
      </c>
      <c r="L15" s="7">
        <f>IF($C$15&gt;3,ROUNDDOWN(MIN(30000,H15/$E$15),-3),)</f>
        <v>0</v>
      </c>
      <c r="M15" s="7">
        <f>IF($C$15&gt;4,ROUNDDOWN(MIN(30000,H15/$E$15),-3),)</f>
        <v>0</v>
      </c>
      <c r="N15" s="7">
        <f t="shared" si="1"/>
        <v>0</v>
      </c>
      <c r="O15" s="141">
        <f t="shared" si="2"/>
        <v>0</v>
      </c>
      <c r="P15" s="7">
        <f t="shared" si="5"/>
        <v>0</v>
      </c>
      <c r="Q15" s="7">
        <f t="shared" si="3"/>
        <v>0</v>
      </c>
    </row>
    <row r="16" spans="1:18" ht="20.100000000000001" customHeight="1">
      <c r="B16" s="6" t="s">
        <v>6</v>
      </c>
      <c r="C16" s="144"/>
      <c r="D16" s="144"/>
      <c r="E16" s="6">
        <f t="shared" si="0"/>
        <v>0</v>
      </c>
      <c r="F16" s="8"/>
      <c r="G16" s="8"/>
      <c r="H16" s="7">
        <f t="shared" si="4"/>
        <v>0</v>
      </c>
      <c r="I16" s="7">
        <f>IF($C$16=1,IF(H16/2&lt;30001,ROUNDDOWN(H16/2,-3),30000),IF($E$16&gt;0,ROUNDDOWN(MIN(30000,H16/$E$16),-3),))</f>
        <v>0</v>
      </c>
      <c r="J16" s="7">
        <f>IF($C$16&gt;1,ROUNDDOWN(MIN(30000,H16/$E$16),-3),)</f>
        <v>0</v>
      </c>
      <c r="K16" s="7">
        <f>IF($C$16&gt;2,ROUNDDOWN(MIN(30000,H16/$E$16),-3),)</f>
        <v>0</v>
      </c>
      <c r="L16" s="7">
        <f>IF($C$16&gt;3,ROUNDDOWN(MIN(30000,H16/$E$16),-3),)</f>
        <v>0</v>
      </c>
      <c r="M16" s="7">
        <f>IF($C$16&gt;4,ROUNDDOWN(MIN(30000,H16/$E$16),-3),)</f>
        <v>0</v>
      </c>
      <c r="N16" s="7">
        <f t="shared" si="1"/>
        <v>0</v>
      </c>
      <c r="O16" s="141">
        <f t="shared" si="2"/>
        <v>0</v>
      </c>
      <c r="P16" s="7">
        <f t="shared" si="5"/>
        <v>0</v>
      </c>
      <c r="Q16" s="7">
        <f t="shared" si="3"/>
        <v>0</v>
      </c>
    </row>
    <row r="17" spans="2:17" ht="20.100000000000001" customHeight="1">
      <c r="B17" s="6" t="s">
        <v>7</v>
      </c>
      <c r="C17" s="144"/>
      <c r="D17" s="144"/>
      <c r="E17" s="6">
        <f t="shared" si="0"/>
        <v>0</v>
      </c>
      <c r="F17" s="8"/>
      <c r="G17" s="8"/>
      <c r="H17" s="7">
        <f t="shared" si="4"/>
        <v>0</v>
      </c>
      <c r="I17" s="7">
        <f>IF($C$17=1,IF(H17/2&lt;30001,ROUNDDOWN(H17/2,-3),30000),IF($E$17&gt;0,ROUNDDOWN(MIN(30000,H17/$E$17),-3),))</f>
        <v>0</v>
      </c>
      <c r="J17" s="7">
        <f>IF($C$17&gt;1,ROUNDDOWN(MIN(30000,H17/$E$17),-3),)</f>
        <v>0</v>
      </c>
      <c r="K17" s="7">
        <f>IF($C$17&gt;2,ROUNDDOWN(MIN(30000,H17/$E$17),-3),)</f>
        <v>0</v>
      </c>
      <c r="L17" s="7">
        <f>IF($C$17&gt;3,ROUNDDOWN(MIN(30000,H17/$E$17),-3),)</f>
        <v>0</v>
      </c>
      <c r="M17" s="7">
        <f>IF($C$17&gt;4,ROUNDDOWN(MIN(30000,H17/$E$17),-3),)</f>
        <v>0</v>
      </c>
      <c r="N17" s="7">
        <f t="shared" si="1"/>
        <v>0</v>
      </c>
      <c r="O17" s="141">
        <f t="shared" si="2"/>
        <v>0</v>
      </c>
      <c r="P17" s="7">
        <f t="shared" si="5"/>
        <v>0</v>
      </c>
      <c r="Q17" s="7">
        <f t="shared" si="3"/>
        <v>0</v>
      </c>
    </row>
    <row r="18" spans="2:17" ht="20.100000000000001" customHeight="1" thickBot="1">
      <c r="B18" s="137" t="s">
        <v>8</v>
      </c>
      <c r="C18" s="145"/>
      <c r="D18" s="145"/>
      <c r="E18" s="137">
        <f t="shared" si="0"/>
        <v>0</v>
      </c>
      <c r="F18" s="138"/>
      <c r="G18" s="138"/>
      <c r="H18" s="139">
        <f t="shared" si="4"/>
        <v>0</v>
      </c>
      <c r="I18" s="139">
        <f>IF($C$18=1,IF(H18/2&lt;30001,ROUNDDOWN(H18/2,-3),30000),IF($E$18&gt;0,ROUNDDOWN(MIN(30000,H18/$E$18),-3),))</f>
        <v>0</v>
      </c>
      <c r="J18" s="139">
        <f>IF($C$18&gt;1,ROUNDDOWN(MIN(30000,H18/$E$18),-3),)</f>
        <v>0</v>
      </c>
      <c r="K18" s="139">
        <f>IF($C$18&gt;2,ROUNDDOWN(MIN(30000,H18/$E$18),-3),)</f>
        <v>0</v>
      </c>
      <c r="L18" s="139">
        <f>IF($C$18&gt;3,ROUNDDOWN(MIN(30000,H18/$E$18),-3),)</f>
        <v>0</v>
      </c>
      <c r="M18" s="139">
        <f>IF($C$18&gt;4,ROUNDDOWN(MIN(30000,H18/$E$18),-3),)</f>
        <v>0</v>
      </c>
      <c r="N18" s="139">
        <f t="shared" si="1"/>
        <v>0</v>
      </c>
      <c r="O18" s="139">
        <f t="shared" si="2"/>
        <v>0</v>
      </c>
      <c r="P18" s="139">
        <f>H18-N18-O18</f>
        <v>0</v>
      </c>
      <c r="Q18" s="139">
        <f t="shared" si="3"/>
        <v>0</v>
      </c>
    </row>
    <row r="19" spans="2:17" ht="20.100000000000001" customHeight="1" thickTop="1">
      <c r="B19" s="135" t="s">
        <v>204</v>
      </c>
      <c r="C19" s="135"/>
      <c r="D19" s="135"/>
      <c r="E19" s="135"/>
      <c r="F19" s="136">
        <f>SUM(F7:F18)</f>
        <v>0</v>
      </c>
      <c r="G19" s="136">
        <f>SUM(G7:G18)</f>
        <v>0</v>
      </c>
      <c r="H19" s="136">
        <f t="shared" ref="H19:O19" si="6">SUM(H7:H18)</f>
        <v>0</v>
      </c>
      <c r="I19" s="136">
        <f t="shared" si="6"/>
        <v>0</v>
      </c>
      <c r="J19" s="136">
        <f t="shared" si="6"/>
        <v>0</v>
      </c>
      <c r="K19" s="136">
        <f t="shared" si="6"/>
        <v>0</v>
      </c>
      <c r="L19" s="136">
        <f t="shared" si="6"/>
        <v>0</v>
      </c>
      <c r="M19" s="136">
        <f>SUM(M7:M18)</f>
        <v>0</v>
      </c>
      <c r="N19" s="136">
        <f t="shared" si="6"/>
        <v>0</v>
      </c>
      <c r="O19" s="142">
        <f t="shared" si="6"/>
        <v>0</v>
      </c>
      <c r="P19" s="143">
        <f>SUM(P7:P18)</f>
        <v>0</v>
      </c>
      <c r="Q19" s="143">
        <f>SUM(Q7:Q18)</f>
        <v>0</v>
      </c>
    </row>
    <row r="21" spans="2:17">
      <c r="B21" s="1" t="s">
        <v>158</v>
      </c>
    </row>
    <row r="22" spans="2:17">
      <c r="B22" s="1" t="s">
        <v>159</v>
      </c>
      <c r="O22" s="169"/>
      <c r="Q22" s="169"/>
    </row>
    <row r="23" spans="2:17" ht="18.75">
      <c r="Q23" s="169" t="s">
        <v>168</v>
      </c>
    </row>
  </sheetData>
  <mergeCells count="2">
    <mergeCell ref="P3:Q3"/>
    <mergeCell ref="B4:O4"/>
  </mergeCells>
  <phoneticPr fontId="2"/>
  <pageMargins left="0.25" right="0.25" top="0.75" bottom="0.75" header="0.3" footer="0.3"/>
  <pageSetup paperSize="9" scale="90" orientation="landscape"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23"/>
  <sheetViews>
    <sheetView view="pageBreakPreview" zoomScaleNormal="100" zoomScaleSheetLayoutView="100" workbookViewId="0">
      <selection activeCell="H7" sqref="H7"/>
    </sheetView>
  </sheetViews>
  <sheetFormatPr defaultRowHeight="14.25" outlineLevelCol="1"/>
  <cols>
    <col min="1" max="1" width="1.625" customWidth="1"/>
    <col min="2" max="2" width="6.375" customWidth="1"/>
    <col min="3" max="6" width="9.125" customWidth="1"/>
    <col min="7" max="7" width="10.125" customWidth="1"/>
    <col min="8" max="14" width="9.125" customWidth="1" outlineLevel="1"/>
    <col min="15" max="16" width="9.125" customWidth="1"/>
  </cols>
  <sheetData>
    <row r="1" spans="1:17" ht="3.95" customHeight="1"/>
    <row r="2" spans="1:17">
      <c r="A2" s="1"/>
      <c r="B2" s="1" t="s">
        <v>181</v>
      </c>
      <c r="P2" s="151"/>
      <c r="Q2" s="152"/>
    </row>
    <row r="3" spans="1:17">
      <c r="A3" s="1"/>
      <c r="B3" s="1"/>
      <c r="P3" s="259" t="s">
        <v>199</v>
      </c>
      <c r="Q3" s="260"/>
    </row>
    <row r="4" spans="1:17">
      <c r="B4" s="258" t="s">
        <v>206</v>
      </c>
      <c r="C4" s="258"/>
      <c r="D4" s="258"/>
      <c r="E4" s="258"/>
      <c r="F4" s="258"/>
      <c r="G4" s="258"/>
      <c r="H4" s="258"/>
      <c r="I4" s="258"/>
      <c r="J4" s="258"/>
      <c r="K4" s="258"/>
      <c r="L4" s="258"/>
      <c r="M4" s="258"/>
      <c r="N4" s="258"/>
      <c r="O4" s="258"/>
      <c r="P4" s="258"/>
    </row>
    <row r="6" spans="1:17">
      <c r="B6" s="169" t="s">
        <v>134</v>
      </c>
      <c r="C6" s="261"/>
      <c r="D6" s="261"/>
      <c r="E6" s="261"/>
      <c r="F6" s="261"/>
      <c r="G6" s="261"/>
      <c r="H6" s="261"/>
      <c r="I6" s="179"/>
      <c r="J6" s="179"/>
      <c r="K6" s="179"/>
    </row>
    <row r="7" spans="1:17">
      <c r="B7" s="169" t="s">
        <v>132</v>
      </c>
      <c r="C7" s="132"/>
      <c r="D7" s="164" t="s">
        <v>133</v>
      </c>
      <c r="E7" s="1"/>
      <c r="F7" s="262" t="s">
        <v>140</v>
      </c>
      <c r="G7" s="262"/>
      <c r="H7" s="163" t="s">
        <v>139</v>
      </c>
      <c r="I7" s="164"/>
      <c r="J7" s="164"/>
      <c r="K7" s="164"/>
    </row>
    <row r="9" spans="1:17">
      <c r="B9" s="4"/>
      <c r="C9" s="263" t="s">
        <v>147</v>
      </c>
      <c r="D9" s="263"/>
      <c r="E9" s="264"/>
      <c r="F9" s="264"/>
      <c r="G9" s="264"/>
      <c r="H9" s="264"/>
      <c r="I9" s="264"/>
      <c r="J9" s="264"/>
      <c r="K9" s="264"/>
      <c r="L9" s="264"/>
      <c r="M9" s="264"/>
      <c r="N9" s="264"/>
      <c r="O9" s="264"/>
      <c r="P9" s="264"/>
      <c r="Q9" s="264"/>
    </row>
    <row r="10" spans="1:17">
      <c r="B10" s="4"/>
      <c r="C10" s="263" t="s">
        <v>52</v>
      </c>
      <c r="D10" s="263"/>
      <c r="E10" s="264"/>
      <c r="F10" s="263" t="s">
        <v>136</v>
      </c>
      <c r="G10" s="263"/>
      <c r="H10" s="263" t="s">
        <v>137</v>
      </c>
      <c r="I10" s="263"/>
      <c r="J10" s="263"/>
      <c r="K10" s="263"/>
      <c r="L10" s="263"/>
      <c r="M10" s="255" t="s">
        <v>82</v>
      </c>
      <c r="N10" s="256"/>
      <c r="O10" s="257"/>
      <c r="P10" s="313" t="s">
        <v>196</v>
      </c>
      <c r="Q10" s="314"/>
    </row>
    <row r="11" spans="1:17">
      <c r="B11" s="168">
        <v>1</v>
      </c>
      <c r="C11" s="265"/>
      <c r="D11" s="265"/>
      <c r="E11" s="265"/>
      <c r="F11" s="254"/>
      <c r="G11" s="253"/>
      <c r="H11" s="254"/>
      <c r="I11" s="252"/>
      <c r="J11" s="185" t="s">
        <v>195</v>
      </c>
      <c r="K11" s="252"/>
      <c r="L11" s="253"/>
      <c r="M11" s="249"/>
      <c r="N11" s="250"/>
      <c r="O11" s="251"/>
      <c r="P11" s="249"/>
      <c r="Q11" s="251"/>
    </row>
    <row r="12" spans="1:17">
      <c r="B12" s="168">
        <v>2</v>
      </c>
      <c r="C12" s="265"/>
      <c r="D12" s="265"/>
      <c r="E12" s="265"/>
      <c r="F12" s="254"/>
      <c r="G12" s="253"/>
      <c r="H12" s="254"/>
      <c r="I12" s="252"/>
      <c r="J12" s="185" t="s">
        <v>195</v>
      </c>
      <c r="K12" s="252"/>
      <c r="L12" s="253"/>
      <c r="M12" s="249"/>
      <c r="N12" s="250"/>
      <c r="O12" s="251"/>
      <c r="P12" s="249"/>
      <c r="Q12" s="251"/>
    </row>
    <row r="13" spans="1:17">
      <c r="B13" s="168">
        <v>3</v>
      </c>
      <c r="C13" s="265"/>
      <c r="D13" s="265"/>
      <c r="E13" s="265"/>
      <c r="F13" s="254"/>
      <c r="G13" s="253"/>
      <c r="H13" s="254"/>
      <c r="I13" s="252"/>
      <c r="J13" s="185" t="s">
        <v>195</v>
      </c>
      <c r="K13" s="252"/>
      <c r="L13" s="253"/>
      <c r="M13" s="249"/>
      <c r="N13" s="250"/>
      <c r="O13" s="251"/>
      <c r="P13" s="249"/>
      <c r="Q13" s="251"/>
    </row>
    <row r="14" spans="1:17">
      <c r="B14" s="168">
        <v>4</v>
      </c>
      <c r="C14" s="265"/>
      <c r="D14" s="265"/>
      <c r="E14" s="265"/>
      <c r="F14" s="254"/>
      <c r="G14" s="253"/>
      <c r="H14" s="254"/>
      <c r="I14" s="252"/>
      <c r="J14" s="185" t="s">
        <v>195</v>
      </c>
      <c r="K14" s="252"/>
      <c r="L14" s="253"/>
      <c r="M14" s="249"/>
      <c r="N14" s="250"/>
      <c r="O14" s="251"/>
      <c r="P14" s="249"/>
      <c r="Q14" s="251"/>
    </row>
    <row r="15" spans="1:17">
      <c r="B15" s="168">
        <v>5</v>
      </c>
      <c r="C15" s="265"/>
      <c r="D15" s="265"/>
      <c r="E15" s="265"/>
      <c r="F15" s="254"/>
      <c r="G15" s="253"/>
      <c r="H15" s="254"/>
      <c r="I15" s="252"/>
      <c r="J15" s="185" t="s">
        <v>195</v>
      </c>
      <c r="K15" s="252"/>
      <c r="L15" s="253"/>
      <c r="M15" s="249"/>
      <c r="N15" s="250"/>
      <c r="O15" s="251"/>
      <c r="P15" s="249"/>
      <c r="Q15" s="251"/>
    </row>
    <row r="16" spans="1:17">
      <c r="B16" s="255" t="s">
        <v>9</v>
      </c>
      <c r="C16" s="256"/>
      <c r="D16" s="257"/>
      <c r="E16" s="255" t="s">
        <v>202</v>
      </c>
      <c r="F16" s="257"/>
      <c r="G16" s="255" t="s">
        <v>143</v>
      </c>
      <c r="H16" s="257"/>
      <c r="I16" s="255" t="s">
        <v>197</v>
      </c>
      <c r="J16" s="257"/>
      <c r="K16" s="255" t="s">
        <v>10</v>
      </c>
      <c r="L16" s="257"/>
      <c r="M16" s="255" t="s">
        <v>145</v>
      </c>
      <c r="N16" s="256"/>
      <c r="O16" s="257"/>
      <c r="P16" s="255" t="s">
        <v>146</v>
      </c>
      <c r="Q16" s="257"/>
    </row>
    <row r="17" spans="2:17">
      <c r="B17" s="315">
        <f>別紙②実績!F19</f>
        <v>0</v>
      </c>
      <c r="C17" s="316"/>
      <c r="D17" s="317"/>
      <c r="E17" s="318">
        <f>別紙②実績!G19</f>
        <v>0</v>
      </c>
      <c r="F17" s="318"/>
      <c r="G17" s="315">
        <f>SUM(B17:F17)</f>
        <v>0</v>
      </c>
      <c r="H17" s="317"/>
      <c r="I17" s="315">
        <f>別紙②実績!N19</f>
        <v>0</v>
      </c>
      <c r="J17" s="317"/>
      <c r="K17" s="315">
        <f>別紙②実績!O19</f>
        <v>0</v>
      </c>
      <c r="L17" s="317"/>
      <c r="M17" s="315">
        <f>別紙②実績!P19</f>
        <v>0</v>
      </c>
      <c r="N17" s="316"/>
      <c r="O17" s="317"/>
      <c r="P17" s="318">
        <f>別紙②実績!Q19</f>
        <v>0</v>
      </c>
      <c r="Q17" s="318"/>
    </row>
    <row r="20" spans="2:17">
      <c r="B20" s="263" t="s">
        <v>148</v>
      </c>
      <c r="C20" s="264"/>
      <c r="D20" s="264"/>
      <c r="E20" s="264"/>
      <c r="F20" s="265"/>
      <c r="G20" s="265"/>
      <c r="H20" s="265"/>
      <c r="I20" s="265"/>
      <c r="J20" s="265"/>
      <c r="K20" s="265"/>
      <c r="L20" s="265"/>
      <c r="M20" s="265"/>
      <c r="N20" s="265"/>
      <c r="O20" s="265"/>
      <c r="P20" s="265"/>
      <c r="Q20" s="265"/>
    </row>
    <row r="21" spans="2:17" s="2" customFormat="1" ht="47.25" customHeight="1">
      <c r="B21" s="263" t="s">
        <v>149</v>
      </c>
      <c r="C21" s="264"/>
      <c r="D21" s="264"/>
      <c r="E21" s="264"/>
      <c r="F21" s="265"/>
      <c r="G21" s="265"/>
      <c r="H21" s="265"/>
      <c r="I21" s="265"/>
      <c r="J21" s="265"/>
      <c r="K21" s="265"/>
      <c r="L21" s="265"/>
      <c r="M21" s="265"/>
      <c r="N21" s="265"/>
      <c r="O21" s="265"/>
      <c r="P21" s="265"/>
      <c r="Q21" s="265"/>
    </row>
    <row r="23" spans="2:17" ht="14.25" customHeight="1"/>
  </sheetData>
  <mergeCells count="58">
    <mergeCell ref="B20:E20"/>
    <mergeCell ref="F20:Q20"/>
    <mergeCell ref="B21:E21"/>
    <mergeCell ref="F21:Q21"/>
    <mergeCell ref="P11:Q11"/>
    <mergeCell ref="P12:Q12"/>
    <mergeCell ref="P13:Q13"/>
    <mergeCell ref="P14:Q14"/>
    <mergeCell ref="P15:Q15"/>
    <mergeCell ref="M16:O16"/>
    <mergeCell ref="P16:Q16"/>
    <mergeCell ref="B17:D17"/>
    <mergeCell ref="E17:F17"/>
    <mergeCell ref="G17:H17"/>
    <mergeCell ref="I17:J17"/>
    <mergeCell ref="K17:L17"/>
    <mergeCell ref="M17:O17"/>
    <mergeCell ref="P17:Q17"/>
    <mergeCell ref="C15:E15"/>
    <mergeCell ref="F15:G15"/>
    <mergeCell ref="H15:I15"/>
    <mergeCell ref="K15:L15"/>
    <mergeCell ref="M15:O15"/>
    <mergeCell ref="B16:D16"/>
    <mergeCell ref="E16:F16"/>
    <mergeCell ref="G16:H16"/>
    <mergeCell ref="I16:J16"/>
    <mergeCell ref="K16:L16"/>
    <mergeCell ref="C13:E13"/>
    <mergeCell ref="F13:G13"/>
    <mergeCell ref="H13:I13"/>
    <mergeCell ref="K13:L13"/>
    <mergeCell ref="M13:O13"/>
    <mergeCell ref="C14:E14"/>
    <mergeCell ref="F14:G14"/>
    <mergeCell ref="H14:I14"/>
    <mergeCell ref="K14:L14"/>
    <mergeCell ref="M14:O14"/>
    <mergeCell ref="C11:E11"/>
    <mergeCell ref="F11:G11"/>
    <mergeCell ref="H11:I11"/>
    <mergeCell ref="K11:L11"/>
    <mergeCell ref="M11:O11"/>
    <mergeCell ref="C12:E12"/>
    <mergeCell ref="F12:G12"/>
    <mergeCell ref="H12:I12"/>
    <mergeCell ref="K12:L12"/>
    <mergeCell ref="M12:O12"/>
    <mergeCell ref="P3:Q3"/>
    <mergeCell ref="B4:P4"/>
    <mergeCell ref="C6:H6"/>
    <mergeCell ref="F7:G7"/>
    <mergeCell ref="C9:Q9"/>
    <mergeCell ref="C10:E10"/>
    <mergeCell ref="F10:G10"/>
    <mergeCell ref="H10:L10"/>
    <mergeCell ref="M10:O10"/>
    <mergeCell ref="P10:Q10"/>
  </mergeCells>
  <phoneticPr fontId="2"/>
  <dataValidations count="2">
    <dataValidation type="list" allowBlank="1" showInputMessage="1" showErrorMessage="1" sqref="P11:Q15">
      <formula1>"介護,特定技能,技能実習,留学,特定活動(EPA),特定活動(インターン),特定活動(その他)"</formula1>
    </dataValidation>
    <dataValidation type="list" allowBlank="1" showInputMessage="1" showErrorMessage="1" sqref="H7">
      <formula1>"□,☑"</formula1>
    </dataValidation>
  </dataValidations>
  <pageMargins left="0.25" right="0.25" top="0.75" bottom="0.75" header="0.3" footer="0.3"/>
  <pageSetup paperSize="9" scale="90" orientation="landscape"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23"/>
  <sheetViews>
    <sheetView view="pageBreakPreview" topLeftCell="A6" zoomScaleNormal="100" zoomScaleSheetLayoutView="100" workbookViewId="0">
      <selection activeCell="M6" sqref="M6"/>
    </sheetView>
  </sheetViews>
  <sheetFormatPr defaultRowHeight="14.25" outlineLevelCol="1"/>
  <cols>
    <col min="1" max="1" width="1.625" customWidth="1"/>
    <col min="2" max="5" width="8.625" customWidth="1"/>
    <col min="6" max="8" width="9.125" customWidth="1"/>
    <col min="9" max="13" width="9.125" customWidth="1" outlineLevel="1"/>
    <col min="14" max="15" width="9.125" customWidth="1"/>
  </cols>
  <sheetData>
    <row r="1" spans="1:17" ht="3.95" customHeight="1"/>
    <row r="2" spans="1:17">
      <c r="A2" s="1"/>
      <c r="B2" s="1" t="s">
        <v>182</v>
      </c>
      <c r="C2" s="1"/>
      <c r="D2" s="1"/>
      <c r="E2" s="1"/>
    </row>
    <row r="3" spans="1:17">
      <c r="A3" s="1"/>
      <c r="B3" s="1"/>
      <c r="C3" s="1"/>
      <c r="D3" s="1"/>
      <c r="E3" s="1"/>
      <c r="P3" s="258" t="s">
        <v>199</v>
      </c>
      <c r="Q3" s="270"/>
    </row>
    <row r="4" spans="1:17">
      <c r="B4" s="258" t="s">
        <v>207</v>
      </c>
      <c r="C4" s="258"/>
      <c r="D4" s="258"/>
      <c r="E4" s="258"/>
      <c r="F4" s="258"/>
      <c r="G4" s="258"/>
      <c r="H4" s="258"/>
      <c r="I4" s="258"/>
      <c r="J4" s="258"/>
      <c r="K4" s="258"/>
      <c r="L4" s="258"/>
      <c r="M4" s="258"/>
      <c r="N4" s="258"/>
      <c r="O4" s="258"/>
    </row>
    <row r="6" spans="1:17" ht="40.5">
      <c r="B6" s="4"/>
      <c r="C6" s="134" t="s">
        <v>151</v>
      </c>
      <c r="D6" s="134" t="s">
        <v>157</v>
      </c>
      <c r="E6" s="6" t="s">
        <v>152</v>
      </c>
      <c r="F6" s="5" t="s">
        <v>9</v>
      </c>
      <c r="G6" s="5" t="s">
        <v>142</v>
      </c>
      <c r="H6" s="5" t="s">
        <v>154</v>
      </c>
      <c r="I6" s="5" t="s">
        <v>160</v>
      </c>
      <c r="J6" s="5" t="s">
        <v>161</v>
      </c>
      <c r="K6" s="5" t="s">
        <v>162</v>
      </c>
      <c r="L6" s="5" t="s">
        <v>163</v>
      </c>
      <c r="M6" s="5" t="s">
        <v>164</v>
      </c>
      <c r="N6" s="5" t="s">
        <v>165</v>
      </c>
      <c r="O6" s="140" t="s">
        <v>10</v>
      </c>
      <c r="P6" s="134" t="s">
        <v>166</v>
      </c>
      <c r="Q6" s="134" t="s">
        <v>167</v>
      </c>
    </row>
    <row r="7" spans="1:17" ht="20.100000000000001" customHeight="1">
      <c r="B7" s="6" t="s">
        <v>0</v>
      </c>
      <c r="C7" s="144"/>
      <c r="D7" s="144"/>
      <c r="E7" s="6">
        <f>SUM(C7:D7)</f>
        <v>0</v>
      </c>
      <c r="F7" s="8"/>
      <c r="G7" s="8"/>
      <c r="H7" s="7">
        <f>F7+G7</f>
        <v>0</v>
      </c>
      <c r="I7" s="7">
        <f>IF($C$7=1,IF(H7/2&lt;30001,ROUNDDOWN(H7/2,-3),30000),IF($E$7&gt;0,ROUNDDOWN(MIN(30000,H7/$E$7),-3),))</f>
        <v>0</v>
      </c>
      <c r="J7" s="7">
        <f>IF($C$7&gt;1,ROUNDDOWN(MIN(30000,H7/$E$7),-3),)</f>
        <v>0</v>
      </c>
      <c r="K7" s="7">
        <f>IF($C$7&gt;2,ROUNDDOWN(MIN(30000,H7/$E$7),-3),)</f>
        <v>0</v>
      </c>
      <c r="L7" s="7">
        <f>IF($C$7&gt;3,ROUNDDOWN(MIN(30000,H7/$E$7),-3),)</f>
        <v>0</v>
      </c>
      <c r="M7" s="7">
        <f>IF($C$7&gt;4,ROUNDDOWN(MIN(30000,H7/$E$7),-3),)</f>
        <v>0</v>
      </c>
      <c r="N7" s="7">
        <f>SUM(I7:M7)</f>
        <v>0</v>
      </c>
      <c r="O7" s="141">
        <f>H7-N7</f>
        <v>0</v>
      </c>
      <c r="P7" s="7">
        <f>H7-N7-O7</f>
        <v>0</v>
      </c>
      <c r="Q7" s="7">
        <f>H7-N7-O7-P7</f>
        <v>0</v>
      </c>
    </row>
    <row r="8" spans="1:17" ht="20.100000000000001" customHeight="1">
      <c r="B8" s="6" t="s">
        <v>1</v>
      </c>
      <c r="C8" s="144"/>
      <c r="D8" s="144"/>
      <c r="E8" s="6">
        <f t="shared" ref="E8:E18" si="0">SUM(C8:D8)</f>
        <v>0</v>
      </c>
      <c r="F8" s="8"/>
      <c r="G8" s="8"/>
      <c r="H8" s="7">
        <f>F8+G8</f>
        <v>0</v>
      </c>
      <c r="I8" s="7">
        <f>IF($C$8=1,IF(H8/2&lt;30001,ROUNDDOWN(H8/2,-3),30000),IF($E$8&gt;0,ROUNDDOWN(MIN(30000,H8/$E$8),-3),))</f>
        <v>0</v>
      </c>
      <c r="J8" s="7">
        <f>IF($C$8&gt;1,ROUNDDOWN(MIN(30000,H8/$E$8),-3),)</f>
        <v>0</v>
      </c>
      <c r="K8" s="7">
        <f>IF($C$8&gt;2,ROUNDDOWN(MIN(30000,H8/$E$8),-3),)</f>
        <v>0</v>
      </c>
      <c r="L8" s="7">
        <f>IF($C$8&gt;3,ROUNDDOWN(MIN(30000,H8/$E$8),-3),)</f>
        <v>0</v>
      </c>
      <c r="M8" s="7">
        <f>IF($C$8&gt;4,ROUNDDOWN(MIN(30000,H8/$E$8),-3),)</f>
        <v>0</v>
      </c>
      <c r="N8" s="7">
        <f t="shared" ref="N8:N18" si="1">SUM(I8:M8)</f>
        <v>0</v>
      </c>
      <c r="O8" s="141">
        <f t="shared" ref="O8:O18" si="2">H8-N8</f>
        <v>0</v>
      </c>
      <c r="P8" s="7">
        <f>H8-N8-O8</f>
        <v>0</v>
      </c>
      <c r="Q8" s="7">
        <f t="shared" ref="Q8:Q18" si="3">H8-N8-O8-P8</f>
        <v>0</v>
      </c>
    </row>
    <row r="9" spans="1:17" ht="20.100000000000001" customHeight="1">
      <c r="B9" s="6" t="s">
        <v>2</v>
      </c>
      <c r="C9" s="144"/>
      <c r="D9" s="144"/>
      <c r="E9" s="6">
        <f t="shared" si="0"/>
        <v>0</v>
      </c>
      <c r="F9" s="8"/>
      <c r="G9" s="8"/>
      <c r="H9" s="7">
        <f t="shared" ref="H9:H18" si="4">F9+G9</f>
        <v>0</v>
      </c>
      <c r="I9" s="7">
        <f>IF($C$9=1,IF(H9/2&lt;30001,ROUNDDOWN(H9/2,-3),30000),IF($E$9&gt;0,ROUNDDOWN(MIN(30000,H9/$E$9),-3),))</f>
        <v>0</v>
      </c>
      <c r="J9" s="7">
        <f>IF($C$9&gt;1,ROUNDDOWN(MIN(30000,H9/$E$9),-3),)</f>
        <v>0</v>
      </c>
      <c r="K9" s="7">
        <f>IF($C$9&gt;2,ROUNDDOWN(MIN(30000,H9/$E$9),-3),)</f>
        <v>0</v>
      </c>
      <c r="L9" s="7">
        <f>IF($C$9&gt;3,ROUNDDOWN(MIN(30000,H9/$E$9),-3),)</f>
        <v>0</v>
      </c>
      <c r="M9" s="7">
        <f>IF($C$9&gt;4,ROUNDDOWN(MIN(30000,H9/$E$9),-3),)</f>
        <v>0</v>
      </c>
      <c r="N9" s="7">
        <f t="shared" si="1"/>
        <v>0</v>
      </c>
      <c r="O9" s="141">
        <f t="shared" si="2"/>
        <v>0</v>
      </c>
      <c r="P9" s="7">
        <f t="shared" ref="P9:P17" si="5">H9-N9-O9</f>
        <v>0</v>
      </c>
      <c r="Q9" s="7">
        <f t="shared" si="3"/>
        <v>0</v>
      </c>
    </row>
    <row r="10" spans="1:17" ht="20.100000000000001" customHeight="1">
      <c r="B10" s="6" t="s">
        <v>3</v>
      </c>
      <c r="C10" s="144"/>
      <c r="D10" s="144"/>
      <c r="E10" s="6">
        <f t="shared" si="0"/>
        <v>0</v>
      </c>
      <c r="F10" s="8"/>
      <c r="G10" s="8"/>
      <c r="H10" s="7">
        <f t="shared" si="4"/>
        <v>0</v>
      </c>
      <c r="I10" s="7">
        <f>IF($C$10=1,IF(H10/2&lt;30001,ROUNDDOWN(H10/2,-3),30000),IF($E$10&gt;0,ROUNDDOWN(MIN(30000,H10/$E$10),-3),))</f>
        <v>0</v>
      </c>
      <c r="J10" s="7">
        <f>IF($C$10&gt;1,ROUNDDOWN(MIN(30000,H10/$E$10),-3),)</f>
        <v>0</v>
      </c>
      <c r="K10" s="7">
        <f>IF($C$10&gt;2,ROUNDDOWN(MIN(30000,H10/$E$10),-3),)</f>
        <v>0</v>
      </c>
      <c r="L10" s="7">
        <f>IF($C$10&gt;3,ROUNDDOWN(MIN(30000,H10/$E$10),-3),)</f>
        <v>0</v>
      </c>
      <c r="M10" s="7">
        <f>IF($C$10&gt;4,ROUNDDOWN(MIN(30000,H10/$E$10),-3),)</f>
        <v>0</v>
      </c>
      <c r="N10" s="7">
        <f t="shared" si="1"/>
        <v>0</v>
      </c>
      <c r="O10" s="141">
        <f t="shared" si="2"/>
        <v>0</v>
      </c>
      <c r="P10" s="7">
        <f t="shared" si="5"/>
        <v>0</v>
      </c>
      <c r="Q10" s="7">
        <f t="shared" si="3"/>
        <v>0</v>
      </c>
    </row>
    <row r="11" spans="1:17" ht="20.100000000000001" customHeight="1">
      <c r="B11" s="6" t="s">
        <v>4</v>
      </c>
      <c r="C11" s="144"/>
      <c r="D11" s="144"/>
      <c r="E11" s="6">
        <f t="shared" si="0"/>
        <v>0</v>
      </c>
      <c r="F11" s="8"/>
      <c r="G11" s="8"/>
      <c r="H11" s="7">
        <f t="shared" si="4"/>
        <v>0</v>
      </c>
      <c r="I11" s="7">
        <f>IF($C$11=1,IF(H11/2&lt;30001,ROUNDDOWN(H11/2,-3),30000),IF($E$11&gt;0,ROUNDDOWN(MIN(30000,H11/$E$11),-3),))</f>
        <v>0</v>
      </c>
      <c r="J11" s="7">
        <f>IF($C$11&gt;1,ROUNDDOWN(MIN(30000,H11/$E$11),-3),)</f>
        <v>0</v>
      </c>
      <c r="K11" s="7">
        <f>IF($C$11&gt;2,ROUNDDOWN(MIN(30000,H11/$E$11),-3),)</f>
        <v>0</v>
      </c>
      <c r="L11" s="7">
        <f>IF($C$11&gt;3,ROUNDDOWN(MIN(30000,H11/$E$11),-3),)</f>
        <v>0</v>
      </c>
      <c r="M11" s="7">
        <f>IF($C$11&gt;4,ROUNDDOWN(MIN(30000,H11/$E$11),-3),)</f>
        <v>0</v>
      </c>
      <c r="N11" s="7">
        <f t="shared" si="1"/>
        <v>0</v>
      </c>
      <c r="O11" s="141">
        <f t="shared" si="2"/>
        <v>0</v>
      </c>
      <c r="P11" s="7">
        <f t="shared" si="5"/>
        <v>0</v>
      </c>
      <c r="Q11" s="7">
        <f t="shared" si="3"/>
        <v>0</v>
      </c>
    </row>
    <row r="12" spans="1:17" ht="20.100000000000001" customHeight="1">
      <c r="B12" s="6" t="s">
        <v>5</v>
      </c>
      <c r="C12" s="144"/>
      <c r="D12" s="144"/>
      <c r="E12" s="6">
        <f t="shared" si="0"/>
        <v>0</v>
      </c>
      <c r="F12" s="8"/>
      <c r="G12" s="8"/>
      <c r="H12" s="7">
        <f t="shared" si="4"/>
        <v>0</v>
      </c>
      <c r="I12" s="7">
        <f>IF($C$12=1,IF(H12/2&lt;30001,ROUNDDOWN(H12/2,-3),30000),IF($E$12&gt;0,ROUNDDOWN(MIN(30000,H12/$E$12),-3),))</f>
        <v>0</v>
      </c>
      <c r="J12" s="7">
        <f>IF($C$12&gt;1,ROUNDDOWN(MIN(30000,H12/$E$12),-3),)</f>
        <v>0</v>
      </c>
      <c r="K12" s="7">
        <f>IF($C$12&gt;2,ROUNDDOWN(MIN(30000,H12/$E$12),-3),)</f>
        <v>0</v>
      </c>
      <c r="L12" s="7">
        <f>IF($C$12&gt;3,ROUNDDOWN(MIN(30000,H12/$E$12),-3),)</f>
        <v>0</v>
      </c>
      <c r="M12" s="7">
        <f>IF($C$12&gt;4,ROUNDDOWN(MIN(30000,H12/$E$12),-3),)</f>
        <v>0</v>
      </c>
      <c r="N12" s="7">
        <f t="shared" si="1"/>
        <v>0</v>
      </c>
      <c r="O12" s="141">
        <f t="shared" si="2"/>
        <v>0</v>
      </c>
      <c r="P12" s="7">
        <f t="shared" si="5"/>
        <v>0</v>
      </c>
      <c r="Q12" s="7">
        <f t="shared" si="3"/>
        <v>0</v>
      </c>
    </row>
    <row r="13" spans="1:17" ht="20.100000000000001" customHeight="1">
      <c r="B13" s="6" t="s">
        <v>11</v>
      </c>
      <c r="C13" s="144"/>
      <c r="D13" s="144"/>
      <c r="E13" s="6">
        <f t="shared" si="0"/>
        <v>0</v>
      </c>
      <c r="F13" s="8"/>
      <c r="G13" s="8"/>
      <c r="H13" s="7">
        <f t="shared" si="4"/>
        <v>0</v>
      </c>
      <c r="I13" s="7">
        <f>IF($C$13=1,IF(H13/2&lt;30001,ROUNDDOWN(H13/2,-3),30000),IF($E$13&gt;0,ROUNDDOWN(MIN(30000,H13/$E$13),-3),))</f>
        <v>0</v>
      </c>
      <c r="J13" s="7">
        <f>IF($C$13&gt;1,ROUNDDOWN(MIN(30000,H13/$E$13),-3),)</f>
        <v>0</v>
      </c>
      <c r="K13" s="7">
        <f>IF($C$13&gt;2,ROUNDDOWN(MIN(30000,H13/$E$13),-3),)</f>
        <v>0</v>
      </c>
      <c r="L13" s="7">
        <f>IF($C$13&gt;3,ROUNDDOWN(MIN(30000,H13/$E$13),-3),)</f>
        <v>0</v>
      </c>
      <c r="M13" s="7">
        <f>IF($C$13&gt;4,ROUNDDOWN(MIN(30000,H13/$E$13),-3),)</f>
        <v>0</v>
      </c>
      <c r="N13" s="7">
        <f t="shared" si="1"/>
        <v>0</v>
      </c>
      <c r="O13" s="141">
        <f t="shared" si="2"/>
        <v>0</v>
      </c>
      <c r="P13" s="7">
        <f t="shared" si="5"/>
        <v>0</v>
      </c>
      <c r="Q13" s="7">
        <f t="shared" si="3"/>
        <v>0</v>
      </c>
    </row>
    <row r="14" spans="1:17" ht="20.100000000000001" customHeight="1">
      <c r="B14" s="6" t="s">
        <v>12</v>
      </c>
      <c r="C14" s="144"/>
      <c r="D14" s="144"/>
      <c r="E14" s="6">
        <f t="shared" si="0"/>
        <v>0</v>
      </c>
      <c r="F14" s="8"/>
      <c r="G14" s="8"/>
      <c r="H14" s="7">
        <f t="shared" si="4"/>
        <v>0</v>
      </c>
      <c r="I14" s="7">
        <f>IF($C$14=1,IF(H14/2&lt;30001,ROUNDDOWN(H14/2,-3),30000),IF($E$14&gt;0,ROUNDDOWN(MIN(30000,H14/$E$14),-3),))</f>
        <v>0</v>
      </c>
      <c r="J14" s="7">
        <f>IF($C$14&gt;1,ROUNDDOWN(MIN(30000,H14/$E$14),-3),)</f>
        <v>0</v>
      </c>
      <c r="K14" s="7">
        <f>IF($C$14&gt;2,ROUNDDOWN(MIN(30000,H14/$E$14),-3),)</f>
        <v>0</v>
      </c>
      <c r="L14" s="7">
        <f>IF($C$14&gt;3,ROUNDDOWN(MIN(30000,H14/$E$14),-3),)</f>
        <v>0</v>
      </c>
      <c r="M14" s="7">
        <f>IF($C$14&gt;4,ROUNDDOWN(MIN(30000,H14/$E$14),-3),)</f>
        <v>0</v>
      </c>
      <c r="N14" s="7">
        <f t="shared" si="1"/>
        <v>0</v>
      </c>
      <c r="O14" s="141">
        <f t="shared" si="2"/>
        <v>0</v>
      </c>
      <c r="P14" s="7">
        <f t="shared" si="5"/>
        <v>0</v>
      </c>
      <c r="Q14" s="7">
        <f t="shared" si="3"/>
        <v>0</v>
      </c>
    </row>
    <row r="15" spans="1:17" ht="20.100000000000001" customHeight="1">
      <c r="B15" s="6" t="s">
        <v>13</v>
      </c>
      <c r="C15" s="144"/>
      <c r="D15" s="144"/>
      <c r="E15" s="6">
        <f t="shared" si="0"/>
        <v>0</v>
      </c>
      <c r="F15" s="8"/>
      <c r="G15" s="8"/>
      <c r="H15" s="7">
        <f t="shared" si="4"/>
        <v>0</v>
      </c>
      <c r="I15" s="7">
        <f>IF($C$15=1,IF(H15/2&lt;30001,ROUNDDOWN(H15/2,-3),30000),IF($E$15&gt;0,ROUNDDOWN(MIN(30000,H15/$E$15),-3),))</f>
        <v>0</v>
      </c>
      <c r="J15" s="7">
        <f>IF($C$15&gt;1,ROUNDDOWN(MIN(30000,H15/$E$15),-3),)</f>
        <v>0</v>
      </c>
      <c r="K15" s="7">
        <f>IF($C$15&gt;2,ROUNDDOWN(MIN(30000,H15/$E$15),-3),)</f>
        <v>0</v>
      </c>
      <c r="L15" s="7">
        <f>IF($C$15&gt;3,ROUNDDOWN(MIN(30000,H15/$E$15),-3),)</f>
        <v>0</v>
      </c>
      <c r="M15" s="7">
        <f>IF($C$15&gt;4,ROUNDDOWN(MIN(30000,H15/$E$15),-3),)</f>
        <v>0</v>
      </c>
      <c r="N15" s="7">
        <f t="shared" si="1"/>
        <v>0</v>
      </c>
      <c r="O15" s="141">
        <f t="shared" si="2"/>
        <v>0</v>
      </c>
      <c r="P15" s="7">
        <f t="shared" si="5"/>
        <v>0</v>
      </c>
      <c r="Q15" s="7">
        <f t="shared" si="3"/>
        <v>0</v>
      </c>
    </row>
    <row r="16" spans="1:17" ht="20.100000000000001" customHeight="1">
      <c r="B16" s="6" t="s">
        <v>6</v>
      </c>
      <c r="C16" s="144"/>
      <c r="D16" s="144"/>
      <c r="E16" s="6">
        <f t="shared" si="0"/>
        <v>0</v>
      </c>
      <c r="F16" s="8"/>
      <c r="G16" s="8"/>
      <c r="H16" s="7">
        <f t="shared" si="4"/>
        <v>0</v>
      </c>
      <c r="I16" s="7">
        <f>IF($C$16=1,IF(H16/2&lt;30001,ROUNDDOWN(H16/2,-3),30000),IF($E$16&gt;0,ROUNDDOWN(MIN(30000,H16/$E$16),-3),))</f>
        <v>0</v>
      </c>
      <c r="J16" s="7">
        <f>IF($C$16&gt;1,ROUNDDOWN(MIN(30000,H16/$E$16),-3),)</f>
        <v>0</v>
      </c>
      <c r="K16" s="7">
        <f>IF($C$16&gt;2,ROUNDDOWN(MIN(30000,H16/$E$16),-3),)</f>
        <v>0</v>
      </c>
      <c r="L16" s="7">
        <f>IF($C$16&gt;3,ROUNDDOWN(MIN(30000,H16/$E$16),-3),)</f>
        <v>0</v>
      </c>
      <c r="M16" s="7">
        <f>IF($C$16&gt;4,ROUNDDOWN(MIN(30000,H16/$E$16),-3),)</f>
        <v>0</v>
      </c>
      <c r="N16" s="7">
        <f t="shared" si="1"/>
        <v>0</v>
      </c>
      <c r="O16" s="141">
        <f t="shared" si="2"/>
        <v>0</v>
      </c>
      <c r="P16" s="7">
        <f t="shared" si="5"/>
        <v>0</v>
      </c>
      <c r="Q16" s="7">
        <f t="shared" si="3"/>
        <v>0</v>
      </c>
    </row>
    <row r="17" spans="2:17" ht="20.100000000000001" customHeight="1">
      <c r="B17" s="6" t="s">
        <v>7</v>
      </c>
      <c r="C17" s="144"/>
      <c r="D17" s="144"/>
      <c r="E17" s="6">
        <f t="shared" si="0"/>
        <v>0</v>
      </c>
      <c r="F17" s="8"/>
      <c r="G17" s="8"/>
      <c r="H17" s="7">
        <f t="shared" si="4"/>
        <v>0</v>
      </c>
      <c r="I17" s="7">
        <f>IF($C$17=1,IF(H17/2&lt;30001,ROUNDDOWN(H17/2,-3),30000),IF($E$17&gt;0,ROUNDDOWN(MIN(30000,H17/$E$17),-3),))</f>
        <v>0</v>
      </c>
      <c r="J17" s="7">
        <f>IF($C$17&gt;1,ROUNDDOWN(MIN(30000,H17/$E$17),-3),)</f>
        <v>0</v>
      </c>
      <c r="K17" s="7">
        <f>IF($C$17&gt;2,ROUNDDOWN(MIN(30000,H17/$E$17),-3),)</f>
        <v>0</v>
      </c>
      <c r="L17" s="7">
        <f>IF($C$17&gt;3,ROUNDDOWN(MIN(30000,H17/$E$17),-3),)</f>
        <v>0</v>
      </c>
      <c r="M17" s="7">
        <f>IF($C$17&gt;4,ROUNDDOWN(MIN(30000,H17/$E$17),-3),)</f>
        <v>0</v>
      </c>
      <c r="N17" s="7">
        <f t="shared" si="1"/>
        <v>0</v>
      </c>
      <c r="O17" s="141">
        <f t="shared" si="2"/>
        <v>0</v>
      </c>
      <c r="P17" s="7">
        <f t="shared" si="5"/>
        <v>0</v>
      </c>
      <c r="Q17" s="7">
        <f t="shared" si="3"/>
        <v>0</v>
      </c>
    </row>
    <row r="18" spans="2:17" ht="20.100000000000001" customHeight="1" thickBot="1">
      <c r="B18" s="137" t="s">
        <v>8</v>
      </c>
      <c r="C18" s="145"/>
      <c r="D18" s="145"/>
      <c r="E18" s="137">
        <f t="shared" si="0"/>
        <v>0</v>
      </c>
      <c r="F18" s="138"/>
      <c r="G18" s="138"/>
      <c r="H18" s="139">
        <f t="shared" si="4"/>
        <v>0</v>
      </c>
      <c r="I18" s="139">
        <f>IF($C$18=1,IF(H18/2&lt;30001,ROUNDDOWN(H18/2,-3),30000),IF($E$18&gt;0,ROUNDDOWN(MIN(30000,H18/$E$18),-3),))</f>
        <v>0</v>
      </c>
      <c r="J18" s="139">
        <f>IF($C$18&gt;1,ROUNDDOWN(MIN(30000,H18/$E$18),-3),)</f>
        <v>0</v>
      </c>
      <c r="K18" s="139">
        <f>IF($C$18&gt;2,ROUNDDOWN(MIN(30000,H18/$E$18),-3),)</f>
        <v>0</v>
      </c>
      <c r="L18" s="139">
        <f>IF($C$18&gt;3,ROUNDDOWN(MIN(30000,H18/$E$18),-3),)</f>
        <v>0</v>
      </c>
      <c r="M18" s="139">
        <f>IF($C$18&gt;4,ROUNDDOWN(MIN(30000,H18/$E$18),-3),)</f>
        <v>0</v>
      </c>
      <c r="N18" s="139">
        <f t="shared" si="1"/>
        <v>0</v>
      </c>
      <c r="O18" s="139">
        <f t="shared" si="2"/>
        <v>0</v>
      </c>
      <c r="P18" s="139">
        <f>H18-N18-O18</f>
        <v>0</v>
      </c>
      <c r="Q18" s="139">
        <f t="shared" si="3"/>
        <v>0</v>
      </c>
    </row>
    <row r="19" spans="2:17" ht="20.100000000000001" customHeight="1" thickTop="1">
      <c r="B19" s="135" t="s">
        <v>204</v>
      </c>
      <c r="C19" s="135"/>
      <c r="D19" s="135"/>
      <c r="E19" s="135"/>
      <c r="F19" s="136">
        <f>SUM(F7:F18)</f>
        <v>0</v>
      </c>
      <c r="G19" s="136">
        <f>SUM(G7:G18)</f>
        <v>0</v>
      </c>
      <c r="H19" s="136">
        <f t="shared" ref="H19:O19" si="6">SUM(H7:H18)</f>
        <v>0</v>
      </c>
      <c r="I19" s="136">
        <f t="shared" si="6"/>
        <v>0</v>
      </c>
      <c r="J19" s="136">
        <f t="shared" si="6"/>
        <v>0</v>
      </c>
      <c r="K19" s="136">
        <f t="shared" si="6"/>
        <v>0</v>
      </c>
      <c r="L19" s="136">
        <f t="shared" si="6"/>
        <v>0</v>
      </c>
      <c r="M19" s="136">
        <f>SUM(M7:M18)</f>
        <v>0</v>
      </c>
      <c r="N19" s="136">
        <f t="shared" si="6"/>
        <v>0</v>
      </c>
      <c r="O19" s="142">
        <f t="shared" si="6"/>
        <v>0</v>
      </c>
      <c r="P19" s="143">
        <f>SUM(P7:P18)</f>
        <v>0</v>
      </c>
      <c r="Q19" s="143">
        <f>SUM(Q7:Q18)</f>
        <v>0</v>
      </c>
    </row>
    <row r="21" spans="2:17">
      <c r="B21" s="1" t="s">
        <v>158</v>
      </c>
    </row>
    <row r="22" spans="2:17">
      <c r="B22" s="1" t="s">
        <v>159</v>
      </c>
      <c r="O22" s="169"/>
      <c r="Q22" s="169"/>
    </row>
    <row r="23" spans="2:17" ht="18.75">
      <c r="Q23" s="169" t="s">
        <v>168</v>
      </c>
    </row>
  </sheetData>
  <mergeCells count="2">
    <mergeCell ref="P3:Q3"/>
    <mergeCell ref="B4:O4"/>
  </mergeCells>
  <phoneticPr fontId="2"/>
  <pageMargins left="0.25" right="0.25" top="0.75" bottom="0.75" header="0.3" footer="0.3"/>
  <pageSetup paperSize="9" scale="90" orientation="landscape"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23"/>
  <sheetViews>
    <sheetView view="pageBreakPreview" zoomScaleNormal="100" zoomScaleSheetLayoutView="100" workbookViewId="0">
      <selection activeCell="H7" sqref="H7"/>
    </sheetView>
  </sheetViews>
  <sheetFormatPr defaultRowHeight="14.25" outlineLevelCol="1"/>
  <cols>
    <col min="1" max="1" width="1.625" customWidth="1"/>
    <col min="2" max="2" width="6.375" customWidth="1"/>
    <col min="3" max="6" width="9.125" customWidth="1"/>
    <col min="7" max="7" width="10.125" customWidth="1"/>
    <col min="8" max="14" width="9.125" customWidth="1" outlineLevel="1"/>
    <col min="15" max="16" width="9.125" customWidth="1"/>
  </cols>
  <sheetData>
    <row r="1" spans="1:17" ht="3.95" customHeight="1"/>
    <row r="2" spans="1:17">
      <c r="A2" s="1"/>
      <c r="B2" s="1" t="s">
        <v>181</v>
      </c>
      <c r="P2" s="151"/>
      <c r="Q2" s="152"/>
    </row>
    <row r="3" spans="1:17">
      <c r="A3" s="1"/>
      <c r="B3" s="1"/>
      <c r="P3" s="259" t="s">
        <v>200</v>
      </c>
      <c r="Q3" s="260"/>
    </row>
    <row r="4" spans="1:17">
      <c r="B4" s="258" t="s">
        <v>206</v>
      </c>
      <c r="C4" s="258"/>
      <c r="D4" s="258"/>
      <c r="E4" s="258"/>
      <c r="F4" s="258"/>
      <c r="G4" s="258"/>
      <c r="H4" s="258"/>
      <c r="I4" s="258"/>
      <c r="J4" s="258"/>
      <c r="K4" s="258"/>
      <c r="L4" s="258"/>
      <c r="M4" s="258"/>
      <c r="N4" s="258"/>
      <c r="O4" s="258"/>
      <c r="P4" s="258"/>
    </row>
    <row r="6" spans="1:17">
      <c r="B6" s="169" t="s">
        <v>134</v>
      </c>
      <c r="C6" s="261"/>
      <c r="D6" s="261"/>
      <c r="E6" s="261"/>
      <c r="F6" s="261"/>
      <c r="G6" s="261"/>
      <c r="H6" s="261"/>
      <c r="I6" s="179"/>
      <c r="J6" s="179"/>
      <c r="K6" s="179"/>
    </row>
    <row r="7" spans="1:17">
      <c r="B7" s="169" t="s">
        <v>132</v>
      </c>
      <c r="C7" s="132"/>
      <c r="D7" s="164" t="s">
        <v>133</v>
      </c>
      <c r="E7" s="1"/>
      <c r="F7" s="262" t="s">
        <v>140</v>
      </c>
      <c r="G7" s="262"/>
      <c r="H7" s="163" t="s">
        <v>139</v>
      </c>
      <c r="I7" s="164"/>
      <c r="J7" s="164"/>
      <c r="K7" s="164"/>
    </row>
    <row r="9" spans="1:17">
      <c r="B9" s="4"/>
      <c r="C9" s="263" t="s">
        <v>147</v>
      </c>
      <c r="D9" s="263"/>
      <c r="E9" s="264"/>
      <c r="F9" s="264"/>
      <c r="G9" s="264"/>
      <c r="H9" s="264"/>
      <c r="I9" s="264"/>
      <c r="J9" s="264"/>
      <c r="K9" s="264"/>
      <c r="L9" s="264"/>
      <c r="M9" s="264"/>
      <c r="N9" s="264"/>
      <c r="O9" s="264"/>
      <c r="P9" s="264"/>
      <c r="Q9" s="264"/>
    </row>
    <row r="10" spans="1:17">
      <c r="B10" s="4"/>
      <c r="C10" s="263" t="s">
        <v>52</v>
      </c>
      <c r="D10" s="263"/>
      <c r="E10" s="264"/>
      <c r="F10" s="263" t="s">
        <v>136</v>
      </c>
      <c r="G10" s="263"/>
      <c r="H10" s="263" t="s">
        <v>137</v>
      </c>
      <c r="I10" s="263"/>
      <c r="J10" s="263"/>
      <c r="K10" s="263"/>
      <c r="L10" s="263"/>
      <c r="M10" s="255" t="s">
        <v>82</v>
      </c>
      <c r="N10" s="256"/>
      <c r="O10" s="257"/>
      <c r="P10" s="313" t="s">
        <v>196</v>
      </c>
      <c r="Q10" s="314"/>
    </row>
    <row r="11" spans="1:17">
      <c r="B11" s="168">
        <v>1</v>
      </c>
      <c r="C11" s="265"/>
      <c r="D11" s="265"/>
      <c r="E11" s="265"/>
      <c r="F11" s="254"/>
      <c r="G11" s="253"/>
      <c r="H11" s="254"/>
      <c r="I11" s="252"/>
      <c r="J11" s="185" t="s">
        <v>195</v>
      </c>
      <c r="K11" s="252"/>
      <c r="L11" s="253"/>
      <c r="M11" s="249"/>
      <c r="N11" s="250"/>
      <c r="O11" s="251"/>
      <c r="P11" s="249"/>
      <c r="Q11" s="251"/>
    </row>
    <row r="12" spans="1:17">
      <c r="B12" s="168">
        <v>2</v>
      </c>
      <c r="C12" s="265"/>
      <c r="D12" s="265"/>
      <c r="E12" s="265"/>
      <c r="F12" s="254"/>
      <c r="G12" s="253"/>
      <c r="H12" s="254"/>
      <c r="I12" s="252"/>
      <c r="J12" s="185" t="s">
        <v>195</v>
      </c>
      <c r="K12" s="252"/>
      <c r="L12" s="253"/>
      <c r="M12" s="249"/>
      <c r="N12" s="250"/>
      <c r="O12" s="251"/>
      <c r="P12" s="249"/>
      <c r="Q12" s="251"/>
    </row>
    <row r="13" spans="1:17">
      <c r="B13" s="168">
        <v>3</v>
      </c>
      <c r="C13" s="265"/>
      <c r="D13" s="265"/>
      <c r="E13" s="265"/>
      <c r="F13" s="254"/>
      <c r="G13" s="253"/>
      <c r="H13" s="254"/>
      <c r="I13" s="252"/>
      <c r="J13" s="185" t="s">
        <v>195</v>
      </c>
      <c r="K13" s="252"/>
      <c r="L13" s="253"/>
      <c r="M13" s="249"/>
      <c r="N13" s="250"/>
      <c r="O13" s="251"/>
      <c r="P13" s="249"/>
      <c r="Q13" s="251"/>
    </row>
    <row r="14" spans="1:17">
      <c r="B14" s="168">
        <v>4</v>
      </c>
      <c r="C14" s="265"/>
      <c r="D14" s="265"/>
      <c r="E14" s="265"/>
      <c r="F14" s="254"/>
      <c r="G14" s="253"/>
      <c r="H14" s="254"/>
      <c r="I14" s="252"/>
      <c r="J14" s="185" t="s">
        <v>195</v>
      </c>
      <c r="K14" s="252"/>
      <c r="L14" s="253"/>
      <c r="M14" s="249"/>
      <c r="N14" s="250"/>
      <c r="O14" s="251"/>
      <c r="P14" s="249"/>
      <c r="Q14" s="251"/>
    </row>
    <row r="15" spans="1:17">
      <c r="B15" s="168">
        <v>5</v>
      </c>
      <c r="C15" s="265"/>
      <c r="D15" s="265"/>
      <c r="E15" s="265"/>
      <c r="F15" s="254"/>
      <c r="G15" s="253"/>
      <c r="H15" s="254"/>
      <c r="I15" s="252"/>
      <c r="J15" s="185" t="s">
        <v>195</v>
      </c>
      <c r="K15" s="252"/>
      <c r="L15" s="253"/>
      <c r="M15" s="249"/>
      <c r="N15" s="250"/>
      <c r="O15" s="251"/>
      <c r="P15" s="249"/>
      <c r="Q15" s="251"/>
    </row>
    <row r="16" spans="1:17">
      <c r="B16" s="255" t="s">
        <v>9</v>
      </c>
      <c r="C16" s="256"/>
      <c r="D16" s="257"/>
      <c r="E16" s="255" t="s">
        <v>202</v>
      </c>
      <c r="F16" s="257"/>
      <c r="G16" s="255" t="s">
        <v>143</v>
      </c>
      <c r="H16" s="257"/>
      <c r="I16" s="255" t="s">
        <v>197</v>
      </c>
      <c r="J16" s="257"/>
      <c r="K16" s="255" t="s">
        <v>10</v>
      </c>
      <c r="L16" s="257"/>
      <c r="M16" s="255" t="s">
        <v>145</v>
      </c>
      <c r="N16" s="256"/>
      <c r="O16" s="257"/>
      <c r="P16" s="255" t="s">
        <v>146</v>
      </c>
      <c r="Q16" s="257"/>
    </row>
    <row r="17" spans="2:17">
      <c r="B17" s="315">
        <f>別紙③実績!F19</f>
        <v>0</v>
      </c>
      <c r="C17" s="316"/>
      <c r="D17" s="317"/>
      <c r="E17" s="318">
        <f>別紙③実績!G19</f>
        <v>0</v>
      </c>
      <c r="F17" s="318"/>
      <c r="G17" s="315">
        <f>SUM(B17:F17)</f>
        <v>0</v>
      </c>
      <c r="H17" s="317"/>
      <c r="I17" s="315">
        <f>別紙③実績!N19</f>
        <v>0</v>
      </c>
      <c r="J17" s="317"/>
      <c r="K17" s="315">
        <f>別紙③実績!O19</f>
        <v>0</v>
      </c>
      <c r="L17" s="317"/>
      <c r="M17" s="315">
        <f>別紙③実績!P19</f>
        <v>0</v>
      </c>
      <c r="N17" s="316"/>
      <c r="O17" s="317"/>
      <c r="P17" s="318">
        <f>別紙③実績!Q19</f>
        <v>0</v>
      </c>
      <c r="Q17" s="318"/>
    </row>
    <row r="20" spans="2:17">
      <c r="B20" s="263" t="s">
        <v>148</v>
      </c>
      <c r="C20" s="264"/>
      <c r="D20" s="264"/>
      <c r="E20" s="264"/>
      <c r="F20" s="265"/>
      <c r="G20" s="265"/>
      <c r="H20" s="265"/>
      <c r="I20" s="265"/>
      <c r="J20" s="265"/>
      <c r="K20" s="265"/>
      <c r="L20" s="265"/>
      <c r="M20" s="265"/>
      <c r="N20" s="265"/>
      <c r="O20" s="265"/>
      <c r="P20" s="265"/>
      <c r="Q20" s="265"/>
    </row>
    <row r="21" spans="2:17" s="2" customFormat="1" ht="47.25" customHeight="1">
      <c r="B21" s="263" t="s">
        <v>149</v>
      </c>
      <c r="C21" s="264"/>
      <c r="D21" s="264"/>
      <c r="E21" s="264"/>
      <c r="F21" s="265"/>
      <c r="G21" s="265"/>
      <c r="H21" s="265"/>
      <c r="I21" s="265"/>
      <c r="J21" s="265"/>
      <c r="K21" s="265"/>
      <c r="L21" s="265"/>
      <c r="M21" s="265"/>
      <c r="N21" s="265"/>
      <c r="O21" s="265"/>
      <c r="P21" s="265"/>
      <c r="Q21" s="265"/>
    </row>
    <row r="23" spans="2:17" ht="14.25" customHeight="1"/>
  </sheetData>
  <mergeCells count="58">
    <mergeCell ref="B20:E20"/>
    <mergeCell ref="F20:Q20"/>
    <mergeCell ref="B21:E21"/>
    <mergeCell ref="F21:Q21"/>
    <mergeCell ref="P11:Q11"/>
    <mergeCell ref="P12:Q12"/>
    <mergeCell ref="P13:Q13"/>
    <mergeCell ref="P14:Q14"/>
    <mergeCell ref="P15:Q15"/>
    <mergeCell ref="M16:O16"/>
    <mergeCell ref="P16:Q16"/>
    <mergeCell ref="B17:D17"/>
    <mergeCell ref="E17:F17"/>
    <mergeCell ref="G17:H17"/>
    <mergeCell ref="I17:J17"/>
    <mergeCell ref="K17:L17"/>
    <mergeCell ref="M17:O17"/>
    <mergeCell ref="P17:Q17"/>
    <mergeCell ref="C15:E15"/>
    <mergeCell ref="F15:G15"/>
    <mergeCell ref="H15:I15"/>
    <mergeCell ref="K15:L15"/>
    <mergeCell ref="M15:O15"/>
    <mergeCell ref="B16:D16"/>
    <mergeCell ref="E16:F16"/>
    <mergeCell ref="G16:H16"/>
    <mergeCell ref="I16:J16"/>
    <mergeCell ref="K16:L16"/>
    <mergeCell ref="C13:E13"/>
    <mergeCell ref="F13:G13"/>
    <mergeCell ref="H13:I13"/>
    <mergeCell ref="K13:L13"/>
    <mergeCell ref="M13:O13"/>
    <mergeCell ref="C14:E14"/>
    <mergeCell ref="F14:G14"/>
    <mergeCell ref="H14:I14"/>
    <mergeCell ref="K14:L14"/>
    <mergeCell ref="M14:O14"/>
    <mergeCell ref="C11:E11"/>
    <mergeCell ref="F11:G11"/>
    <mergeCell ref="H11:I11"/>
    <mergeCell ref="K11:L11"/>
    <mergeCell ref="M11:O11"/>
    <mergeCell ref="C12:E12"/>
    <mergeCell ref="F12:G12"/>
    <mergeCell ref="H12:I12"/>
    <mergeCell ref="K12:L12"/>
    <mergeCell ref="M12:O12"/>
    <mergeCell ref="P3:Q3"/>
    <mergeCell ref="B4:P4"/>
    <mergeCell ref="C6:H6"/>
    <mergeCell ref="F7:G7"/>
    <mergeCell ref="C9:Q9"/>
    <mergeCell ref="C10:E10"/>
    <mergeCell ref="F10:G10"/>
    <mergeCell ref="H10:L10"/>
    <mergeCell ref="M10:O10"/>
    <mergeCell ref="P10:Q10"/>
  </mergeCells>
  <phoneticPr fontId="2"/>
  <dataValidations count="2">
    <dataValidation type="list" allowBlank="1" showInputMessage="1" showErrorMessage="1" sqref="P11:Q15">
      <formula1>"介護,特定技能,技能実習,留学,特定活動(EPA),特定活動(インターン),特定活動(その他)"</formula1>
    </dataValidation>
    <dataValidation type="list" allowBlank="1" showInputMessage="1" showErrorMessage="1" sqref="H7">
      <formula1>"□,☑"</formula1>
    </dataValidation>
  </dataValidations>
  <pageMargins left="0.25" right="0.25" top="0.75" bottom="0.75" header="0.3" footer="0.3"/>
  <pageSetup paperSize="9" scale="90" orientation="landscape"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23"/>
  <sheetViews>
    <sheetView view="pageBreakPreview" topLeftCell="A6" zoomScaleNormal="100" zoomScaleSheetLayoutView="100" workbookViewId="0">
      <selection activeCell="M6" sqref="M6"/>
    </sheetView>
  </sheetViews>
  <sheetFormatPr defaultRowHeight="14.25" outlineLevelCol="1"/>
  <cols>
    <col min="1" max="1" width="1.625" customWidth="1"/>
    <col min="2" max="5" width="8.625" customWidth="1"/>
    <col min="6" max="8" width="9.125" customWidth="1"/>
    <col min="9" max="13" width="9.125" customWidth="1" outlineLevel="1"/>
    <col min="14" max="15" width="9.125" customWidth="1"/>
  </cols>
  <sheetData>
    <row r="1" spans="1:17" ht="3.95" customHeight="1"/>
    <row r="2" spans="1:17">
      <c r="A2" s="1"/>
      <c r="B2" s="1" t="s">
        <v>150</v>
      </c>
      <c r="C2" s="1"/>
      <c r="D2" s="1"/>
      <c r="E2" s="1"/>
    </row>
    <row r="3" spans="1:17">
      <c r="A3" s="1"/>
      <c r="B3" s="1"/>
      <c r="C3" s="1"/>
      <c r="D3" s="1"/>
      <c r="E3" s="1"/>
      <c r="P3" s="258" t="s">
        <v>200</v>
      </c>
      <c r="Q3" s="270"/>
    </row>
    <row r="4" spans="1:17">
      <c r="B4" s="258" t="s">
        <v>207</v>
      </c>
      <c r="C4" s="258"/>
      <c r="D4" s="258"/>
      <c r="E4" s="258"/>
      <c r="F4" s="258"/>
      <c r="G4" s="258"/>
      <c r="H4" s="258"/>
      <c r="I4" s="258"/>
      <c r="J4" s="258"/>
      <c r="K4" s="258"/>
      <c r="L4" s="258"/>
      <c r="M4" s="258"/>
      <c r="N4" s="258"/>
      <c r="O4" s="258"/>
    </row>
    <row r="6" spans="1:17" ht="40.5">
      <c r="B6" s="4"/>
      <c r="C6" s="134" t="s">
        <v>151</v>
      </c>
      <c r="D6" s="134" t="s">
        <v>157</v>
      </c>
      <c r="E6" s="6" t="s">
        <v>152</v>
      </c>
      <c r="F6" s="5" t="s">
        <v>9</v>
      </c>
      <c r="G6" s="5" t="s">
        <v>142</v>
      </c>
      <c r="H6" s="5" t="s">
        <v>154</v>
      </c>
      <c r="I6" s="5" t="s">
        <v>160</v>
      </c>
      <c r="J6" s="5" t="s">
        <v>161</v>
      </c>
      <c r="K6" s="5" t="s">
        <v>162</v>
      </c>
      <c r="L6" s="5" t="s">
        <v>163</v>
      </c>
      <c r="M6" s="5" t="s">
        <v>164</v>
      </c>
      <c r="N6" s="5" t="s">
        <v>165</v>
      </c>
      <c r="O6" s="140" t="s">
        <v>10</v>
      </c>
      <c r="P6" s="134" t="s">
        <v>166</v>
      </c>
      <c r="Q6" s="134" t="s">
        <v>167</v>
      </c>
    </row>
    <row r="7" spans="1:17" ht="20.100000000000001" customHeight="1">
      <c r="B7" s="6" t="s">
        <v>0</v>
      </c>
      <c r="C7" s="144"/>
      <c r="D7" s="144"/>
      <c r="E7" s="6">
        <f>SUM(C7:D7)</f>
        <v>0</v>
      </c>
      <c r="F7" s="8"/>
      <c r="G7" s="8"/>
      <c r="H7" s="7">
        <f>F7+G7</f>
        <v>0</v>
      </c>
      <c r="I7" s="7">
        <f>IF($C$7=1,IF(H7/2&lt;30001,ROUNDDOWN(H7/2,-3),30000),IF($E$7&gt;0,ROUNDDOWN(MIN(30000,H7/$E$7),-3),))</f>
        <v>0</v>
      </c>
      <c r="J7" s="7">
        <f>IF($C$7&gt;1,ROUNDDOWN(MIN(30000,H7/$E$7),-3),)</f>
        <v>0</v>
      </c>
      <c r="K7" s="7">
        <f>IF($C$7&gt;2,ROUNDDOWN(MIN(30000,H7/$E$7),-3),)</f>
        <v>0</v>
      </c>
      <c r="L7" s="7">
        <f>IF($C$7&gt;3,ROUNDDOWN(MIN(30000,H7/$E$7),-3),)</f>
        <v>0</v>
      </c>
      <c r="M7" s="7">
        <f>IF($C$7&gt;4,ROUNDDOWN(MIN(30000,H7/$E$7),-3),)</f>
        <v>0</v>
      </c>
      <c r="N7" s="7">
        <f>SUM(I7:M7)</f>
        <v>0</v>
      </c>
      <c r="O7" s="141">
        <f>H7-N7</f>
        <v>0</v>
      </c>
      <c r="P7" s="7">
        <f>H7-N7-O7</f>
        <v>0</v>
      </c>
      <c r="Q7" s="7">
        <f>H7-N7-O7-P7</f>
        <v>0</v>
      </c>
    </row>
    <row r="8" spans="1:17" ht="20.100000000000001" customHeight="1">
      <c r="B8" s="6" t="s">
        <v>1</v>
      </c>
      <c r="C8" s="144"/>
      <c r="D8" s="144"/>
      <c r="E8" s="6">
        <f t="shared" ref="E8:E18" si="0">SUM(C8:D8)</f>
        <v>0</v>
      </c>
      <c r="F8" s="8"/>
      <c r="G8" s="8"/>
      <c r="H8" s="7">
        <f>F8+G8</f>
        <v>0</v>
      </c>
      <c r="I8" s="7">
        <f>IF($C$8=1,IF(H8/2&lt;30001,ROUNDDOWN(H8/2,-3),30000),IF($E$8&gt;0,ROUNDDOWN(MIN(30000,H8/$E$8),-3),))</f>
        <v>0</v>
      </c>
      <c r="J8" s="7">
        <f>IF($C$8&gt;1,ROUNDDOWN(MIN(30000,H8/$E$8),-3),)</f>
        <v>0</v>
      </c>
      <c r="K8" s="7">
        <f>IF($C$8&gt;2,ROUNDDOWN(MIN(30000,H8/$E$8),-3),)</f>
        <v>0</v>
      </c>
      <c r="L8" s="7">
        <f>IF($C$8&gt;3,ROUNDDOWN(MIN(30000,H8/$E$8),-3),)</f>
        <v>0</v>
      </c>
      <c r="M8" s="7">
        <f>IF($C$8&gt;4,ROUNDDOWN(MIN(30000,H8/$E$8),-3),)</f>
        <v>0</v>
      </c>
      <c r="N8" s="7">
        <f t="shared" ref="N8:N18" si="1">SUM(I8:M8)</f>
        <v>0</v>
      </c>
      <c r="O8" s="141">
        <f t="shared" ref="O8:O18" si="2">H8-N8</f>
        <v>0</v>
      </c>
      <c r="P8" s="7">
        <f>H8-N8-O8</f>
        <v>0</v>
      </c>
      <c r="Q8" s="7">
        <f t="shared" ref="Q8:Q18" si="3">H8-N8-O8-P8</f>
        <v>0</v>
      </c>
    </row>
    <row r="9" spans="1:17" ht="20.100000000000001" customHeight="1">
      <c r="B9" s="6" t="s">
        <v>2</v>
      </c>
      <c r="C9" s="144"/>
      <c r="D9" s="144"/>
      <c r="E9" s="6">
        <f t="shared" si="0"/>
        <v>0</v>
      </c>
      <c r="F9" s="8"/>
      <c r="G9" s="8"/>
      <c r="H9" s="7">
        <f t="shared" ref="H9:H18" si="4">F9+G9</f>
        <v>0</v>
      </c>
      <c r="I9" s="7">
        <f>IF($C$9=1,IF(H9/2&lt;30001,ROUNDDOWN(H9/2,-3),30000),IF($E$9&gt;0,ROUNDDOWN(MIN(30000,H9/$E$9),-3),))</f>
        <v>0</v>
      </c>
      <c r="J9" s="7">
        <f>IF($C$9&gt;1,ROUNDDOWN(MIN(30000,H9/$E$9),-3),)</f>
        <v>0</v>
      </c>
      <c r="K9" s="7">
        <f>IF($C$9&gt;2,ROUNDDOWN(MIN(30000,H9/$E$9),-3),)</f>
        <v>0</v>
      </c>
      <c r="L9" s="7">
        <f>IF($C$9&gt;3,ROUNDDOWN(MIN(30000,H9/$E$9),-3),)</f>
        <v>0</v>
      </c>
      <c r="M9" s="7">
        <f>IF($C$9&gt;4,ROUNDDOWN(MIN(30000,H9/$E$9),-3),)</f>
        <v>0</v>
      </c>
      <c r="N9" s="7">
        <f t="shared" si="1"/>
        <v>0</v>
      </c>
      <c r="O9" s="141">
        <f t="shared" si="2"/>
        <v>0</v>
      </c>
      <c r="P9" s="7">
        <f t="shared" ref="P9:P17" si="5">H9-N9-O9</f>
        <v>0</v>
      </c>
      <c r="Q9" s="7">
        <f t="shared" si="3"/>
        <v>0</v>
      </c>
    </row>
    <row r="10" spans="1:17" ht="20.100000000000001" customHeight="1">
      <c r="B10" s="6" t="s">
        <v>3</v>
      </c>
      <c r="C10" s="144"/>
      <c r="D10" s="144"/>
      <c r="E10" s="6">
        <f t="shared" si="0"/>
        <v>0</v>
      </c>
      <c r="F10" s="8"/>
      <c r="G10" s="8"/>
      <c r="H10" s="7">
        <f t="shared" si="4"/>
        <v>0</v>
      </c>
      <c r="I10" s="7">
        <f>IF($C$10=1,IF(H10/2&lt;30001,ROUNDDOWN(H10/2,-3),30000),IF($E$10&gt;0,ROUNDDOWN(MIN(30000,H10/$E$10),-3),))</f>
        <v>0</v>
      </c>
      <c r="J10" s="7">
        <f>IF($C$10&gt;1,ROUNDDOWN(MIN(30000,H10/$E$10),-3),)</f>
        <v>0</v>
      </c>
      <c r="K10" s="7">
        <f>IF($C$10&gt;2,ROUNDDOWN(MIN(30000,H10/$E$10),-3),)</f>
        <v>0</v>
      </c>
      <c r="L10" s="7">
        <f>IF($C$10&gt;3,ROUNDDOWN(MIN(30000,H10/$E$10),-3),)</f>
        <v>0</v>
      </c>
      <c r="M10" s="7">
        <f>IF($C$10&gt;4,ROUNDDOWN(MIN(30000,H10/$E$10),-3),)</f>
        <v>0</v>
      </c>
      <c r="N10" s="7">
        <f t="shared" si="1"/>
        <v>0</v>
      </c>
      <c r="O10" s="141">
        <f t="shared" si="2"/>
        <v>0</v>
      </c>
      <c r="P10" s="7">
        <f t="shared" si="5"/>
        <v>0</v>
      </c>
      <c r="Q10" s="7">
        <f t="shared" si="3"/>
        <v>0</v>
      </c>
    </row>
    <row r="11" spans="1:17" ht="20.100000000000001" customHeight="1">
      <c r="B11" s="6" t="s">
        <v>4</v>
      </c>
      <c r="C11" s="144"/>
      <c r="D11" s="144"/>
      <c r="E11" s="6">
        <f t="shared" si="0"/>
        <v>0</v>
      </c>
      <c r="F11" s="8"/>
      <c r="G11" s="8"/>
      <c r="H11" s="7">
        <f t="shared" si="4"/>
        <v>0</v>
      </c>
      <c r="I11" s="7">
        <f>IF($C$11=1,IF(H11/2&lt;30001,ROUNDDOWN(H11/2,-3),30000),IF($E$11&gt;0,ROUNDDOWN(MIN(30000,H11/$E$11),-3),))</f>
        <v>0</v>
      </c>
      <c r="J11" s="7">
        <f>IF($C$11&gt;1,ROUNDDOWN(MIN(30000,H11/$E$11),-3),)</f>
        <v>0</v>
      </c>
      <c r="K11" s="7">
        <f>IF($C$11&gt;2,ROUNDDOWN(MIN(30000,H11/$E$11),-3),)</f>
        <v>0</v>
      </c>
      <c r="L11" s="7">
        <f>IF($C$11&gt;3,ROUNDDOWN(MIN(30000,H11/$E$11),-3),)</f>
        <v>0</v>
      </c>
      <c r="M11" s="7">
        <f>IF($C$11&gt;4,ROUNDDOWN(MIN(30000,H11/$E$11),-3),)</f>
        <v>0</v>
      </c>
      <c r="N11" s="7">
        <f t="shared" si="1"/>
        <v>0</v>
      </c>
      <c r="O11" s="141">
        <f t="shared" si="2"/>
        <v>0</v>
      </c>
      <c r="P11" s="7">
        <f t="shared" si="5"/>
        <v>0</v>
      </c>
      <c r="Q11" s="7">
        <f t="shared" si="3"/>
        <v>0</v>
      </c>
    </row>
    <row r="12" spans="1:17" ht="20.100000000000001" customHeight="1">
      <c r="B12" s="6" t="s">
        <v>5</v>
      </c>
      <c r="C12" s="144"/>
      <c r="D12" s="144"/>
      <c r="E12" s="6">
        <f t="shared" si="0"/>
        <v>0</v>
      </c>
      <c r="F12" s="8"/>
      <c r="G12" s="8"/>
      <c r="H12" s="7">
        <f t="shared" si="4"/>
        <v>0</v>
      </c>
      <c r="I12" s="7">
        <f>IF($C$12=1,IF(H12/2&lt;30001,ROUNDDOWN(H12/2,-3),30000),IF($E$12&gt;0,ROUNDDOWN(MIN(30000,H12/$E$12),-3),))</f>
        <v>0</v>
      </c>
      <c r="J12" s="7">
        <f>IF($C$12&gt;1,ROUNDDOWN(MIN(30000,H12/$E$12),-3),)</f>
        <v>0</v>
      </c>
      <c r="K12" s="7">
        <f>IF($C$12&gt;2,ROUNDDOWN(MIN(30000,H12/$E$12),-3),)</f>
        <v>0</v>
      </c>
      <c r="L12" s="7">
        <f>IF($C$12&gt;3,ROUNDDOWN(MIN(30000,H12/$E$12),-3),)</f>
        <v>0</v>
      </c>
      <c r="M12" s="7">
        <f>IF($C$12&gt;4,ROUNDDOWN(MIN(30000,H12/$E$12),-3),)</f>
        <v>0</v>
      </c>
      <c r="N12" s="7">
        <f t="shared" si="1"/>
        <v>0</v>
      </c>
      <c r="O12" s="141">
        <f t="shared" si="2"/>
        <v>0</v>
      </c>
      <c r="P12" s="7">
        <f t="shared" si="5"/>
        <v>0</v>
      </c>
      <c r="Q12" s="7">
        <f t="shared" si="3"/>
        <v>0</v>
      </c>
    </row>
    <row r="13" spans="1:17" ht="20.100000000000001" customHeight="1">
      <c r="B13" s="6" t="s">
        <v>11</v>
      </c>
      <c r="C13" s="144"/>
      <c r="D13" s="144"/>
      <c r="E13" s="6">
        <f t="shared" si="0"/>
        <v>0</v>
      </c>
      <c r="F13" s="8"/>
      <c r="G13" s="8"/>
      <c r="H13" s="7">
        <f t="shared" si="4"/>
        <v>0</v>
      </c>
      <c r="I13" s="7">
        <f>IF($C$13=1,IF(H13/2&lt;30001,ROUNDDOWN(H13/2,-3),30000),IF($E$13&gt;0,ROUNDDOWN(MIN(30000,H13/$E$13),-3),))</f>
        <v>0</v>
      </c>
      <c r="J13" s="7">
        <f>IF($C$13&gt;1,ROUNDDOWN(MIN(30000,H13/$E$13),-3),)</f>
        <v>0</v>
      </c>
      <c r="K13" s="7">
        <f>IF($C$13&gt;2,ROUNDDOWN(MIN(30000,H13/$E$13),-3),)</f>
        <v>0</v>
      </c>
      <c r="L13" s="7">
        <f>IF($C$13&gt;3,ROUNDDOWN(MIN(30000,H13/$E$13),-3),)</f>
        <v>0</v>
      </c>
      <c r="M13" s="7">
        <f>IF($C$13&gt;4,ROUNDDOWN(MIN(30000,H13/$E$13),-3),)</f>
        <v>0</v>
      </c>
      <c r="N13" s="7">
        <f t="shared" si="1"/>
        <v>0</v>
      </c>
      <c r="O13" s="141">
        <f t="shared" si="2"/>
        <v>0</v>
      </c>
      <c r="P13" s="7">
        <f t="shared" si="5"/>
        <v>0</v>
      </c>
      <c r="Q13" s="7">
        <f t="shared" si="3"/>
        <v>0</v>
      </c>
    </row>
    <row r="14" spans="1:17" ht="20.100000000000001" customHeight="1">
      <c r="B14" s="6" t="s">
        <v>12</v>
      </c>
      <c r="C14" s="144"/>
      <c r="D14" s="144"/>
      <c r="E14" s="6">
        <f t="shared" si="0"/>
        <v>0</v>
      </c>
      <c r="F14" s="8"/>
      <c r="G14" s="8"/>
      <c r="H14" s="7">
        <f t="shared" si="4"/>
        <v>0</v>
      </c>
      <c r="I14" s="7">
        <f>IF($C$14=1,IF(H14/2&lt;30001,ROUNDDOWN(H14/2,-3),30000),IF($E$14&gt;0,ROUNDDOWN(MIN(30000,H14/$E$14),-3),))</f>
        <v>0</v>
      </c>
      <c r="J14" s="7">
        <f>IF($C$14&gt;1,ROUNDDOWN(MIN(30000,H14/$E$14),-3),)</f>
        <v>0</v>
      </c>
      <c r="K14" s="7">
        <f>IF($C$14&gt;2,ROUNDDOWN(MIN(30000,H14/$E$14),-3),)</f>
        <v>0</v>
      </c>
      <c r="L14" s="7">
        <f>IF($C$14&gt;3,ROUNDDOWN(MIN(30000,H14/$E$14),-3),)</f>
        <v>0</v>
      </c>
      <c r="M14" s="7">
        <f>IF($C$14&gt;4,ROUNDDOWN(MIN(30000,H14/$E$14),-3),)</f>
        <v>0</v>
      </c>
      <c r="N14" s="7">
        <f t="shared" si="1"/>
        <v>0</v>
      </c>
      <c r="O14" s="141">
        <f t="shared" si="2"/>
        <v>0</v>
      </c>
      <c r="P14" s="7">
        <f t="shared" si="5"/>
        <v>0</v>
      </c>
      <c r="Q14" s="7">
        <f t="shared" si="3"/>
        <v>0</v>
      </c>
    </row>
    <row r="15" spans="1:17" ht="20.100000000000001" customHeight="1">
      <c r="B15" s="6" t="s">
        <v>13</v>
      </c>
      <c r="C15" s="144"/>
      <c r="D15" s="144"/>
      <c r="E15" s="6">
        <f t="shared" si="0"/>
        <v>0</v>
      </c>
      <c r="F15" s="8"/>
      <c r="G15" s="8"/>
      <c r="H15" s="7">
        <f t="shared" si="4"/>
        <v>0</v>
      </c>
      <c r="I15" s="7">
        <f>IF($C$15=1,IF(H15/2&lt;30001,ROUNDDOWN(H15/2,-3),30000),IF($E$15&gt;0,ROUNDDOWN(MIN(30000,H15/$E$15),-3),))</f>
        <v>0</v>
      </c>
      <c r="J15" s="7">
        <f>IF($C$15&gt;1,ROUNDDOWN(MIN(30000,H15/$E$15),-3),)</f>
        <v>0</v>
      </c>
      <c r="K15" s="7">
        <f>IF($C$15&gt;2,ROUNDDOWN(MIN(30000,H15/$E$15),-3),)</f>
        <v>0</v>
      </c>
      <c r="L15" s="7">
        <f>IF($C$15&gt;3,ROUNDDOWN(MIN(30000,H15/$E$15),-3),)</f>
        <v>0</v>
      </c>
      <c r="M15" s="7">
        <f>IF($C$15&gt;4,ROUNDDOWN(MIN(30000,H15/$E$15),-3),)</f>
        <v>0</v>
      </c>
      <c r="N15" s="7">
        <f t="shared" si="1"/>
        <v>0</v>
      </c>
      <c r="O15" s="141">
        <f t="shared" si="2"/>
        <v>0</v>
      </c>
      <c r="P15" s="7">
        <f t="shared" si="5"/>
        <v>0</v>
      </c>
      <c r="Q15" s="7">
        <f t="shared" si="3"/>
        <v>0</v>
      </c>
    </row>
    <row r="16" spans="1:17" ht="20.100000000000001" customHeight="1">
      <c r="B16" s="6" t="s">
        <v>6</v>
      </c>
      <c r="C16" s="144"/>
      <c r="D16" s="144"/>
      <c r="E16" s="6">
        <f t="shared" si="0"/>
        <v>0</v>
      </c>
      <c r="F16" s="8"/>
      <c r="G16" s="8"/>
      <c r="H16" s="7">
        <f t="shared" si="4"/>
        <v>0</v>
      </c>
      <c r="I16" s="7">
        <f>IF($C$16=1,IF(H16/2&lt;30001,ROUNDDOWN(H16/2,-3),30000),IF($E$16&gt;0,ROUNDDOWN(MIN(30000,H16/$E$16),-3),))</f>
        <v>0</v>
      </c>
      <c r="J16" s="7">
        <f>IF($C$16&gt;1,ROUNDDOWN(MIN(30000,H16/$E$16),-3),)</f>
        <v>0</v>
      </c>
      <c r="K16" s="7">
        <f>IF($C$16&gt;2,ROUNDDOWN(MIN(30000,H16/$E$16),-3),)</f>
        <v>0</v>
      </c>
      <c r="L16" s="7">
        <f>IF($C$16&gt;3,ROUNDDOWN(MIN(30000,H16/$E$16),-3),)</f>
        <v>0</v>
      </c>
      <c r="M16" s="7">
        <f>IF($C$16&gt;4,ROUNDDOWN(MIN(30000,H16/$E$16),-3),)</f>
        <v>0</v>
      </c>
      <c r="N16" s="7">
        <f t="shared" si="1"/>
        <v>0</v>
      </c>
      <c r="O16" s="141">
        <f t="shared" si="2"/>
        <v>0</v>
      </c>
      <c r="P16" s="7">
        <f t="shared" si="5"/>
        <v>0</v>
      </c>
      <c r="Q16" s="7">
        <f t="shared" si="3"/>
        <v>0</v>
      </c>
    </row>
    <row r="17" spans="2:17" ht="20.100000000000001" customHeight="1">
      <c r="B17" s="6" t="s">
        <v>7</v>
      </c>
      <c r="C17" s="144"/>
      <c r="D17" s="144"/>
      <c r="E17" s="6">
        <f t="shared" si="0"/>
        <v>0</v>
      </c>
      <c r="F17" s="8"/>
      <c r="G17" s="8"/>
      <c r="H17" s="7">
        <f t="shared" si="4"/>
        <v>0</v>
      </c>
      <c r="I17" s="7">
        <f>IF($C$17=1,IF(H17/2&lt;30001,ROUNDDOWN(H17/2,-3),30000),IF($E$17&gt;0,ROUNDDOWN(MIN(30000,H17/$E$17),-3),))</f>
        <v>0</v>
      </c>
      <c r="J17" s="7">
        <f>IF($C$17&gt;1,ROUNDDOWN(MIN(30000,H17/$E$17),-3),)</f>
        <v>0</v>
      </c>
      <c r="K17" s="7">
        <f>IF($C$17&gt;2,ROUNDDOWN(MIN(30000,H17/$E$17),-3),)</f>
        <v>0</v>
      </c>
      <c r="L17" s="7">
        <f>IF($C$17&gt;3,ROUNDDOWN(MIN(30000,H17/$E$17),-3),)</f>
        <v>0</v>
      </c>
      <c r="M17" s="7">
        <f>IF($C$17&gt;4,ROUNDDOWN(MIN(30000,H17/$E$17),-3),)</f>
        <v>0</v>
      </c>
      <c r="N17" s="7">
        <f t="shared" si="1"/>
        <v>0</v>
      </c>
      <c r="O17" s="141">
        <f t="shared" si="2"/>
        <v>0</v>
      </c>
      <c r="P17" s="7">
        <f t="shared" si="5"/>
        <v>0</v>
      </c>
      <c r="Q17" s="7">
        <f t="shared" si="3"/>
        <v>0</v>
      </c>
    </row>
    <row r="18" spans="2:17" ht="20.100000000000001" customHeight="1" thickBot="1">
      <c r="B18" s="137" t="s">
        <v>8</v>
      </c>
      <c r="C18" s="145"/>
      <c r="D18" s="145"/>
      <c r="E18" s="137">
        <f t="shared" si="0"/>
        <v>0</v>
      </c>
      <c r="F18" s="138"/>
      <c r="G18" s="138"/>
      <c r="H18" s="139">
        <f t="shared" si="4"/>
        <v>0</v>
      </c>
      <c r="I18" s="139">
        <f>IF($C$18=1,IF(H18/2&lt;30001,ROUNDDOWN(H18/2,-3),30000),IF($E$18&gt;0,ROUNDDOWN(MIN(30000,H18/$E$18),-3),))</f>
        <v>0</v>
      </c>
      <c r="J18" s="139">
        <f>IF($C$18&gt;1,ROUNDDOWN(MIN(30000,H18/$E$18),-3),)</f>
        <v>0</v>
      </c>
      <c r="K18" s="139">
        <f>IF($C$18&gt;2,ROUNDDOWN(MIN(30000,H18/$E$18),-3),)</f>
        <v>0</v>
      </c>
      <c r="L18" s="139">
        <f>IF($C$18&gt;3,ROUNDDOWN(MIN(30000,H18/$E$18),-3),)</f>
        <v>0</v>
      </c>
      <c r="M18" s="139">
        <f>IF($C$18&gt;4,ROUNDDOWN(MIN(30000,H18/$E$18),-3),)</f>
        <v>0</v>
      </c>
      <c r="N18" s="139">
        <f t="shared" si="1"/>
        <v>0</v>
      </c>
      <c r="O18" s="139">
        <f t="shared" si="2"/>
        <v>0</v>
      </c>
      <c r="P18" s="139">
        <f>H18-N18-O18</f>
        <v>0</v>
      </c>
      <c r="Q18" s="139">
        <f t="shared" si="3"/>
        <v>0</v>
      </c>
    </row>
    <row r="19" spans="2:17" ht="20.100000000000001" customHeight="1" thickTop="1">
      <c r="B19" s="135" t="s">
        <v>204</v>
      </c>
      <c r="C19" s="135"/>
      <c r="D19" s="135"/>
      <c r="E19" s="135"/>
      <c r="F19" s="136">
        <f>SUM(F7:F18)</f>
        <v>0</v>
      </c>
      <c r="G19" s="178">
        <f>SUM(G7:G18)</f>
        <v>0</v>
      </c>
      <c r="H19" s="136">
        <f t="shared" ref="H19:O19" si="6">SUM(H7:H18)</f>
        <v>0</v>
      </c>
      <c r="I19" s="136">
        <f t="shared" si="6"/>
        <v>0</v>
      </c>
      <c r="J19" s="136">
        <f t="shared" si="6"/>
        <v>0</v>
      </c>
      <c r="K19" s="136">
        <f t="shared" si="6"/>
        <v>0</v>
      </c>
      <c r="L19" s="136">
        <f t="shared" si="6"/>
        <v>0</v>
      </c>
      <c r="M19" s="136">
        <f>SUM(M7:M18)</f>
        <v>0</v>
      </c>
      <c r="N19" s="136">
        <f t="shared" si="6"/>
        <v>0</v>
      </c>
      <c r="O19" s="142">
        <f t="shared" si="6"/>
        <v>0</v>
      </c>
      <c r="P19" s="143">
        <f>SUM(P7:P18)</f>
        <v>0</v>
      </c>
      <c r="Q19" s="143">
        <f>SUM(Q7:Q18)</f>
        <v>0</v>
      </c>
    </row>
    <row r="20" spans="2:17">
      <c r="G20" s="156"/>
    </row>
    <row r="21" spans="2:17">
      <c r="B21" s="1" t="s">
        <v>158</v>
      </c>
    </row>
    <row r="22" spans="2:17">
      <c r="B22" s="1" t="s">
        <v>159</v>
      </c>
      <c r="O22" s="169"/>
      <c r="Q22" s="169"/>
    </row>
    <row r="23" spans="2:17" ht="18.75">
      <c r="Q23" s="169" t="s">
        <v>168</v>
      </c>
    </row>
  </sheetData>
  <mergeCells count="2">
    <mergeCell ref="P3:Q3"/>
    <mergeCell ref="B4:O4"/>
  </mergeCells>
  <phoneticPr fontId="2"/>
  <pageMargins left="0.25" right="0.25" top="0.75" bottom="0.75" header="0.3" footer="0.3"/>
  <pageSetup paperSize="9" scale="90" orientation="landscape"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23"/>
  <sheetViews>
    <sheetView view="pageBreakPreview" zoomScaleNormal="100" zoomScaleSheetLayoutView="100" workbookViewId="0">
      <selection activeCell="H7" sqref="H7"/>
    </sheetView>
  </sheetViews>
  <sheetFormatPr defaultRowHeight="14.25" outlineLevelCol="1"/>
  <cols>
    <col min="1" max="1" width="1.625" customWidth="1"/>
    <col min="2" max="2" width="6.375" customWidth="1"/>
    <col min="3" max="6" width="9.125" customWidth="1"/>
    <col min="7" max="7" width="10.125" customWidth="1"/>
    <col min="8" max="14" width="9.125" customWidth="1" outlineLevel="1"/>
    <col min="15" max="16" width="9.125" customWidth="1"/>
  </cols>
  <sheetData>
    <row r="1" spans="1:17" ht="3.95" customHeight="1"/>
    <row r="2" spans="1:17">
      <c r="A2" s="1"/>
      <c r="B2" s="1" t="s">
        <v>181</v>
      </c>
      <c r="P2" s="151"/>
      <c r="Q2" s="152"/>
    </row>
    <row r="3" spans="1:17">
      <c r="A3" s="1"/>
      <c r="B3" s="1"/>
      <c r="P3" s="259" t="s">
        <v>201</v>
      </c>
      <c r="Q3" s="260"/>
    </row>
    <row r="4" spans="1:17">
      <c r="B4" s="258" t="s">
        <v>206</v>
      </c>
      <c r="C4" s="258"/>
      <c r="D4" s="258"/>
      <c r="E4" s="258"/>
      <c r="F4" s="258"/>
      <c r="G4" s="258"/>
      <c r="H4" s="258"/>
      <c r="I4" s="258"/>
      <c r="J4" s="258"/>
      <c r="K4" s="258"/>
      <c r="L4" s="258"/>
      <c r="M4" s="258"/>
      <c r="N4" s="258"/>
      <c r="O4" s="258"/>
      <c r="P4" s="258"/>
    </row>
    <row r="6" spans="1:17">
      <c r="B6" s="169" t="s">
        <v>134</v>
      </c>
      <c r="C6" s="261"/>
      <c r="D6" s="261"/>
      <c r="E6" s="261"/>
      <c r="F6" s="261"/>
      <c r="G6" s="261"/>
      <c r="H6" s="261"/>
      <c r="I6" s="179"/>
      <c r="J6" s="179"/>
      <c r="K6" s="179"/>
    </row>
    <row r="7" spans="1:17">
      <c r="B7" s="169" t="s">
        <v>132</v>
      </c>
      <c r="C7" s="132"/>
      <c r="D7" s="164" t="s">
        <v>133</v>
      </c>
      <c r="E7" s="1"/>
      <c r="F7" s="262" t="s">
        <v>140</v>
      </c>
      <c r="G7" s="262"/>
      <c r="H7" s="163" t="s">
        <v>139</v>
      </c>
      <c r="I7" s="164"/>
      <c r="J7" s="164"/>
      <c r="K7" s="164"/>
    </row>
    <row r="9" spans="1:17">
      <c r="B9" s="4"/>
      <c r="C9" s="263" t="s">
        <v>147</v>
      </c>
      <c r="D9" s="263"/>
      <c r="E9" s="264"/>
      <c r="F9" s="264"/>
      <c r="G9" s="264"/>
      <c r="H9" s="264"/>
      <c r="I9" s="264"/>
      <c r="J9" s="264"/>
      <c r="K9" s="264"/>
      <c r="L9" s="264"/>
      <c r="M9" s="264"/>
      <c r="N9" s="264"/>
      <c r="O9" s="264"/>
      <c r="P9" s="264"/>
      <c r="Q9" s="264"/>
    </row>
    <row r="10" spans="1:17">
      <c r="B10" s="4"/>
      <c r="C10" s="263" t="s">
        <v>52</v>
      </c>
      <c r="D10" s="263"/>
      <c r="E10" s="264"/>
      <c r="F10" s="263" t="s">
        <v>136</v>
      </c>
      <c r="G10" s="263"/>
      <c r="H10" s="263" t="s">
        <v>137</v>
      </c>
      <c r="I10" s="263"/>
      <c r="J10" s="263"/>
      <c r="K10" s="263"/>
      <c r="L10" s="263"/>
      <c r="M10" s="255" t="s">
        <v>82</v>
      </c>
      <c r="N10" s="256"/>
      <c r="O10" s="257"/>
      <c r="P10" s="313" t="s">
        <v>196</v>
      </c>
      <c r="Q10" s="314"/>
    </row>
    <row r="11" spans="1:17">
      <c r="B11" s="168">
        <v>1</v>
      </c>
      <c r="C11" s="265"/>
      <c r="D11" s="265"/>
      <c r="E11" s="265"/>
      <c r="F11" s="254"/>
      <c r="G11" s="253"/>
      <c r="H11" s="254"/>
      <c r="I11" s="252"/>
      <c r="J11" s="185" t="s">
        <v>195</v>
      </c>
      <c r="K11" s="252"/>
      <c r="L11" s="253"/>
      <c r="M11" s="249"/>
      <c r="N11" s="250"/>
      <c r="O11" s="251"/>
      <c r="P11" s="249"/>
      <c r="Q11" s="251"/>
    </row>
    <row r="12" spans="1:17">
      <c r="B12" s="168">
        <v>2</v>
      </c>
      <c r="C12" s="265"/>
      <c r="D12" s="265"/>
      <c r="E12" s="265"/>
      <c r="F12" s="254"/>
      <c r="G12" s="253"/>
      <c r="H12" s="254"/>
      <c r="I12" s="252"/>
      <c r="J12" s="185" t="s">
        <v>195</v>
      </c>
      <c r="K12" s="252"/>
      <c r="L12" s="253"/>
      <c r="M12" s="249"/>
      <c r="N12" s="250"/>
      <c r="O12" s="251"/>
      <c r="P12" s="249"/>
      <c r="Q12" s="251"/>
    </row>
    <row r="13" spans="1:17">
      <c r="B13" s="168">
        <v>3</v>
      </c>
      <c r="C13" s="265"/>
      <c r="D13" s="265"/>
      <c r="E13" s="265"/>
      <c r="F13" s="254"/>
      <c r="G13" s="253"/>
      <c r="H13" s="254"/>
      <c r="I13" s="252"/>
      <c r="J13" s="185" t="s">
        <v>195</v>
      </c>
      <c r="K13" s="252"/>
      <c r="L13" s="253"/>
      <c r="M13" s="249"/>
      <c r="N13" s="250"/>
      <c r="O13" s="251"/>
      <c r="P13" s="249"/>
      <c r="Q13" s="251"/>
    </row>
    <row r="14" spans="1:17">
      <c r="B14" s="168">
        <v>4</v>
      </c>
      <c r="C14" s="265"/>
      <c r="D14" s="265"/>
      <c r="E14" s="265"/>
      <c r="F14" s="254"/>
      <c r="G14" s="253"/>
      <c r="H14" s="254"/>
      <c r="I14" s="252"/>
      <c r="J14" s="185" t="s">
        <v>195</v>
      </c>
      <c r="K14" s="252"/>
      <c r="L14" s="253"/>
      <c r="M14" s="249"/>
      <c r="N14" s="250"/>
      <c r="O14" s="251"/>
      <c r="P14" s="249"/>
      <c r="Q14" s="251"/>
    </row>
    <row r="15" spans="1:17">
      <c r="B15" s="168">
        <v>5</v>
      </c>
      <c r="C15" s="265"/>
      <c r="D15" s="265"/>
      <c r="E15" s="265"/>
      <c r="F15" s="254"/>
      <c r="G15" s="253"/>
      <c r="H15" s="254"/>
      <c r="I15" s="252"/>
      <c r="J15" s="185" t="s">
        <v>195</v>
      </c>
      <c r="K15" s="252"/>
      <c r="L15" s="253"/>
      <c r="M15" s="249"/>
      <c r="N15" s="250"/>
      <c r="O15" s="251"/>
      <c r="P15" s="249"/>
      <c r="Q15" s="251"/>
    </row>
    <row r="16" spans="1:17">
      <c r="B16" s="255" t="s">
        <v>9</v>
      </c>
      <c r="C16" s="256"/>
      <c r="D16" s="257"/>
      <c r="E16" s="255" t="s">
        <v>202</v>
      </c>
      <c r="F16" s="257"/>
      <c r="G16" s="255" t="s">
        <v>143</v>
      </c>
      <c r="H16" s="257"/>
      <c r="I16" s="255" t="s">
        <v>197</v>
      </c>
      <c r="J16" s="257"/>
      <c r="K16" s="255" t="s">
        <v>10</v>
      </c>
      <c r="L16" s="257"/>
      <c r="M16" s="319" t="s">
        <v>145</v>
      </c>
      <c r="N16" s="320"/>
      <c r="O16" s="321"/>
      <c r="P16" s="255" t="s">
        <v>146</v>
      </c>
      <c r="Q16" s="257"/>
    </row>
    <row r="17" spans="2:17">
      <c r="B17" s="315">
        <f>別紙④実績!F19</f>
        <v>0</v>
      </c>
      <c r="C17" s="316"/>
      <c r="D17" s="317"/>
      <c r="E17" s="318">
        <f>別紙④実績!G19</f>
        <v>0</v>
      </c>
      <c r="F17" s="318"/>
      <c r="G17" s="315">
        <f>SUM(B17:F17)</f>
        <v>0</v>
      </c>
      <c r="H17" s="317"/>
      <c r="I17" s="315">
        <f>別紙④実績!N19</f>
        <v>0</v>
      </c>
      <c r="J17" s="317"/>
      <c r="K17" s="315">
        <f>別紙④実績!O19</f>
        <v>0</v>
      </c>
      <c r="L17" s="317"/>
      <c r="M17" s="315">
        <f>別紙④実績!P19</f>
        <v>0</v>
      </c>
      <c r="N17" s="316"/>
      <c r="O17" s="317"/>
      <c r="P17" s="318">
        <f>別紙④実績!Q19</f>
        <v>0</v>
      </c>
      <c r="Q17" s="318"/>
    </row>
    <row r="20" spans="2:17">
      <c r="B20" s="263" t="s">
        <v>148</v>
      </c>
      <c r="C20" s="264"/>
      <c r="D20" s="264"/>
      <c r="E20" s="264"/>
      <c r="F20" s="265"/>
      <c r="G20" s="265"/>
      <c r="H20" s="265"/>
      <c r="I20" s="265"/>
      <c r="J20" s="265"/>
      <c r="K20" s="265"/>
      <c r="L20" s="265"/>
      <c r="M20" s="265"/>
      <c r="N20" s="265"/>
      <c r="O20" s="265"/>
      <c r="P20" s="265"/>
      <c r="Q20" s="265"/>
    </row>
    <row r="21" spans="2:17" s="2" customFormat="1" ht="47.25" customHeight="1">
      <c r="B21" s="263" t="s">
        <v>149</v>
      </c>
      <c r="C21" s="264"/>
      <c r="D21" s="264"/>
      <c r="E21" s="264"/>
      <c r="F21" s="265"/>
      <c r="G21" s="265"/>
      <c r="H21" s="265"/>
      <c r="I21" s="265"/>
      <c r="J21" s="265"/>
      <c r="K21" s="265"/>
      <c r="L21" s="265"/>
      <c r="M21" s="265"/>
      <c r="N21" s="265"/>
      <c r="O21" s="265"/>
      <c r="P21" s="265"/>
      <c r="Q21" s="265"/>
    </row>
    <row r="23" spans="2:17" ht="14.25" customHeight="1"/>
  </sheetData>
  <mergeCells count="58">
    <mergeCell ref="B20:E20"/>
    <mergeCell ref="F20:Q20"/>
    <mergeCell ref="B21:E21"/>
    <mergeCell ref="F21:Q21"/>
    <mergeCell ref="P11:Q11"/>
    <mergeCell ref="P12:Q12"/>
    <mergeCell ref="P13:Q13"/>
    <mergeCell ref="P14:Q14"/>
    <mergeCell ref="P15:Q15"/>
    <mergeCell ref="M16:O16"/>
    <mergeCell ref="P16:Q16"/>
    <mergeCell ref="B17:D17"/>
    <mergeCell ref="E17:F17"/>
    <mergeCell ref="G17:H17"/>
    <mergeCell ref="I17:J17"/>
    <mergeCell ref="K17:L17"/>
    <mergeCell ref="M17:O17"/>
    <mergeCell ref="P17:Q17"/>
    <mergeCell ref="C15:E15"/>
    <mergeCell ref="F15:G15"/>
    <mergeCell ref="H15:I15"/>
    <mergeCell ref="K15:L15"/>
    <mergeCell ref="M15:O15"/>
    <mergeCell ref="B16:D16"/>
    <mergeCell ref="E16:F16"/>
    <mergeCell ref="G16:H16"/>
    <mergeCell ref="I16:J16"/>
    <mergeCell ref="K16:L16"/>
    <mergeCell ref="C13:E13"/>
    <mergeCell ref="F13:G13"/>
    <mergeCell ref="H13:I13"/>
    <mergeCell ref="K13:L13"/>
    <mergeCell ref="M13:O13"/>
    <mergeCell ref="C14:E14"/>
    <mergeCell ref="F14:G14"/>
    <mergeCell ref="H14:I14"/>
    <mergeCell ref="K14:L14"/>
    <mergeCell ref="M14:O14"/>
    <mergeCell ref="C11:E11"/>
    <mergeCell ref="F11:G11"/>
    <mergeCell ref="H11:I11"/>
    <mergeCell ref="K11:L11"/>
    <mergeCell ref="M11:O11"/>
    <mergeCell ref="C12:E12"/>
    <mergeCell ref="F12:G12"/>
    <mergeCell ref="H12:I12"/>
    <mergeCell ref="K12:L12"/>
    <mergeCell ref="M12:O12"/>
    <mergeCell ref="P3:Q3"/>
    <mergeCell ref="B4:P4"/>
    <mergeCell ref="C6:H6"/>
    <mergeCell ref="F7:G7"/>
    <mergeCell ref="C9:Q9"/>
    <mergeCell ref="C10:E10"/>
    <mergeCell ref="F10:G10"/>
    <mergeCell ref="H10:L10"/>
    <mergeCell ref="M10:O10"/>
    <mergeCell ref="P10:Q10"/>
  </mergeCells>
  <phoneticPr fontId="2"/>
  <dataValidations count="2">
    <dataValidation type="list" allowBlank="1" showInputMessage="1" showErrorMessage="1" sqref="P11:Q15">
      <formula1>"介護,特定技能,技能実習,留学,特定活動(EPA),特定活動(インターン),特定活動(その他)"</formula1>
    </dataValidation>
    <dataValidation type="list" allowBlank="1" showInputMessage="1" showErrorMessage="1" sqref="H7">
      <formula1>"□,☑"</formula1>
    </dataValidation>
  </dataValidations>
  <pageMargins left="0.25" right="0.25" top="0.75" bottom="0.75" header="0.3" footer="0.3"/>
  <pageSetup paperSize="9" scale="90" orientation="landscape"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23"/>
  <sheetViews>
    <sheetView view="pageBreakPreview" topLeftCell="A6" zoomScaleNormal="100" zoomScaleSheetLayoutView="100" workbookViewId="0">
      <selection activeCell="M6" sqref="M6"/>
    </sheetView>
  </sheetViews>
  <sheetFormatPr defaultRowHeight="14.25" outlineLevelCol="1"/>
  <cols>
    <col min="1" max="1" width="1.625" customWidth="1"/>
    <col min="2" max="5" width="8.625" customWidth="1"/>
    <col min="6" max="8" width="9.125" customWidth="1"/>
    <col min="9" max="13" width="9.125" customWidth="1" outlineLevel="1"/>
    <col min="14" max="15" width="9.125" customWidth="1"/>
  </cols>
  <sheetData>
    <row r="1" spans="1:17" ht="3.95" customHeight="1"/>
    <row r="2" spans="1:17">
      <c r="A2" s="1"/>
      <c r="B2" s="1" t="s">
        <v>182</v>
      </c>
      <c r="C2" s="1"/>
      <c r="D2" s="1"/>
      <c r="E2" s="1"/>
    </row>
    <row r="3" spans="1:17">
      <c r="A3" s="1"/>
      <c r="B3" s="1"/>
      <c r="C3" s="1"/>
      <c r="D3" s="1"/>
      <c r="E3" s="1"/>
      <c r="P3" s="258" t="s">
        <v>201</v>
      </c>
      <c r="Q3" s="270"/>
    </row>
    <row r="4" spans="1:17">
      <c r="B4" s="258" t="s">
        <v>207</v>
      </c>
      <c r="C4" s="258"/>
      <c r="D4" s="258"/>
      <c r="E4" s="258"/>
      <c r="F4" s="258"/>
      <c r="G4" s="258"/>
      <c r="H4" s="258"/>
      <c r="I4" s="258"/>
      <c r="J4" s="258"/>
      <c r="K4" s="258"/>
      <c r="L4" s="258"/>
      <c r="M4" s="258"/>
      <c r="N4" s="258"/>
      <c r="O4" s="258"/>
    </row>
    <row r="6" spans="1:17" ht="40.5">
      <c r="B6" s="4"/>
      <c r="C6" s="134" t="s">
        <v>151</v>
      </c>
      <c r="D6" s="134" t="s">
        <v>157</v>
      </c>
      <c r="E6" s="6" t="s">
        <v>152</v>
      </c>
      <c r="F6" s="5" t="s">
        <v>9</v>
      </c>
      <c r="G6" s="5" t="s">
        <v>142</v>
      </c>
      <c r="H6" s="5" t="s">
        <v>154</v>
      </c>
      <c r="I6" s="5" t="s">
        <v>160</v>
      </c>
      <c r="J6" s="5" t="s">
        <v>161</v>
      </c>
      <c r="K6" s="5" t="s">
        <v>162</v>
      </c>
      <c r="L6" s="5" t="s">
        <v>163</v>
      </c>
      <c r="M6" s="5" t="s">
        <v>164</v>
      </c>
      <c r="N6" s="5" t="s">
        <v>165</v>
      </c>
      <c r="O6" s="140" t="s">
        <v>10</v>
      </c>
      <c r="P6" s="134" t="s">
        <v>166</v>
      </c>
      <c r="Q6" s="134" t="s">
        <v>167</v>
      </c>
    </row>
    <row r="7" spans="1:17" ht="20.100000000000001" customHeight="1">
      <c r="B7" s="6" t="s">
        <v>0</v>
      </c>
      <c r="C7" s="144"/>
      <c r="D7" s="144"/>
      <c r="E7" s="6">
        <f>SUM(C7:D7)</f>
        <v>0</v>
      </c>
      <c r="F7" s="8"/>
      <c r="G7" s="8"/>
      <c r="H7" s="7">
        <f>F7+G7</f>
        <v>0</v>
      </c>
      <c r="I7" s="7">
        <f>IF($C$7=1,IF(H7/2&lt;30001,ROUNDDOWN(H7/2,-3),30000),IF($E$7&gt;0,ROUNDDOWN(MIN(30000,H7/$E$7),-3),))</f>
        <v>0</v>
      </c>
      <c r="J7" s="7">
        <f>IF($C$7&gt;1,ROUNDDOWN(MIN(30000,H7/$E$7),-3),)</f>
        <v>0</v>
      </c>
      <c r="K7" s="7">
        <f>IF($C$7&gt;2,ROUNDDOWN(MIN(30000,H7/$E$7),-3),)</f>
        <v>0</v>
      </c>
      <c r="L7" s="7">
        <f>IF($C$7&gt;3,ROUNDDOWN(MIN(30000,H7/$E$7),-3),)</f>
        <v>0</v>
      </c>
      <c r="M7" s="7">
        <f>IF($C$7&gt;4,ROUNDDOWN(MIN(30000,H7/$E$7),-3),)</f>
        <v>0</v>
      </c>
      <c r="N7" s="7">
        <f>SUM(I7:M7)</f>
        <v>0</v>
      </c>
      <c r="O7" s="141">
        <f>H7-N7</f>
        <v>0</v>
      </c>
      <c r="P7" s="7">
        <f>H7-N7-O7</f>
        <v>0</v>
      </c>
      <c r="Q7" s="7">
        <f>H7-N7-O7-P7</f>
        <v>0</v>
      </c>
    </row>
    <row r="8" spans="1:17" ht="20.100000000000001" customHeight="1">
      <c r="B8" s="6" t="s">
        <v>1</v>
      </c>
      <c r="C8" s="144"/>
      <c r="D8" s="144"/>
      <c r="E8" s="6">
        <f t="shared" ref="E8:E18" si="0">SUM(C8:D8)</f>
        <v>0</v>
      </c>
      <c r="F8" s="8"/>
      <c r="G8" s="8"/>
      <c r="H8" s="7">
        <f>F8+G8</f>
        <v>0</v>
      </c>
      <c r="I8" s="7">
        <f>IF($C$8=1,IF(H8/2&lt;30001,ROUNDDOWN(H8/2,-3),30000),IF($E$8&gt;0,ROUNDDOWN(MIN(30000,H8/$E$8),-3),))</f>
        <v>0</v>
      </c>
      <c r="J8" s="7">
        <f>IF($C$8&gt;1,ROUNDDOWN(MIN(30000,H8/$E$8),-3),)</f>
        <v>0</v>
      </c>
      <c r="K8" s="7">
        <f>IF($C$8&gt;2,ROUNDDOWN(MIN(30000,H8/$E$8),-3),)</f>
        <v>0</v>
      </c>
      <c r="L8" s="7">
        <f>IF($C$8&gt;3,ROUNDDOWN(MIN(30000,H8/$E$8),-3),)</f>
        <v>0</v>
      </c>
      <c r="M8" s="7">
        <f>IF($C$8&gt;4,ROUNDDOWN(MIN(30000,H8/$E$8),-3),)</f>
        <v>0</v>
      </c>
      <c r="N8" s="7">
        <f t="shared" ref="N8:N18" si="1">SUM(I8:M8)</f>
        <v>0</v>
      </c>
      <c r="O8" s="141">
        <f t="shared" ref="O8:O18" si="2">H8-N8</f>
        <v>0</v>
      </c>
      <c r="P8" s="7">
        <f>H8-N8-O8</f>
        <v>0</v>
      </c>
      <c r="Q8" s="7">
        <f t="shared" ref="Q8:Q18" si="3">H8-N8-O8-P8</f>
        <v>0</v>
      </c>
    </row>
    <row r="9" spans="1:17" ht="20.100000000000001" customHeight="1">
      <c r="B9" s="6" t="s">
        <v>2</v>
      </c>
      <c r="C9" s="144"/>
      <c r="D9" s="144"/>
      <c r="E9" s="6">
        <f t="shared" si="0"/>
        <v>0</v>
      </c>
      <c r="F9" s="8"/>
      <c r="G9" s="8"/>
      <c r="H9" s="7">
        <f t="shared" ref="H9:H18" si="4">F9+G9</f>
        <v>0</v>
      </c>
      <c r="I9" s="7">
        <f>IF($C$9=1,IF(H9/2&lt;30001,ROUNDDOWN(H9/2,-3),30000),IF($E$9&gt;0,ROUNDDOWN(MIN(30000,H9/$E$9),-3),))</f>
        <v>0</v>
      </c>
      <c r="J9" s="7">
        <f>IF($C$9&gt;1,ROUNDDOWN(MIN(30000,H9/$E$9),-3),)</f>
        <v>0</v>
      </c>
      <c r="K9" s="7">
        <f>IF($C$9&gt;2,ROUNDDOWN(MIN(30000,H9/$E$9),-3),)</f>
        <v>0</v>
      </c>
      <c r="L9" s="7">
        <f>IF($C$9&gt;3,ROUNDDOWN(MIN(30000,H9/$E$9),-3),)</f>
        <v>0</v>
      </c>
      <c r="M9" s="7">
        <f>IF($C$9&gt;4,ROUNDDOWN(MIN(30000,H9/$E$9),-3),)</f>
        <v>0</v>
      </c>
      <c r="N9" s="7">
        <f t="shared" si="1"/>
        <v>0</v>
      </c>
      <c r="O9" s="141">
        <f t="shared" si="2"/>
        <v>0</v>
      </c>
      <c r="P9" s="7">
        <f t="shared" ref="P9:P17" si="5">H9-N9-O9</f>
        <v>0</v>
      </c>
      <c r="Q9" s="7">
        <f t="shared" si="3"/>
        <v>0</v>
      </c>
    </row>
    <row r="10" spans="1:17" ht="20.100000000000001" customHeight="1">
      <c r="B10" s="6" t="s">
        <v>3</v>
      </c>
      <c r="C10" s="144"/>
      <c r="D10" s="144"/>
      <c r="E10" s="6">
        <f t="shared" si="0"/>
        <v>0</v>
      </c>
      <c r="F10" s="8"/>
      <c r="G10" s="8"/>
      <c r="H10" s="7">
        <f t="shared" si="4"/>
        <v>0</v>
      </c>
      <c r="I10" s="7">
        <f>IF($C$10=1,IF(H10/2&lt;30001,ROUNDDOWN(H10/2,-3),30000),IF($E$10&gt;0,ROUNDDOWN(MIN(30000,H10/$E$10),-3),))</f>
        <v>0</v>
      </c>
      <c r="J10" s="7">
        <f>IF($C$10&gt;1,ROUNDDOWN(MIN(30000,H10/$E$10),-3),)</f>
        <v>0</v>
      </c>
      <c r="K10" s="7">
        <f>IF($C$10&gt;2,ROUNDDOWN(MIN(30000,H10/$E$10),-3),)</f>
        <v>0</v>
      </c>
      <c r="L10" s="7">
        <f>IF($C$10&gt;3,ROUNDDOWN(MIN(30000,H10/$E$10),-3),)</f>
        <v>0</v>
      </c>
      <c r="M10" s="7">
        <f>IF($C$10&gt;4,ROUNDDOWN(MIN(30000,H10/$E$10),-3),)</f>
        <v>0</v>
      </c>
      <c r="N10" s="7">
        <f t="shared" si="1"/>
        <v>0</v>
      </c>
      <c r="O10" s="141">
        <f t="shared" si="2"/>
        <v>0</v>
      </c>
      <c r="P10" s="7">
        <f t="shared" si="5"/>
        <v>0</v>
      </c>
      <c r="Q10" s="7">
        <f t="shared" si="3"/>
        <v>0</v>
      </c>
    </row>
    <row r="11" spans="1:17" ht="20.100000000000001" customHeight="1">
      <c r="B11" s="6" t="s">
        <v>4</v>
      </c>
      <c r="C11" s="144"/>
      <c r="D11" s="144"/>
      <c r="E11" s="6">
        <f t="shared" si="0"/>
        <v>0</v>
      </c>
      <c r="F11" s="8"/>
      <c r="G11" s="8"/>
      <c r="H11" s="7">
        <f t="shared" si="4"/>
        <v>0</v>
      </c>
      <c r="I11" s="7">
        <f>IF($C$11=1,IF(H11/2&lt;30001,ROUNDDOWN(H11/2,-3),30000),IF($E$11&gt;0,ROUNDDOWN(MIN(30000,H11/$E$11),-3),))</f>
        <v>0</v>
      </c>
      <c r="J11" s="7">
        <f>IF($C$11&gt;1,ROUNDDOWN(MIN(30000,H11/$E$11),-3),)</f>
        <v>0</v>
      </c>
      <c r="K11" s="7">
        <f>IF($C$11&gt;2,ROUNDDOWN(MIN(30000,H11/$E$11),-3),)</f>
        <v>0</v>
      </c>
      <c r="L11" s="7">
        <f>IF($C$11&gt;3,ROUNDDOWN(MIN(30000,H11/$E$11),-3),)</f>
        <v>0</v>
      </c>
      <c r="M11" s="7">
        <f>IF($C$11&gt;4,ROUNDDOWN(MIN(30000,H11/$E$11),-3),)</f>
        <v>0</v>
      </c>
      <c r="N11" s="7">
        <f t="shared" si="1"/>
        <v>0</v>
      </c>
      <c r="O11" s="141">
        <f t="shared" si="2"/>
        <v>0</v>
      </c>
      <c r="P11" s="7">
        <f t="shared" si="5"/>
        <v>0</v>
      </c>
      <c r="Q11" s="7">
        <f t="shared" si="3"/>
        <v>0</v>
      </c>
    </row>
    <row r="12" spans="1:17" ht="20.100000000000001" customHeight="1">
      <c r="B12" s="6" t="s">
        <v>5</v>
      </c>
      <c r="C12" s="144"/>
      <c r="D12" s="144"/>
      <c r="E12" s="6">
        <f t="shared" si="0"/>
        <v>0</v>
      </c>
      <c r="F12" s="8"/>
      <c r="G12" s="8"/>
      <c r="H12" s="7">
        <f t="shared" si="4"/>
        <v>0</v>
      </c>
      <c r="I12" s="7">
        <f>IF($C$12=1,IF(H12/2&lt;30001,ROUNDDOWN(H12/2,-3),30000),IF($E$12&gt;0,ROUNDDOWN(MIN(30000,H12/$E$12),-3),))</f>
        <v>0</v>
      </c>
      <c r="J12" s="7">
        <f>IF($C$12&gt;1,ROUNDDOWN(MIN(30000,H12/$E$12),-3),)</f>
        <v>0</v>
      </c>
      <c r="K12" s="7">
        <f>IF($C$12&gt;2,ROUNDDOWN(MIN(30000,H12/$E$12),-3),)</f>
        <v>0</v>
      </c>
      <c r="L12" s="7">
        <f>IF($C$12&gt;3,ROUNDDOWN(MIN(30000,H12/$E$12),-3),)</f>
        <v>0</v>
      </c>
      <c r="M12" s="7">
        <f>IF($C$12&gt;4,ROUNDDOWN(MIN(30000,H12/$E$12),-3),)</f>
        <v>0</v>
      </c>
      <c r="N12" s="7">
        <f t="shared" si="1"/>
        <v>0</v>
      </c>
      <c r="O12" s="141">
        <f t="shared" si="2"/>
        <v>0</v>
      </c>
      <c r="P12" s="7">
        <f t="shared" si="5"/>
        <v>0</v>
      </c>
      <c r="Q12" s="7">
        <f t="shared" si="3"/>
        <v>0</v>
      </c>
    </row>
    <row r="13" spans="1:17" ht="20.100000000000001" customHeight="1">
      <c r="B13" s="6" t="s">
        <v>11</v>
      </c>
      <c r="C13" s="144"/>
      <c r="D13" s="144"/>
      <c r="E13" s="6">
        <f t="shared" si="0"/>
        <v>0</v>
      </c>
      <c r="F13" s="8"/>
      <c r="G13" s="8"/>
      <c r="H13" s="7">
        <f t="shared" si="4"/>
        <v>0</v>
      </c>
      <c r="I13" s="7">
        <f>IF($C$13=1,IF(H13/2&lt;30001,ROUNDDOWN(H13/2,-3),30000),IF($E$13&gt;0,ROUNDDOWN(MIN(30000,H13/$E$13),-3),))</f>
        <v>0</v>
      </c>
      <c r="J13" s="7">
        <f>IF($C$13&gt;1,ROUNDDOWN(MIN(30000,H13/$E$13),-3),)</f>
        <v>0</v>
      </c>
      <c r="K13" s="7">
        <f>IF($C$13&gt;2,ROUNDDOWN(MIN(30000,H13/$E$13),-3),)</f>
        <v>0</v>
      </c>
      <c r="L13" s="7">
        <f>IF($C$13&gt;3,ROUNDDOWN(MIN(30000,H13/$E$13),-3),)</f>
        <v>0</v>
      </c>
      <c r="M13" s="7">
        <f>IF($C$13&gt;4,ROUNDDOWN(MIN(30000,H13/$E$13),-3),)</f>
        <v>0</v>
      </c>
      <c r="N13" s="7">
        <f t="shared" si="1"/>
        <v>0</v>
      </c>
      <c r="O13" s="141">
        <f t="shared" si="2"/>
        <v>0</v>
      </c>
      <c r="P13" s="7">
        <f t="shared" si="5"/>
        <v>0</v>
      </c>
      <c r="Q13" s="7">
        <f t="shared" si="3"/>
        <v>0</v>
      </c>
    </row>
    <row r="14" spans="1:17" ht="20.100000000000001" customHeight="1">
      <c r="B14" s="6" t="s">
        <v>12</v>
      </c>
      <c r="C14" s="144"/>
      <c r="D14" s="144"/>
      <c r="E14" s="6">
        <f t="shared" si="0"/>
        <v>0</v>
      </c>
      <c r="F14" s="8"/>
      <c r="G14" s="8"/>
      <c r="H14" s="7">
        <f t="shared" si="4"/>
        <v>0</v>
      </c>
      <c r="I14" s="7">
        <f>IF($C$14=1,IF(H14/2&lt;30001,ROUNDDOWN(H14/2,-3),30000),IF($E$14&gt;0,ROUNDDOWN(MIN(30000,H14/$E$14),-3),))</f>
        <v>0</v>
      </c>
      <c r="J14" s="7">
        <f>IF($C$14&gt;1,ROUNDDOWN(MIN(30000,H14/$E$14),-3),)</f>
        <v>0</v>
      </c>
      <c r="K14" s="7">
        <f>IF($C$14&gt;2,ROUNDDOWN(MIN(30000,H14/$E$14),-3),)</f>
        <v>0</v>
      </c>
      <c r="L14" s="7">
        <f>IF($C$14&gt;3,ROUNDDOWN(MIN(30000,H14/$E$14),-3),)</f>
        <v>0</v>
      </c>
      <c r="M14" s="7">
        <f>IF($C$14&gt;4,ROUNDDOWN(MIN(30000,H14/$E$14),-3),)</f>
        <v>0</v>
      </c>
      <c r="N14" s="7">
        <f t="shared" si="1"/>
        <v>0</v>
      </c>
      <c r="O14" s="141">
        <f t="shared" si="2"/>
        <v>0</v>
      </c>
      <c r="P14" s="7">
        <f t="shared" si="5"/>
        <v>0</v>
      </c>
      <c r="Q14" s="7">
        <f t="shared" si="3"/>
        <v>0</v>
      </c>
    </row>
    <row r="15" spans="1:17" ht="20.100000000000001" customHeight="1">
      <c r="B15" s="6" t="s">
        <v>13</v>
      </c>
      <c r="C15" s="144"/>
      <c r="D15" s="144"/>
      <c r="E15" s="6">
        <f t="shared" si="0"/>
        <v>0</v>
      </c>
      <c r="F15" s="8"/>
      <c r="G15" s="8"/>
      <c r="H15" s="7">
        <f t="shared" si="4"/>
        <v>0</v>
      </c>
      <c r="I15" s="7">
        <f>IF($C$15=1,IF(H15/2&lt;30001,ROUNDDOWN(H15/2,-3),30000),IF($E$15&gt;0,ROUNDDOWN(MIN(30000,H15/$E$15),-3),))</f>
        <v>0</v>
      </c>
      <c r="J15" s="7">
        <f>IF($C$15&gt;1,ROUNDDOWN(MIN(30000,H15/$E$15),-3),)</f>
        <v>0</v>
      </c>
      <c r="K15" s="7">
        <f>IF($C$15&gt;2,ROUNDDOWN(MIN(30000,H15/$E$15),-3),)</f>
        <v>0</v>
      </c>
      <c r="L15" s="7">
        <f>IF($C$15&gt;3,ROUNDDOWN(MIN(30000,H15/$E$15),-3),)</f>
        <v>0</v>
      </c>
      <c r="M15" s="7">
        <f>IF($C$15&gt;4,ROUNDDOWN(MIN(30000,H15/$E$15),-3),)</f>
        <v>0</v>
      </c>
      <c r="N15" s="7">
        <f t="shared" si="1"/>
        <v>0</v>
      </c>
      <c r="O15" s="141">
        <f t="shared" si="2"/>
        <v>0</v>
      </c>
      <c r="P15" s="7">
        <f t="shared" si="5"/>
        <v>0</v>
      </c>
      <c r="Q15" s="7">
        <f t="shared" si="3"/>
        <v>0</v>
      </c>
    </row>
    <row r="16" spans="1:17" ht="20.100000000000001" customHeight="1">
      <c r="B16" s="6" t="s">
        <v>6</v>
      </c>
      <c r="C16" s="144"/>
      <c r="D16" s="144"/>
      <c r="E16" s="6">
        <f t="shared" si="0"/>
        <v>0</v>
      </c>
      <c r="F16" s="8"/>
      <c r="G16" s="8"/>
      <c r="H16" s="7">
        <f t="shared" si="4"/>
        <v>0</v>
      </c>
      <c r="I16" s="7">
        <f>IF($C$16=1,IF(H16/2&lt;30001,ROUNDDOWN(H16/2,-3),30000),IF($E$16&gt;0,ROUNDDOWN(MIN(30000,H16/$E$16),-3),))</f>
        <v>0</v>
      </c>
      <c r="J16" s="7">
        <f>IF($C$16&gt;1,ROUNDDOWN(MIN(30000,H16/$E$16),-3),)</f>
        <v>0</v>
      </c>
      <c r="K16" s="7">
        <f>IF($C$16&gt;2,ROUNDDOWN(MIN(30000,H16/$E$16),-3),)</f>
        <v>0</v>
      </c>
      <c r="L16" s="7">
        <f>IF($C$16&gt;3,ROUNDDOWN(MIN(30000,H16/$E$16),-3),)</f>
        <v>0</v>
      </c>
      <c r="M16" s="7">
        <f>IF($C$16&gt;4,ROUNDDOWN(MIN(30000,H16/$E$16),-3),)</f>
        <v>0</v>
      </c>
      <c r="N16" s="7">
        <f t="shared" si="1"/>
        <v>0</v>
      </c>
      <c r="O16" s="141">
        <f t="shared" si="2"/>
        <v>0</v>
      </c>
      <c r="P16" s="7">
        <f t="shared" si="5"/>
        <v>0</v>
      </c>
      <c r="Q16" s="7">
        <f t="shared" si="3"/>
        <v>0</v>
      </c>
    </row>
    <row r="17" spans="2:17" ht="20.100000000000001" customHeight="1">
      <c r="B17" s="6" t="s">
        <v>7</v>
      </c>
      <c r="C17" s="144"/>
      <c r="D17" s="144"/>
      <c r="E17" s="6">
        <f t="shared" si="0"/>
        <v>0</v>
      </c>
      <c r="F17" s="8"/>
      <c r="G17" s="8"/>
      <c r="H17" s="7">
        <f t="shared" si="4"/>
        <v>0</v>
      </c>
      <c r="I17" s="7">
        <f>IF($C$17=1,IF(H17/2&lt;30001,ROUNDDOWN(H17/2,-3),30000),IF($E$17&gt;0,ROUNDDOWN(MIN(30000,H17/$E$17),-3),))</f>
        <v>0</v>
      </c>
      <c r="J17" s="7">
        <f>IF($C$17&gt;1,ROUNDDOWN(MIN(30000,H17/$E$17),-3),)</f>
        <v>0</v>
      </c>
      <c r="K17" s="7">
        <f>IF($C$17&gt;2,ROUNDDOWN(MIN(30000,H17/$E$17),-3),)</f>
        <v>0</v>
      </c>
      <c r="L17" s="7">
        <f>IF($C$17&gt;3,ROUNDDOWN(MIN(30000,H17/$E$17),-3),)</f>
        <v>0</v>
      </c>
      <c r="M17" s="7">
        <f>IF($C$17&gt;4,ROUNDDOWN(MIN(30000,H17/$E$17),-3),)</f>
        <v>0</v>
      </c>
      <c r="N17" s="7">
        <f t="shared" si="1"/>
        <v>0</v>
      </c>
      <c r="O17" s="141">
        <f t="shared" si="2"/>
        <v>0</v>
      </c>
      <c r="P17" s="7">
        <f t="shared" si="5"/>
        <v>0</v>
      </c>
      <c r="Q17" s="7">
        <f t="shared" si="3"/>
        <v>0</v>
      </c>
    </row>
    <row r="18" spans="2:17" ht="20.100000000000001" customHeight="1" thickBot="1">
      <c r="B18" s="137" t="s">
        <v>8</v>
      </c>
      <c r="C18" s="145"/>
      <c r="D18" s="145"/>
      <c r="E18" s="137">
        <f t="shared" si="0"/>
        <v>0</v>
      </c>
      <c r="F18" s="138"/>
      <c r="G18" s="138"/>
      <c r="H18" s="139">
        <f t="shared" si="4"/>
        <v>0</v>
      </c>
      <c r="I18" s="139">
        <f>IF($C$18=1,IF(H18/2&lt;30001,ROUNDDOWN(H18/2,-3),30000),IF($E$18&gt;0,ROUNDDOWN(MIN(30000,H18/$E$18),-3),))</f>
        <v>0</v>
      </c>
      <c r="J18" s="139">
        <f>IF($C$18&gt;1,ROUNDDOWN(MIN(30000,H18/$E$18),-3),)</f>
        <v>0</v>
      </c>
      <c r="K18" s="139">
        <f>IF($C$18&gt;2,ROUNDDOWN(MIN(30000,H18/$E$18),-3),)</f>
        <v>0</v>
      </c>
      <c r="L18" s="139">
        <f>IF($C$18&gt;3,ROUNDDOWN(MIN(30000,H18/$E$18),-3),)</f>
        <v>0</v>
      </c>
      <c r="M18" s="139">
        <f>IF($C$18&gt;4,ROUNDDOWN(MIN(30000,H18/$E$18),-3),)</f>
        <v>0</v>
      </c>
      <c r="N18" s="139">
        <f t="shared" si="1"/>
        <v>0</v>
      </c>
      <c r="O18" s="139">
        <f t="shared" si="2"/>
        <v>0</v>
      </c>
      <c r="P18" s="139">
        <f>H18-N18-O18</f>
        <v>0</v>
      </c>
      <c r="Q18" s="139">
        <f t="shared" si="3"/>
        <v>0</v>
      </c>
    </row>
    <row r="19" spans="2:17" ht="20.100000000000001" customHeight="1" thickTop="1">
      <c r="B19" s="135" t="s">
        <v>204</v>
      </c>
      <c r="C19" s="135"/>
      <c r="D19" s="135"/>
      <c r="E19" s="135"/>
      <c r="F19" s="136">
        <f>SUM(F7:F18)</f>
        <v>0</v>
      </c>
      <c r="G19" s="136">
        <f>SUM(G7:G18)</f>
        <v>0</v>
      </c>
      <c r="H19" s="136">
        <f t="shared" ref="H19:O19" si="6">SUM(H7:H18)</f>
        <v>0</v>
      </c>
      <c r="I19" s="136">
        <f t="shared" si="6"/>
        <v>0</v>
      </c>
      <c r="J19" s="136">
        <f t="shared" si="6"/>
        <v>0</v>
      </c>
      <c r="K19" s="136">
        <f t="shared" si="6"/>
        <v>0</v>
      </c>
      <c r="L19" s="136">
        <f t="shared" si="6"/>
        <v>0</v>
      </c>
      <c r="M19" s="136">
        <f>SUM(M7:M18)</f>
        <v>0</v>
      </c>
      <c r="N19" s="136">
        <f t="shared" si="6"/>
        <v>0</v>
      </c>
      <c r="O19" s="142">
        <f t="shared" si="6"/>
        <v>0</v>
      </c>
      <c r="P19" s="143">
        <f>SUM(P7:P18)</f>
        <v>0</v>
      </c>
      <c r="Q19" s="143">
        <f>SUM(Q7:Q18)</f>
        <v>0</v>
      </c>
    </row>
    <row r="21" spans="2:17">
      <c r="B21" s="1" t="s">
        <v>158</v>
      </c>
    </row>
    <row r="22" spans="2:17">
      <c r="B22" s="1" t="s">
        <v>159</v>
      </c>
      <c r="O22" s="169"/>
      <c r="Q22" s="169"/>
    </row>
    <row r="23" spans="2:17" ht="18.75">
      <c r="Q23" s="169" t="s">
        <v>168</v>
      </c>
    </row>
  </sheetData>
  <mergeCells count="2">
    <mergeCell ref="P3:Q3"/>
    <mergeCell ref="B4:O4"/>
  </mergeCells>
  <phoneticPr fontId="2"/>
  <pageMargins left="0.25" right="0.25" top="0.75" bottom="0.75" header="0.3" footer="0.3"/>
  <pageSetup paperSize="9" scale="90" orientation="landscape"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23"/>
  <sheetViews>
    <sheetView view="pageBreakPreview" zoomScaleNormal="100" zoomScaleSheetLayoutView="100" workbookViewId="0">
      <selection activeCell="H7" sqref="H7"/>
    </sheetView>
  </sheetViews>
  <sheetFormatPr defaultRowHeight="14.25" outlineLevelCol="1"/>
  <cols>
    <col min="1" max="1" width="1.625" customWidth="1"/>
    <col min="2" max="2" width="6.375" customWidth="1"/>
    <col min="3" max="6" width="9.125" customWidth="1"/>
    <col min="7" max="7" width="10.125" customWidth="1"/>
    <col min="8" max="14" width="9.125" customWidth="1" outlineLevel="1"/>
    <col min="15" max="16" width="9.125" customWidth="1"/>
  </cols>
  <sheetData>
    <row r="1" spans="1:17" ht="3.95" customHeight="1"/>
    <row r="2" spans="1:17">
      <c r="A2" s="1"/>
      <c r="B2" s="1" t="s">
        <v>181</v>
      </c>
      <c r="P2" s="151"/>
      <c r="Q2" s="152"/>
    </row>
    <row r="3" spans="1:17">
      <c r="A3" s="1"/>
      <c r="B3" s="1"/>
      <c r="P3" s="259" t="s">
        <v>236</v>
      </c>
      <c r="Q3" s="260"/>
    </row>
    <row r="4" spans="1:17">
      <c r="B4" s="258" t="s">
        <v>206</v>
      </c>
      <c r="C4" s="258"/>
      <c r="D4" s="258"/>
      <c r="E4" s="258"/>
      <c r="F4" s="258"/>
      <c r="G4" s="258"/>
      <c r="H4" s="258"/>
      <c r="I4" s="258"/>
      <c r="J4" s="258"/>
      <c r="K4" s="258"/>
      <c r="L4" s="258"/>
      <c r="M4" s="258"/>
      <c r="N4" s="258"/>
      <c r="O4" s="258"/>
      <c r="P4" s="258"/>
    </row>
    <row r="6" spans="1:17">
      <c r="B6" s="169" t="s">
        <v>134</v>
      </c>
      <c r="C6" s="261"/>
      <c r="D6" s="261"/>
      <c r="E6" s="261"/>
      <c r="F6" s="261"/>
      <c r="G6" s="261"/>
      <c r="H6" s="261"/>
      <c r="I6" s="179"/>
      <c r="J6" s="179"/>
      <c r="K6" s="179"/>
    </row>
    <row r="7" spans="1:17">
      <c r="B7" s="169" t="s">
        <v>132</v>
      </c>
      <c r="C7" s="132"/>
      <c r="D7" s="164" t="s">
        <v>133</v>
      </c>
      <c r="E7" s="1"/>
      <c r="F7" s="262" t="s">
        <v>140</v>
      </c>
      <c r="G7" s="262"/>
      <c r="H7" s="163" t="s">
        <v>139</v>
      </c>
      <c r="I7" s="164"/>
      <c r="J7" s="164"/>
      <c r="K7" s="164"/>
    </row>
    <row r="9" spans="1:17">
      <c r="B9" s="4"/>
      <c r="C9" s="263" t="s">
        <v>147</v>
      </c>
      <c r="D9" s="263"/>
      <c r="E9" s="264"/>
      <c r="F9" s="264"/>
      <c r="G9" s="264"/>
      <c r="H9" s="264"/>
      <c r="I9" s="264"/>
      <c r="J9" s="264"/>
      <c r="K9" s="264"/>
      <c r="L9" s="264"/>
      <c r="M9" s="264"/>
      <c r="N9" s="264"/>
      <c r="O9" s="264"/>
      <c r="P9" s="264"/>
      <c r="Q9" s="264"/>
    </row>
    <row r="10" spans="1:17">
      <c r="B10" s="4"/>
      <c r="C10" s="263" t="s">
        <v>52</v>
      </c>
      <c r="D10" s="263"/>
      <c r="E10" s="264"/>
      <c r="F10" s="263" t="s">
        <v>136</v>
      </c>
      <c r="G10" s="263"/>
      <c r="H10" s="263" t="s">
        <v>137</v>
      </c>
      <c r="I10" s="263"/>
      <c r="J10" s="263"/>
      <c r="K10" s="263"/>
      <c r="L10" s="263"/>
      <c r="M10" s="255" t="s">
        <v>82</v>
      </c>
      <c r="N10" s="256"/>
      <c r="O10" s="257"/>
      <c r="P10" s="313" t="s">
        <v>196</v>
      </c>
      <c r="Q10" s="314"/>
    </row>
    <row r="11" spans="1:17">
      <c r="B11" s="168">
        <v>1</v>
      </c>
      <c r="C11" s="265"/>
      <c r="D11" s="265"/>
      <c r="E11" s="265"/>
      <c r="F11" s="254"/>
      <c r="G11" s="253"/>
      <c r="H11" s="254"/>
      <c r="I11" s="252"/>
      <c r="J11" s="185" t="s">
        <v>195</v>
      </c>
      <c r="K11" s="252"/>
      <c r="L11" s="253"/>
      <c r="M11" s="249"/>
      <c r="N11" s="250"/>
      <c r="O11" s="251"/>
      <c r="P11" s="249"/>
      <c r="Q11" s="251"/>
    </row>
    <row r="12" spans="1:17">
      <c r="B12" s="168">
        <v>2</v>
      </c>
      <c r="C12" s="265"/>
      <c r="D12" s="265"/>
      <c r="E12" s="265"/>
      <c r="F12" s="254"/>
      <c r="G12" s="253"/>
      <c r="H12" s="254"/>
      <c r="I12" s="252"/>
      <c r="J12" s="185" t="s">
        <v>195</v>
      </c>
      <c r="K12" s="252"/>
      <c r="L12" s="253"/>
      <c r="M12" s="249"/>
      <c r="N12" s="250"/>
      <c r="O12" s="251"/>
      <c r="P12" s="249"/>
      <c r="Q12" s="251"/>
    </row>
    <row r="13" spans="1:17">
      <c r="B13" s="168">
        <v>3</v>
      </c>
      <c r="C13" s="265"/>
      <c r="D13" s="265"/>
      <c r="E13" s="265"/>
      <c r="F13" s="254"/>
      <c r="G13" s="253"/>
      <c r="H13" s="254"/>
      <c r="I13" s="252"/>
      <c r="J13" s="185" t="s">
        <v>195</v>
      </c>
      <c r="K13" s="252"/>
      <c r="L13" s="253"/>
      <c r="M13" s="249"/>
      <c r="N13" s="250"/>
      <c r="O13" s="251"/>
      <c r="P13" s="249"/>
      <c r="Q13" s="251"/>
    </row>
    <row r="14" spans="1:17">
      <c r="B14" s="168">
        <v>4</v>
      </c>
      <c r="C14" s="265"/>
      <c r="D14" s="265"/>
      <c r="E14" s="265"/>
      <c r="F14" s="254"/>
      <c r="G14" s="253"/>
      <c r="H14" s="254"/>
      <c r="I14" s="252"/>
      <c r="J14" s="185" t="s">
        <v>195</v>
      </c>
      <c r="K14" s="252"/>
      <c r="L14" s="253"/>
      <c r="M14" s="249"/>
      <c r="N14" s="250"/>
      <c r="O14" s="251"/>
      <c r="P14" s="249"/>
      <c r="Q14" s="251"/>
    </row>
    <row r="15" spans="1:17">
      <c r="B15" s="168">
        <v>5</v>
      </c>
      <c r="C15" s="265"/>
      <c r="D15" s="265"/>
      <c r="E15" s="265"/>
      <c r="F15" s="254"/>
      <c r="G15" s="253"/>
      <c r="H15" s="254"/>
      <c r="I15" s="252"/>
      <c r="J15" s="185" t="s">
        <v>195</v>
      </c>
      <c r="K15" s="252"/>
      <c r="L15" s="253"/>
      <c r="M15" s="249"/>
      <c r="N15" s="250"/>
      <c r="O15" s="251"/>
      <c r="P15" s="249"/>
      <c r="Q15" s="251"/>
    </row>
    <row r="16" spans="1:17">
      <c r="B16" s="255" t="s">
        <v>9</v>
      </c>
      <c r="C16" s="256"/>
      <c r="D16" s="257"/>
      <c r="E16" s="255" t="s">
        <v>202</v>
      </c>
      <c r="F16" s="257"/>
      <c r="G16" s="255" t="s">
        <v>143</v>
      </c>
      <c r="H16" s="257"/>
      <c r="I16" s="255" t="s">
        <v>197</v>
      </c>
      <c r="J16" s="257"/>
      <c r="K16" s="255" t="s">
        <v>10</v>
      </c>
      <c r="L16" s="257"/>
      <c r="M16" s="255" t="s">
        <v>145</v>
      </c>
      <c r="N16" s="256"/>
      <c r="O16" s="257"/>
      <c r="P16" s="255" t="s">
        <v>146</v>
      </c>
      <c r="Q16" s="257"/>
    </row>
    <row r="17" spans="2:17">
      <c r="B17" s="315">
        <f>別紙⑤実績!F19</f>
        <v>0</v>
      </c>
      <c r="C17" s="316"/>
      <c r="D17" s="317"/>
      <c r="E17" s="318">
        <f>別紙⑤実績!G19</f>
        <v>0</v>
      </c>
      <c r="F17" s="318"/>
      <c r="G17" s="315">
        <f>SUM(B17:F17)</f>
        <v>0</v>
      </c>
      <c r="H17" s="317"/>
      <c r="I17" s="315">
        <f>別紙⑤実績!N19</f>
        <v>0</v>
      </c>
      <c r="J17" s="317"/>
      <c r="K17" s="315">
        <f>別紙⑤実績!O19</f>
        <v>0</v>
      </c>
      <c r="L17" s="317"/>
      <c r="M17" s="315">
        <f>別紙⑤実績!P19</f>
        <v>0</v>
      </c>
      <c r="N17" s="316"/>
      <c r="O17" s="317"/>
      <c r="P17" s="318">
        <f>別紙⑤実績!Q19</f>
        <v>0</v>
      </c>
      <c r="Q17" s="318"/>
    </row>
    <row r="20" spans="2:17">
      <c r="B20" s="263" t="s">
        <v>148</v>
      </c>
      <c r="C20" s="264"/>
      <c r="D20" s="264"/>
      <c r="E20" s="264"/>
      <c r="F20" s="265"/>
      <c r="G20" s="265"/>
      <c r="H20" s="265"/>
      <c r="I20" s="265"/>
      <c r="J20" s="265"/>
      <c r="K20" s="265"/>
      <c r="L20" s="265"/>
      <c r="M20" s="265"/>
      <c r="N20" s="265"/>
      <c r="O20" s="265"/>
      <c r="P20" s="265"/>
      <c r="Q20" s="265"/>
    </row>
    <row r="21" spans="2:17" s="2" customFormat="1" ht="47.25" customHeight="1">
      <c r="B21" s="263" t="s">
        <v>149</v>
      </c>
      <c r="C21" s="264"/>
      <c r="D21" s="264"/>
      <c r="E21" s="264"/>
      <c r="F21" s="265"/>
      <c r="G21" s="265"/>
      <c r="H21" s="265"/>
      <c r="I21" s="265"/>
      <c r="J21" s="265"/>
      <c r="K21" s="265"/>
      <c r="L21" s="265"/>
      <c r="M21" s="265"/>
      <c r="N21" s="265"/>
      <c r="O21" s="265"/>
      <c r="P21" s="265"/>
      <c r="Q21" s="265"/>
    </row>
    <row r="23" spans="2:17" ht="14.25" customHeight="1"/>
  </sheetData>
  <mergeCells count="58">
    <mergeCell ref="B20:E20"/>
    <mergeCell ref="F20:Q20"/>
    <mergeCell ref="B21:E21"/>
    <mergeCell ref="F21:Q21"/>
    <mergeCell ref="P11:Q11"/>
    <mergeCell ref="P12:Q12"/>
    <mergeCell ref="P13:Q13"/>
    <mergeCell ref="P14:Q14"/>
    <mergeCell ref="P15:Q15"/>
    <mergeCell ref="M16:O16"/>
    <mergeCell ref="P16:Q16"/>
    <mergeCell ref="B17:D17"/>
    <mergeCell ref="E17:F17"/>
    <mergeCell ref="G17:H17"/>
    <mergeCell ref="I17:J17"/>
    <mergeCell ref="K17:L17"/>
    <mergeCell ref="M17:O17"/>
    <mergeCell ref="P17:Q17"/>
    <mergeCell ref="C15:E15"/>
    <mergeCell ref="F15:G15"/>
    <mergeCell ref="H15:I15"/>
    <mergeCell ref="K15:L15"/>
    <mergeCell ref="M15:O15"/>
    <mergeCell ref="B16:D16"/>
    <mergeCell ref="E16:F16"/>
    <mergeCell ref="G16:H16"/>
    <mergeCell ref="I16:J16"/>
    <mergeCell ref="K16:L16"/>
    <mergeCell ref="C13:E13"/>
    <mergeCell ref="F13:G13"/>
    <mergeCell ref="H13:I13"/>
    <mergeCell ref="K13:L13"/>
    <mergeCell ref="M13:O13"/>
    <mergeCell ref="C14:E14"/>
    <mergeCell ref="F14:G14"/>
    <mergeCell ref="H14:I14"/>
    <mergeCell ref="K14:L14"/>
    <mergeCell ref="M14:O14"/>
    <mergeCell ref="C11:E11"/>
    <mergeCell ref="F11:G11"/>
    <mergeCell ref="H11:I11"/>
    <mergeCell ref="K11:L11"/>
    <mergeCell ref="M11:O11"/>
    <mergeCell ref="C12:E12"/>
    <mergeCell ref="F12:G12"/>
    <mergeCell ref="H12:I12"/>
    <mergeCell ref="K12:L12"/>
    <mergeCell ref="M12:O12"/>
    <mergeCell ref="P3:Q3"/>
    <mergeCell ref="B4:P4"/>
    <mergeCell ref="C6:H6"/>
    <mergeCell ref="F7:G7"/>
    <mergeCell ref="C9:Q9"/>
    <mergeCell ref="C10:E10"/>
    <mergeCell ref="F10:G10"/>
    <mergeCell ref="H10:L10"/>
    <mergeCell ref="M10:O10"/>
    <mergeCell ref="P10:Q10"/>
  </mergeCells>
  <phoneticPr fontId="2"/>
  <dataValidations count="2">
    <dataValidation type="list" allowBlank="1" showInputMessage="1" showErrorMessage="1" sqref="P11:Q15">
      <formula1>"介護,特定技能,技能実習,留学,特定活動(EPA),特定活動(インターン),特定活動(その他)"</formula1>
    </dataValidation>
    <dataValidation type="list" allowBlank="1" showInputMessage="1" showErrorMessage="1" sqref="H7">
      <formula1>"□,☑"</formula1>
    </dataValidation>
  </dataValidations>
  <pageMargins left="0.25" right="0.25" top="0.75" bottom="0.75" header="0.3" footer="0.3"/>
  <pageSetup paperSize="9" scale="90" orientation="landscape"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23"/>
  <sheetViews>
    <sheetView view="pageBreakPreview" zoomScaleNormal="85" zoomScaleSheetLayoutView="100" workbookViewId="0">
      <selection activeCell="P4" sqref="P4"/>
    </sheetView>
  </sheetViews>
  <sheetFormatPr defaultRowHeight="14.25" outlineLevelCol="1"/>
  <cols>
    <col min="1" max="1" width="1.625" customWidth="1"/>
    <col min="2" max="5" width="8.625" customWidth="1"/>
    <col min="6" max="8" width="9.125" customWidth="1"/>
    <col min="9" max="13" width="9.125" customWidth="1" outlineLevel="1"/>
    <col min="14" max="15" width="9.125" customWidth="1"/>
  </cols>
  <sheetData>
    <row r="1" spans="1:17" ht="3.95" customHeight="1"/>
    <row r="2" spans="1:17">
      <c r="A2" s="1"/>
      <c r="B2" s="1" t="s">
        <v>182</v>
      </c>
      <c r="C2" s="1"/>
      <c r="D2" s="1"/>
      <c r="E2" s="1"/>
    </row>
    <row r="3" spans="1:17">
      <c r="A3" s="1"/>
      <c r="B3" s="1"/>
      <c r="C3" s="1"/>
      <c r="D3" s="1"/>
      <c r="E3" s="1"/>
      <c r="P3" s="258" t="s">
        <v>236</v>
      </c>
      <c r="Q3" s="270"/>
    </row>
    <row r="4" spans="1:17">
      <c r="B4" s="258" t="s">
        <v>207</v>
      </c>
      <c r="C4" s="258"/>
      <c r="D4" s="258"/>
      <c r="E4" s="258"/>
      <c r="F4" s="258"/>
      <c r="G4" s="258"/>
      <c r="H4" s="258"/>
      <c r="I4" s="258"/>
      <c r="J4" s="258"/>
      <c r="K4" s="258"/>
      <c r="L4" s="258"/>
      <c r="M4" s="258"/>
      <c r="N4" s="258"/>
      <c r="O4" s="258"/>
    </row>
    <row r="6" spans="1:17" ht="40.5">
      <c r="B6" s="4"/>
      <c r="C6" s="134" t="s">
        <v>151</v>
      </c>
      <c r="D6" s="134" t="s">
        <v>157</v>
      </c>
      <c r="E6" s="6" t="s">
        <v>152</v>
      </c>
      <c r="F6" s="5" t="s">
        <v>9</v>
      </c>
      <c r="G6" s="5" t="s">
        <v>142</v>
      </c>
      <c r="H6" s="5" t="s">
        <v>154</v>
      </c>
      <c r="I6" s="5" t="s">
        <v>160</v>
      </c>
      <c r="J6" s="5" t="s">
        <v>161</v>
      </c>
      <c r="K6" s="5" t="s">
        <v>162</v>
      </c>
      <c r="L6" s="5" t="s">
        <v>163</v>
      </c>
      <c r="M6" s="5" t="s">
        <v>164</v>
      </c>
      <c r="N6" s="5" t="s">
        <v>165</v>
      </c>
      <c r="O6" s="140" t="s">
        <v>10</v>
      </c>
      <c r="P6" s="134" t="s">
        <v>166</v>
      </c>
      <c r="Q6" s="134" t="s">
        <v>167</v>
      </c>
    </row>
    <row r="7" spans="1:17" ht="20.100000000000001" customHeight="1">
      <c r="B7" s="6" t="s">
        <v>0</v>
      </c>
      <c r="C7" s="144"/>
      <c r="D7" s="144"/>
      <c r="E7" s="6">
        <f>SUM(C7:D7)</f>
        <v>0</v>
      </c>
      <c r="F7" s="8"/>
      <c r="G7" s="8"/>
      <c r="H7" s="7">
        <f>F7+G7</f>
        <v>0</v>
      </c>
      <c r="I7" s="7">
        <f>IF($C$7=1,IF(H7/2&lt;30001,ROUNDDOWN(H7/2,-3),30000),IF($E$7&gt;0,ROUNDDOWN(MIN(30000,H7/$E$7),-3),))</f>
        <v>0</v>
      </c>
      <c r="J7" s="7">
        <f>IF($C$7&gt;1,ROUNDDOWN(MIN(30000,H7/$E$7),-3),)</f>
        <v>0</v>
      </c>
      <c r="K7" s="7">
        <f>IF($C$7&gt;2,ROUNDDOWN(MIN(30000,H7/$E$7),-3),)</f>
        <v>0</v>
      </c>
      <c r="L7" s="7">
        <f>IF($C$7&gt;3,ROUNDDOWN(MIN(30000,H7/$E$7),-3),)</f>
        <v>0</v>
      </c>
      <c r="M7" s="7">
        <f>IF($C$7&gt;4,ROUNDDOWN(MIN(30000,H7/$E$7),-3),)</f>
        <v>0</v>
      </c>
      <c r="N7" s="7">
        <f>SUM(I7:M7)</f>
        <v>0</v>
      </c>
      <c r="O7" s="141">
        <f>H7-N7</f>
        <v>0</v>
      </c>
      <c r="P7" s="7">
        <f>H7-N7-O7</f>
        <v>0</v>
      </c>
      <c r="Q7" s="7">
        <f>H7-N7-O7-P7</f>
        <v>0</v>
      </c>
    </row>
    <row r="8" spans="1:17" ht="20.100000000000001" customHeight="1">
      <c r="B8" s="6" t="s">
        <v>1</v>
      </c>
      <c r="C8" s="144"/>
      <c r="D8" s="144"/>
      <c r="E8" s="6">
        <f t="shared" ref="E8:E18" si="0">SUM(C8:D8)</f>
        <v>0</v>
      </c>
      <c r="F8" s="8"/>
      <c r="G8" s="8"/>
      <c r="H8" s="7">
        <f>F8+G8</f>
        <v>0</v>
      </c>
      <c r="I8" s="7">
        <f>IF($C$8=1,IF(H8/2&lt;30001,ROUNDDOWN(H8/2,-3),30000),IF($E$8&gt;0,ROUNDDOWN(MIN(30000,H8/$E$8),-3),))</f>
        <v>0</v>
      </c>
      <c r="J8" s="7">
        <f>IF($C$8&gt;1,ROUNDDOWN(MIN(30000,H8/$E$8),-3),)</f>
        <v>0</v>
      </c>
      <c r="K8" s="7">
        <f>IF($C$8&gt;2,ROUNDDOWN(MIN(30000,H8/$E$8),-3),)</f>
        <v>0</v>
      </c>
      <c r="L8" s="7">
        <f>IF($C$8&gt;3,ROUNDDOWN(MIN(30000,H8/$E$8),-3),)</f>
        <v>0</v>
      </c>
      <c r="M8" s="7">
        <f>IF($C$8&gt;4,ROUNDDOWN(MIN(30000,H8/$E$8),-3),)</f>
        <v>0</v>
      </c>
      <c r="N8" s="7">
        <f t="shared" ref="N8:N18" si="1">SUM(I8:M8)</f>
        <v>0</v>
      </c>
      <c r="O8" s="141">
        <f t="shared" ref="O8:O18" si="2">H8-N8</f>
        <v>0</v>
      </c>
      <c r="P8" s="7">
        <f>H8-N8-O8</f>
        <v>0</v>
      </c>
      <c r="Q8" s="7">
        <f t="shared" ref="Q8:Q18" si="3">H8-N8-O8-P8</f>
        <v>0</v>
      </c>
    </row>
    <row r="9" spans="1:17" ht="20.100000000000001" customHeight="1">
      <c r="B9" s="6" t="s">
        <v>2</v>
      </c>
      <c r="C9" s="144"/>
      <c r="D9" s="144"/>
      <c r="E9" s="6">
        <f t="shared" si="0"/>
        <v>0</v>
      </c>
      <c r="F9" s="8"/>
      <c r="G9" s="8"/>
      <c r="H9" s="7">
        <f t="shared" ref="H9:H18" si="4">F9+G9</f>
        <v>0</v>
      </c>
      <c r="I9" s="7">
        <f>IF($C$9=1,IF(H9/2&lt;30001,ROUNDDOWN(H9/2,-3),30000),IF($E$9&gt;0,ROUNDDOWN(MIN(30000,H9/$E$9),-3),))</f>
        <v>0</v>
      </c>
      <c r="J9" s="7">
        <f>IF($C$9&gt;1,ROUNDDOWN(MIN(30000,H9/$E$9),-3),)</f>
        <v>0</v>
      </c>
      <c r="K9" s="7">
        <f>IF($C$9&gt;2,ROUNDDOWN(MIN(30000,H9/$E$9),-3),)</f>
        <v>0</v>
      </c>
      <c r="L9" s="7">
        <f>IF($C$9&gt;3,ROUNDDOWN(MIN(30000,H9/$E$9),-3),)</f>
        <v>0</v>
      </c>
      <c r="M9" s="7">
        <f>IF($C$9&gt;4,ROUNDDOWN(MIN(30000,H9/$E$9),-3),)</f>
        <v>0</v>
      </c>
      <c r="N9" s="7">
        <f t="shared" si="1"/>
        <v>0</v>
      </c>
      <c r="O9" s="141">
        <f t="shared" si="2"/>
        <v>0</v>
      </c>
      <c r="P9" s="7">
        <f t="shared" ref="P9:P17" si="5">H9-N9-O9</f>
        <v>0</v>
      </c>
      <c r="Q9" s="7">
        <f t="shared" si="3"/>
        <v>0</v>
      </c>
    </row>
    <row r="10" spans="1:17" ht="20.100000000000001" customHeight="1">
      <c r="B10" s="6" t="s">
        <v>3</v>
      </c>
      <c r="C10" s="144"/>
      <c r="D10" s="144"/>
      <c r="E10" s="6">
        <f t="shared" si="0"/>
        <v>0</v>
      </c>
      <c r="F10" s="8"/>
      <c r="G10" s="8"/>
      <c r="H10" s="7">
        <f t="shared" si="4"/>
        <v>0</v>
      </c>
      <c r="I10" s="7">
        <f>IF($C$10=1,IF(H10/2&lt;30001,ROUNDDOWN(H10/2,-3),30000),IF($E$10&gt;0,ROUNDDOWN(MIN(30000,H10/$E$10),-3),))</f>
        <v>0</v>
      </c>
      <c r="J10" s="7">
        <f>IF($C$10&gt;1,ROUNDDOWN(MIN(30000,H10/$E$10),-3),)</f>
        <v>0</v>
      </c>
      <c r="K10" s="7">
        <f>IF($C$10&gt;2,ROUNDDOWN(MIN(30000,H10/$E$10),-3),)</f>
        <v>0</v>
      </c>
      <c r="L10" s="7">
        <f>IF($C$10&gt;3,ROUNDDOWN(MIN(30000,H10/$E$10),-3),)</f>
        <v>0</v>
      </c>
      <c r="M10" s="7">
        <f>IF($C$10&gt;4,ROUNDDOWN(MIN(30000,H10/$E$10),-3),)</f>
        <v>0</v>
      </c>
      <c r="N10" s="7">
        <f t="shared" si="1"/>
        <v>0</v>
      </c>
      <c r="O10" s="141">
        <f t="shared" si="2"/>
        <v>0</v>
      </c>
      <c r="P10" s="7">
        <f t="shared" si="5"/>
        <v>0</v>
      </c>
      <c r="Q10" s="7">
        <f t="shared" si="3"/>
        <v>0</v>
      </c>
    </row>
    <row r="11" spans="1:17" ht="20.100000000000001" customHeight="1">
      <c r="B11" s="6" t="s">
        <v>4</v>
      </c>
      <c r="C11" s="144"/>
      <c r="D11" s="144"/>
      <c r="E11" s="6">
        <f t="shared" si="0"/>
        <v>0</v>
      </c>
      <c r="F11" s="8"/>
      <c r="G11" s="8"/>
      <c r="H11" s="7">
        <f t="shared" si="4"/>
        <v>0</v>
      </c>
      <c r="I11" s="7">
        <f>IF($C$11=1,IF(H11/2&lt;30001,ROUNDDOWN(H11/2,-3),30000),IF($E$11&gt;0,ROUNDDOWN(MIN(30000,H11/$E$11),-3),))</f>
        <v>0</v>
      </c>
      <c r="J11" s="7">
        <f>IF($C$11&gt;1,ROUNDDOWN(MIN(30000,H11/$E$11),-3),)</f>
        <v>0</v>
      </c>
      <c r="K11" s="7">
        <f>IF($C$11&gt;2,ROUNDDOWN(MIN(30000,H11/$E$11),-3),)</f>
        <v>0</v>
      </c>
      <c r="L11" s="7">
        <f>IF($C$11&gt;3,ROUNDDOWN(MIN(30000,H11/$E$11),-3),)</f>
        <v>0</v>
      </c>
      <c r="M11" s="7">
        <f>IF($C$11&gt;4,ROUNDDOWN(MIN(30000,H11/$E$11),-3),)</f>
        <v>0</v>
      </c>
      <c r="N11" s="7">
        <f t="shared" si="1"/>
        <v>0</v>
      </c>
      <c r="O11" s="141">
        <f t="shared" si="2"/>
        <v>0</v>
      </c>
      <c r="P11" s="7">
        <f t="shared" si="5"/>
        <v>0</v>
      </c>
      <c r="Q11" s="7">
        <f t="shared" si="3"/>
        <v>0</v>
      </c>
    </row>
    <row r="12" spans="1:17" ht="20.100000000000001" customHeight="1">
      <c r="B12" s="6" t="s">
        <v>5</v>
      </c>
      <c r="C12" s="144"/>
      <c r="D12" s="144"/>
      <c r="E12" s="6">
        <f t="shared" si="0"/>
        <v>0</v>
      </c>
      <c r="F12" s="8"/>
      <c r="G12" s="8"/>
      <c r="H12" s="7">
        <f t="shared" si="4"/>
        <v>0</v>
      </c>
      <c r="I12" s="7">
        <f>IF($C$12=1,IF(H12/2&lt;30001,ROUNDDOWN(H12/2,-3),30000),IF($E$12&gt;0,ROUNDDOWN(MIN(30000,H12/$E$12),-3),))</f>
        <v>0</v>
      </c>
      <c r="J12" s="7">
        <f>IF($C$12&gt;1,ROUNDDOWN(MIN(30000,H12/$E$12),-3),)</f>
        <v>0</v>
      </c>
      <c r="K12" s="7">
        <f>IF($C$12&gt;2,ROUNDDOWN(MIN(30000,H12/$E$12),-3),)</f>
        <v>0</v>
      </c>
      <c r="L12" s="7">
        <f>IF($C$12&gt;3,ROUNDDOWN(MIN(30000,H12/$E$12),-3),)</f>
        <v>0</v>
      </c>
      <c r="M12" s="7">
        <f>IF($C$12&gt;4,ROUNDDOWN(MIN(30000,H12/$E$12),-3),)</f>
        <v>0</v>
      </c>
      <c r="N12" s="7">
        <f t="shared" si="1"/>
        <v>0</v>
      </c>
      <c r="O12" s="141">
        <f t="shared" si="2"/>
        <v>0</v>
      </c>
      <c r="P12" s="7">
        <f t="shared" si="5"/>
        <v>0</v>
      </c>
      <c r="Q12" s="7">
        <f t="shared" si="3"/>
        <v>0</v>
      </c>
    </row>
    <row r="13" spans="1:17" ht="20.100000000000001" customHeight="1">
      <c r="B13" s="6" t="s">
        <v>11</v>
      </c>
      <c r="C13" s="144"/>
      <c r="D13" s="144"/>
      <c r="E13" s="6">
        <f t="shared" si="0"/>
        <v>0</v>
      </c>
      <c r="F13" s="8"/>
      <c r="G13" s="8"/>
      <c r="H13" s="7">
        <f t="shared" si="4"/>
        <v>0</v>
      </c>
      <c r="I13" s="7">
        <f>IF($C$13=1,IF(H13/2&lt;30001,ROUNDDOWN(H13/2,-3),30000),IF($E$13&gt;0,ROUNDDOWN(MIN(30000,H13/$E$13),-3),))</f>
        <v>0</v>
      </c>
      <c r="J13" s="7">
        <f>IF($C$13&gt;1,ROUNDDOWN(MIN(30000,H13/$E$13),-3),)</f>
        <v>0</v>
      </c>
      <c r="K13" s="7">
        <f>IF($C$13&gt;2,ROUNDDOWN(MIN(30000,H13/$E$13),-3),)</f>
        <v>0</v>
      </c>
      <c r="L13" s="7">
        <f>IF($C$13&gt;3,ROUNDDOWN(MIN(30000,H13/$E$13),-3),)</f>
        <v>0</v>
      </c>
      <c r="M13" s="7">
        <f>IF($C$13&gt;4,ROUNDDOWN(MIN(30000,H13/$E$13),-3),)</f>
        <v>0</v>
      </c>
      <c r="N13" s="7">
        <f t="shared" si="1"/>
        <v>0</v>
      </c>
      <c r="O13" s="141">
        <f t="shared" si="2"/>
        <v>0</v>
      </c>
      <c r="P13" s="7">
        <f t="shared" si="5"/>
        <v>0</v>
      </c>
      <c r="Q13" s="7">
        <f t="shared" si="3"/>
        <v>0</v>
      </c>
    </row>
    <row r="14" spans="1:17" ht="20.100000000000001" customHeight="1">
      <c r="B14" s="6" t="s">
        <v>12</v>
      </c>
      <c r="C14" s="144"/>
      <c r="D14" s="144"/>
      <c r="E14" s="6">
        <f t="shared" si="0"/>
        <v>0</v>
      </c>
      <c r="F14" s="8"/>
      <c r="G14" s="8"/>
      <c r="H14" s="7">
        <f t="shared" si="4"/>
        <v>0</v>
      </c>
      <c r="I14" s="7">
        <f>IF($C$14=1,IF(H14/2&lt;30001,ROUNDDOWN(H14/2,-3),30000),IF($E$14&gt;0,ROUNDDOWN(MIN(30000,H14/$E$14),-3),))</f>
        <v>0</v>
      </c>
      <c r="J14" s="7">
        <f>IF($C$14&gt;1,ROUNDDOWN(MIN(30000,H14/$E$14),-3),)</f>
        <v>0</v>
      </c>
      <c r="K14" s="7">
        <f>IF($C$14&gt;2,ROUNDDOWN(MIN(30000,H14/$E$14),-3),)</f>
        <v>0</v>
      </c>
      <c r="L14" s="7">
        <f>IF($C$14&gt;3,ROUNDDOWN(MIN(30000,H14/$E$14),-3),)</f>
        <v>0</v>
      </c>
      <c r="M14" s="7">
        <f>IF($C$14&gt;4,ROUNDDOWN(MIN(30000,H14/$E$14),-3),)</f>
        <v>0</v>
      </c>
      <c r="N14" s="7">
        <f t="shared" si="1"/>
        <v>0</v>
      </c>
      <c r="O14" s="141">
        <f t="shared" si="2"/>
        <v>0</v>
      </c>
      <c r="P14" s="7">
        <f t="shared" si="5"/>
        <v>0</v>
      </c>
      <c r="Q14" s="7">
        <f t="shared" si="3"/>
        <v>0</v>
      </c>
    </row>
    <row r="15" spans="1:17" ht="20.100000000000001" customHeight="1">
      <c r="B15" s="6" t="s">
        <v>13</v>
      </c>
      <c r="C15" s="144"/>
      <c r="D15" s="144"/>
      <c r="E15" s="6">
        <f t="shared" si="0"/>
        <v>0</v>
      </c>
      <c r="F15" s="8"/>
      <c r="G15" s="8"/>
      <c r="H15" s="7">
        <f t="shared" si="4"/>
        <v>0</v>
      </c>
      <c r="I15" s="7">
        <f>IF($C$15=1,IF(H15/2&lt;30001,ROUNDDOWN(H15/2,-3),30000),IF($E$15&gt;0,ROUNDDOWN(MIN(30000,H15/$E$15),-3),))</f>
        <v>0</v>
      </c>
      <c r="J15" s="7">
        <f>IF($C$15&gt;1,ROUNDDOWN(MIN(30000,H15/$E$15),-3),)</f>
        <v>0</v>
      </c>
      <c r="K15" s="7">
        <f>IF($C$15&gt;2,ROUNDDOWN(MIN(30000,H15/$E$15),-3),)</f>
        <v>0</v>
      </c>
      <c r="L15" s="7">
        <f>IF($C$15&gt;3,ROUNDDOWN(MIN(30000,H15/$E$15),-3),)</f>
        <v>0</v>
      </c>
      <c r="M15" s="7">
        <f>IF($C$15&gt;4,ROUNDDOWN(MIN(30000,H15/$E$15),-3),)</f>
        <v>0</v>
      </c>
      <c r="N15" s="7">
        <f t="shared" si="1"/>
        <v>0</v>
      </c>
      <c r="O15" s="141">
        <f t="shared" si="2"/>
        <v>0</v>
      </c>
      <c r="P15" s="7">
        <f t="shared" si="5"/>
        <v>0</v>
      </c>
      <c r="Q15" s="7">
        <f t="shared" si="3"/>
        <v>0</v>
      </c>
    </row>
    <row r="16" spans="1:17" ht="20.100000000000001" customHeight="1">
      <c r="B16" s="6" t="s">
        <v>6</v>
      </c>
      <c r="C16" s="144"/>
      <c r="D16" s="144"/>
      <c r="E16" s="6">
        <f t="shared" si="0"/>
        <v>0</v>
      </c>
      <c r="F16" s="8"/>
      <c r="G16" s="8"/>
      <c r="H16" s="7">
        <f t="shared" si="4"/>
        <v>0</v>
      </c>
      <c r="I16" s="7">
        <f>IF($C$16=1,IF(H16/2&lt;30001,ROUNDDOWN(H16/2,-3),30000),IF($E$16&gt;0,ROUNDDOWN(MIN(30000,H16/$E$16),-3),))</f>
        <v>0</v>
      </c>
      <c r="J16" s="7">
        <f>IF($C$16&gt;1,ROUNDDOWN(MIN(30000,H16/$E$16),-3),)</f>
        <v>0</v>
      </c>
      <c r="K16" s="7">
        <f>IF($C$16&gt;2,ROUNDDOWN(MIN(30000,H16/$E$16),-3),)</f>
        <v>0</v>
      </c>
      <c r="L16" s="7">
        <f>IF($C$16&gt;3,ROUNDDOWN(MIN(30000,H16/$E$16),-3),)</f>
        <v>0</v>
      </c>
      <c r="M16" s="7">
        <f>IF($C$16&gt;4,ROUNDDOWN(MIN(30000,H16/$E$16),-3),)</f>
        <v>0</v>
      </c>
      <c r="N16" s="7">
        <f t="shared" si="1"/>
        <v>0</v>
      </c>
      <c r="O16" s="141">
        <f t="shared" si="2"/>
        <v>0</v>
      </c>
      <c r="P16" s="7">
        <f t="shared" si="5"/>
        <v>0</v>
      </c>
      <c r="Q16" s="7">
        <f t="shared" si="3"/>
        <v>0</v>
      </c>
    </row>
    <row r="17" spans="2:17" ht="20.100000000000001" customHeight="1">
      <c r="B17" s="6" t="s">
        <v>7</v>
      </c>
      <c r="C17" s="144"/>
      <c r="D17" s="144"/>
      <c r="E17" s="6">
        <f t="shared" si="0"/>
        <v>0</v>
      </c>
      <c r="F17" s="8"/>
      <c r="G17" s="8"/>
      <c r="H17" s="7">
        <f t="shared" si="4"/>
        <v>0</v>
      </c>
      <c r="I17" s="7">
        <f>IF($C$17=1,IF(H17/2&lt;30001,ROUNDDOWN(H17/2,-3),30000),IF($E$17&gt;0,ROUNDDOWN(MIN(30000,H17/$E$17),-3),))</f>
        <v>0</v>
      </c>
      <c r="J17" s="7">
        <f>IF($C$17&gt;1,ROUNDDOWN(MIN(30000,H17/$E$17),-3),)</f>
        <v>0</v>
      </c>
      <c r="K17" s="7">
        <f>IF($C$17&gt;2,ROUNDDOWN(MIN(30000,H17/$E$17),-3),)</f>
        <v>0</v>
      </c>
      <c r="L17" s="7">
        <f>IF($C$17&gt;3,ROUNDDOWN(MIN(30000,H17/$E$17),-3),)</f>
        <v>0</v>
      </c>
      <c r="M17" s="7">
        <f>IF($C$17&gt;4,ROUNDDOWN(MIN(30000,H17/$E$17),-3),)</f>
        <v>0</v>
      </c>
      <c r="N17" s="7">
        <f t="shared" si="1"/>
        <v>0</v>
      </c>
      <c r="O17" s="141">
        <f t="shared" si="2"/>
        <v>0</v>
      </c>
      <c r="P17" s="7">
        <f t="shared" si="5"/>
        <v>0</v>
      </c>
      <c r="Q17" s="7">
        <f t="shared" si="3"/>
        <v>0</v>
      </c>
    </row>
    <row r="18" spans="2:17" ht="20.100000000000001" customHeight="1" thickBot="1">
      <c r="B18" s="137" t="s">
        <v>8</v>
      </c>
      <c r="C18" s="145"/>
      <c r="D18" s="145"/>
      <c r="E18" s="137">
        <f t="shared" si="0"/>
        <v>0</v>
      </c>
      <c r="F18" s="138"/>
      <c r="G18" s="138"/>
      <c r="H18" s="139">
        <f t="shared" si="4"/>
        <v>0</v>
      </c>
      <c r="I18" s="139">
        <f>IF($C$18=1,IF(H18/2&lt;30001,ROUNDDOWN(H18/2,-3),30000),IF($E$18&gt;0,ROUNDDOWN(MIN(30000,H18/$E$18),-3),))</f>
        <v>0</v>
      </c>
      <c r="J18" s="139">
        <f>IF($C$18&gt;1,ROUNDDOWN(MIN(30000,H18/$E$18),-3),)</f>
        <v>0</v>
      </c>
      <c r="K18" s="139">
        <f>IF($C$18&gt;2,ROUNDDOWN(MIN(30000,H18/$E$18),-3),)</f>
        <v>0</v>
      </c>
      <c r="L18" s="139">
        <f>IF($C$18&gt;3,ROUNDDOWN(MIN(30000,H18/$E$18),-3),)</f>
        <v>0</v>
      </c>
      <c r="M18" s="139">
        <f>IF($C$18&gt;4,ROUNDDOWN(MIN(30000,H18/$E$18),-3),)</f>
        <v>0</v>
      </c>
      <c r="N18" s="139">
        <f t="shared" si="1"/>
        <v>0</v>
      </c>
      <c r="O18" s="139">
        <f t="shared" si="2"/>
        <v>0</v>
      </c>
      <c r="P18" s="139">
        <f>H18-N18-O18</f>
        <v>0</v>
      </c>
      <c r="Q18" s="139">
        <f t="shared" si="3"/>
        <v>0</v>
      </c>
    </row>
    <row r="19" spans="2:17" ht="20.100000000000001" customHeight="1" thickTop="1">
      <c r="B19" s="135" t="s">
        <v>204</v>
      </c>
      <c r="C19" s="135"/>
      <c r="D19" s="135"/>
      <c r="E19" s="135"/>
      <c r="F19" s="136">
        <f>SUM(F7:F18)</f>
        <v>0</v>
      </c>
      <c r="G19" s="136">
        <f>SUM(G7:G18)</f>
        <v>0</v>
      </c>
      <c r="H19" s="136">
        <f t="shared" ref="H19:O19" si="6">SUM(H7:H18)</f>
        <v>0</v>
      </c>
      <c r="I19" s="136">
        <f t="shared" si="6"/>
        <v>0</v>
      </c>
      <c r="J19" s="136">
        <f t="shared" si="6"/>
        <v>0</v>
      </c>
      <c r="K19" s="136">
        <f t="shared" si="6"/>
        <v>0</v>
      </c>
      <c r="L19" s="136">
        <f t="shared" si="6"/>
        <v>0</v>
      </c>
      <c r="M19" s="136">
        <f>SUM(M7:M18)</f>
        <v>0</v>
      </c>
      <c r="N19" s="136">
        <f t="shared" si="6"/>
        <v>0</v>
      </c>
      <c r="O19" s="142">
        <f t="shared" si="6"/>
        <v>0</v>
      </c>
      <c r="P19" s="143">
        <f>SUM(P7:P18)</f>
        <v>0</v>
      </c>
      <c r="Q19" s="143">
        <f>SUM(Q7:Q18)</f>
        <v>0</v>
      </c>
    </row>
    <row r="21" spans="2:17">
      <c r="B21" s="1" t="s">
        <v>158</v>
      </c>
    </row>
    <row r="22" spans="2:17">
      <c r="B22" s="1" t="s">
        <v>159</v>
      </c>
      <c r="O22" s="169"/>
      <c r="Q22" s="169"/>
    </row>
    <row r="23" spans="2:17" ht="18.75">
      <c r="Q23" s="169" t="s">
        <v>168</v>
      </c>
    </row>
  </sheetData>
  <mergeCells count="2">
    <mergeCell ref="P3:Q3"/>
    <mergeCell ref="B4:O4"/>
  </mergeCells>
  <phoneticPr fontId="2"/>
  <pageMargins left="0.25" right="0.25" top="0.75" bottom="0.75" header="0.3" footer="0.3"/>
  <pageSetup paperSize="9" scale="9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1"/>
  <sheetViews>
    <sheetView view="pageBreakPreview" zoomScaleNormal="100" zoomScaleSheetLayoutView="100" workbookViewId="0">
      <selection activeCell="E18" sqref="E18"/>
    </sheetView>
  </sheetViews>
  <sheetFormatPr defaultRowHeight="13.5"/>
  <cols>
    <col min="1" max="1" width="9" style="16"/>
    <col min="2" max="4" width="15" style="16" customWidth="1"/>
    <col min="5" max="5" width="5" style="16" customWidth="1"/>
    <col min="6" max="6" width="17.375" style="16" customWidth="1"/>
    <col min="7" max="16384" width="9" style="16"/>
  </cols>
  <sheetData>
    <row r="1" spans="1:6">
      <c r="A1" s="16" t="s">
        <v>45</v>
      </c>
    </row>
    <row r="3" spans="1:6" ht="15" customHeight="1">
      <c r="A3" s="244" t="s">
        <v>46</v>
      </c>
      <c r="B3" s="244"/>
      <c r="C3" s="244"/>
      <c r="D3" s="244"/>
      <c r="E3" s="244"/>
      <c r="F3" s="244"/>
    </row>
    <row r="5" spans="1:6" ht="14.25" customHeight="1">
      <c r="A5" s="243" t="s">
        <v>47</v>
      </c>
      <c r="B5" s="243"/>
      <c r="C5" s="243"/>
      <c r="D5" s="243"/>
      <c r="E5" s="243"/>
      <c r="F5" s="243"/>
    </row>
    <row r="6" spans="1:6">
      <c r="A6" s="243"/>
      <c r="B6" s="243"/>
      <c r="C6" s="243"/>
      <c r="D6" s="243"/>
      <c r="E6" s="243"/>
      <c r="F6" s="243"/>
    </row>
    <row r="7" spans="1:6">
      <c r="A7" s="243"/>
      <c r="B7" s="243"/>
      <c r="C7" s="243"/>
      <c r="D7" s="243"/>
      <c r="E7" s="243"/>
      <c r="F7" s="243"/>
    </row>
    <row r="8" spans="1:6">
      <c r="A8" s="16" t="s">
        <v>48</v>
      </c>
    </row>
    <row r="10" spans="1:6">
      <c r="C10" s="16" t="s">
        <v>49</v>
      </c>
      <c r="D10" s="17"/>
      <c r="E10" s="17"/>
      <c r="F10" s="17"/>
    </row>
    <row r="11" spans="1:6">
      <c r="C11" s="16" t="s">
        <v>34</v>
      </c>
      <c r="D11" s="17"/>
      <c r="E11" s="17"/>
      <c r="F11" s="17"/>
    </row>
    <row r="13" spans="1:6">
      <c r="E13" s="242" t="s">
        <v>50</v>
      </c>
      <c r="F13" s="242"/>
    </row>
    <row r="15" spans="1:6" ht="42.75" customHeight="1">
      <c r="A15" s="20" t="s">
        <v>51</v>
      </c>
      <c r="B15" s="20" t="s">
        <v>52</v>
      </c>
      <c r="C15" s="20" t="s">
        <v>53</v>
      </c>
      <c r="D15" s="21" t="s">
        <v>71</v>
      </c>
      <c r="E15" s="21" t="s">
        <v>72</v>
      </c>
      <c r="F15" s="20" t="s">
        <v>54</v>
      </c>
    </row>
    <row r="16" spans="1:6" ht="42.75" customHeight="1">
      <c r="A16" s="22" t="s">
        <v>55</v>
      </c>
      <c r="B16" s="23"/>
      <c r="C16" s="23"/>
      <c r="D16" s="24" t="s">
        <v>56</v>
      </c>
      <c r="E16" s="23"/>
      <c r="F16" s="23"/>
    </row>
    <row r="17" spans="1:6" ht="42.75" customHeight="1">
      <c r="A17" s="25"/>
      <c r="B17" s="23"/>
      <c r="C17" s="23"/>
      <c r="D17" s="24" t="s">
        <v>56</v>
      </c>
      <c r="E17" s="23"/>
      <c r="F17" s="23"/>
    </row>
    <row r="18" spans="1:6" ht="42.75" customHeight="1">
      <c r="A18" s="25"/>
      <c r="B18" s="23"/>
      <c r="C18" s="23"/>
      <c r="D18" s="24" t="s">
        <v>56</v>
      </c>
      <c r="E18" s="23"/>
      <c r="F18" s="23"/>
    </row>
    <row r="19" spans="1:6" ht="42.75" customHeight="1">
      <c r="A19" s="25"/>
      <c r="B19" s="23"/>
      <c r="C19" s="23"/>
      <c r="D19" s="24" t="s">
        <v>56</v>
      </c>
      <c r="E19" s="23"/>
      <c r="F19" s="23"/>
    </row>
    <row r="20" spans="1:6" ht="42.75" customHeight="1">
      <c r="A20" s="25"/>
      <c r="B20" s="23"/>
      <c r="C20" s="23"/>
      <c r="D20" s="24" t="s">
        <v>56</v>
      </c>
      <c r="E20" s="23"/>
      <c r="F20" s="23"/>
    </row>
    <row r="21" spans="1:6" ht="42.75" customHeight="1">
      <c r="A21" s="25"/>
      <c r="B21" s="23"/>
      <c r="C21" s="23"/>
      <c r="D21" s="24" t="s">
        <v>56</v>
      </c>
      <c r="E21" s="23"/>
      <c r="F21" s="23"/>
    </row>
    <row r="22" spans="1:6" ht="42.75" customHeight="1">
      <c r="A22" s="25"/>
      <c r="B22" s="23"/>
      <c r="C22" s="23"/>
      <c r="D22" s="24" t="s">
        <v>56</v>
      </c>
      <c r="E22" s="23"/>
      <c r="F22" s="23"/>
    </row>
    <row r="23" spans="1:6" ht="42.75" customHeight="1">
      <c r="A23" s="25"/>
      <c r="B23" s="23"/>
      <c r="C23" s="23"/>
      <c r="D23" s="24" t="s">
        <v>56</v>
      </c>
      <c r="E23" s="23"/>
      <c r="F23" s="23"/>
    </row>
    <row r="24" spans="1:6" ht="42.75" customHeight="1">
      <c r="A24" s="25"/>
      <c r="B24" s="23"/>
      <c r="C24" s="23"/>
      <c r="D24" s="24" t="s">
        <v>56</v>
      </c>
      <c r="E24" s="23"/>
      <c r="F24" s="23"/>
    </row>
    <row r="25" spans="1:6" ht="42.75" customHeight="1">
      <c r="A25" s="25"/>
      <c r="B25" s="23"/>
      <c r="C25" s="23"/>
      <c r="D25" s="24" t="s">
        <v>56</v>
      </c>
      <c r="E25" s="23"/>
      <c r="F25" s="23"/>
    </row>
    <row r="31" spans="1:6">
      <c r="F31" s="19" t="s">
        <v>44</v>
      </c>
    </row>
  </sheetData>
  <mergeCells count="3">
    <mergeCell ref="A3:F3"/>
    <mergeCell ref="E13:F13"/>
    <mergeCell ref="A5:F7"/>
  </mergeCells>
  <phoneticPr fontId="2"/>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23"/>
  <sheetViews>
    <sheetView view="pageBreakPreview" zoomScaleNormal="100" zoomScaleSheetLayoutView="100" workbookViewId="0">
      <selection activeCell="H7" sqref="H7"/>
    </sheetView>
  </sheetViews>
  <sheetFormatPr defaultRowHeight="14.25" outlineLevelCol="1"/>
  <cols>
    <col min="1" max="1" width="1.625" customWidth="1"/>
    <col min="2" max="2" width="6.375" customWidth="1"/>
    <col min="3" max="6" width="9.125" customWidth="1"/>
    <col min="7" max="7" width="10.125" customWidth="1"/>
    <col min="8" max="14" width="9.125" customWidth="1" outlineLevel="1"/>
    <col min="15" max="16" width="9.125" customWidth="1"/>
  </cols>
  <sheetData>
    <row r="1" spans="1:17" ht="3.95" customHeight="1"/>
    <row r="2" spans="1:17">
      <c r="A2" s="1"/>
      <c r="B2" s="1" t="s">
        <v>181</v>
      </c>
      <c r="P2" s="151"/>
      <c r="Q2" s="152"/>
    </row>
    <row r="3" spans="1:17">
      <c r="A3" s="1"/>
      <c r="B3" s="1"/>
      <c r="P3" s="259" t="s">
        <v>237</v>
      </c>
      <c r="Q3" s="260"/>
    </row>
    <row r="4" spans="1:17">
      <c r="B4" s="258" t="s">
        <v>206</v>
      </c>
      <c r="C4" s="258"/>
      <c r="D4" s="258"/>
      <c r="E4" s="258"/>
      <c r="F4" s="258"/>
      <c r="G4" s="258"/>
      <c r="H4" s="258"/>
      <c r="I4" s="258"/>
      <c r="J4" s="258"/>
      <c r="K4" s="258"/>
      <c r="L4" s="258"/>
      <c r="M4" s="258"/>
      <c r="N4" s="258"/>
      <c r="O4" s="258"/>
      <c r="P4" s="258"/>
    </row>
    <row r="6" spans="1:17">
      <c r="B6" s="169" t="s">
        <v>134</v>
      </c>
      <c r="C6" s="261"/>
      <c r="D6" s="261"/>
      <c r="E6" s="261"/>
      <c r="F6" s="261"/>
      <c r="G6" s="261"/>
      <c r="H6" s="261"/>
      <c r="I6" s="179"/>
      <c r="J6" s="179"/>
      <c r="K6" s="179"/>
    </row>
    <row r="7" spans="1:17">
      <c r="B7" s="169" t="s">
        <v>132</v>
      </c>
      <c r="C7" s="132"/>
      <c r="D7" s="164" t="s">
        <v>133</v>
      </c>
      <c r="E7" s="1"/>
      <c r="F7" s="262" t="s">
        <v>140</v>
      </c>
      <c r="G7" s="262"/>
      <c r="H7" s="163" t="s">
        <v>139</v>
      </c>
      <c r="I7" s="164"/>
      <c r="J7" s="164"/>
      <c r="K7" s="164"/>
    </row>
    <row r="9" spans="1:17">
      <c r="B9" s="4"/>
      <c r="C9" s="263" t="s">
        <v>147</v>
      </c>
      <c r="D9" s="263"/>
      <c r="E9" s="264"/>
      <c r="F9" s="264"/>
      <c r="G9" s="264"/>
      <c r="H9" s="264"/>
      <c r="I9" s="264"/>
      <c r="J9" s="264"/>
      <c r="K9" s="264"/>
      <c r="L9" s="264"/>
      <c r="M9" s="264"/>
      <c r="N9" s="264"/>
      <c r="O9" s="264"/>
      <c r="P9" s="264"/>
      <c r="Q9" s="264"/>
    </row>
    <row r="10" spans="1:17">
      <c r="B10" s="4"/>
      <c r="C10" s="263" t="s">
        <v>52</v>
      </c>
      <c r="D10" s="263"/>
      <c r="E10" s="264"/>
      <c r="F10" s="263" t="s">
        <v>136</v>
      </c>
      <c r="G10" s="263"/>
      <c r="H10" s="263" t="s">
        <v>137</v>
      </c>
      <c r="I10" s="263"/>
      <c r="J10" s="263"/>
      <c r="K10" s="263"/>
      <c r="L10" s="263"/>
      <c r="M10" s="255" t="s">
        <v>82</v>
      </c>
      <c r="N10" s="256"/>
      <c r="O10" s="257"/>
      <c r="P10" s="313" t="s">
        <v>196</v>
      </c>
      <c r="Q10" s="314"/>
    </row>
    <row r="11" spans="1:17">
      <c r="B11" s="168">
        <v>1</v>
      </c>
      <c r="C11" s="265"/>
      <c r="D11" s="265"/>
      <c r="E11" s="265"/>
      <c r="F11" s="254"/>
      <c r="G11" s="253"/>
      <c r="H11" s="254"/>
      <c r="I11" s="252"/>
      <c r="J11" s="185" t="s">
        <v>195</v>
      </c>
      <c r="K11" s="252"/>
      <c r="L11" s="253"/>
      <c r="M11" s="249"/>
      <c r="N11" s="250"/>
      <c r="O11" s="251"/>
      <c r="P11" s="249"/>
      <c r="Q11" s="251"/>
    </row>
    <row r="12" spans="1:17">
      <c r="B12" s="168">
        <v>2</v>
      </c>
      <c r="C12" s="265"/>
      <c r="D12" s="265"/>
      <c r="E12" s="265"/>
      <c r="F12" s="254"/>
      <c r="G12" s="253"/>
      <c r="H12" s="254"/>
      <c r="I12" s="252"/>
      <c r="J12" s="185" t="s">
        <v>195</v>
      </c>
      <c r="K12" s="252"/>
      <c r="L12" s="253"/>
      <c r="M12" s="249"/>
      <c r="N12" s="250"/>
      <c r="O12" s="251"/>
      <c r="P12" s="249"/>
      <c r="Q12" s="251"/>
    </row>
    <row r="13" spans="1:17">
      <c r="B13" s="168">
        <v>3</v>
      </c>
      <c r="C13" s="265"/>
      <c r="D13" s="265"/>
      <c r="E13" s="265"/>
      <c r="F13" s="254"/>
      <c r="G13" s="253"/>
      <c r="H13" s="254"/>
      <c r="I13" s="252"/>
      <c r="J13" s="185" t="s">
        <v>195</v>
      </c>
      <c r="K13" s="252"/>
      <c r="L13" s="253"/>
      <c r="M13" s="249"/>
      <c r="N13" s="250"/>
      <c r="O13" s="251"/>
      <c r="P13" s="249"/>
      <c r="Q13" s="251"/>
    </row>
    <row r="14" spans="1:17">
      <c r="B14" s="168">
        <v>4</v>
      </c>
      <c r="C14" s="265"/>
      <c r="D14" s="265"/>
      <c r="E14" s="265"/>
      <c r="F14" s="254"/>
      <c r="G14" s="253"/>
      <c r="H14" s="254"/>
      <c r="I14" s="252"/>
      <c r="J14" s="185" t="s">
        <v>195</v>
      </c>
      <c r="K14" s="252"/>
      <c r="L14" s="253"/>
      <c r="M14" s="249"/>
      <c r="N14" s="250"/>
      <c r="O14" s="251"/>
      <c r="P14" s="249"/>
      <c r="Q14" s="251"/>
    </row>
    <row r="15" spans="1:17">
      <c r="B15" s="168">
        <v>5</v>
      </c>
      <c r="C15" s="265"/>
      <c r="D15" s="265"/>
      <c r="E15" s="265"/>
      <c r="F15" s="254"/>
      <c r="G15" s="253"/>
      <c r="H15" s="254"/>
      <c r="I15" s="252"/>
      <c r="J15" s="185" t="s">
        <v>195</v>
      </c>
      <c r="K15" s="252"/>
      <c r="L15" s="253"/>
      <c r="M15" s="249"/>
      <c r="N15" s="250"/>
      <c r="O15" s="251"/>
      <c r="P15" s="249"/>
      <c r="Q15" s="251"/>
    </row>
    <row r="16" spans="1:17">
      <c r="B16" s="255" t="s">
        <v>9</v>
      </c>
      <c r="C16" s="256"/>
      <c r="D16" s="257"/>
      <c r="E16" s="255" t="s">
        <v>202</v>
      </c>
      <c r="F16" s="257"/>
      <c r="G16" s="255" t="s">
        <v>143</v>
      </c>
      <c r="H16" s="257"/>
      <c r="I16" s="255" t="s">
        <v>197</v>
      </c>
      <c r="J16" s="257"/>
      <c r="K16" s="255" t="s">
        <v>10</v>
      </c>
      <c r="L16" s="257"/>
      <c r="M16" s="255" t="s">
        <v>145</v>
      </c>
      <c r="N16" s="256"/>
      <c r="O16" s="257"/>
      <c r="P16" s="255" t="s">
        <v>146</v>
      </c>
      <c r="Q16" s="257"/>
    </row>
    <row r="17" spans="2:17">
      <c r="B17" s="315">
        <f>別紙⑥実績!F19</f>
        <v>0</v>
      </c>
      <c r="C17" s="316"/>
      <c r="D17" s="317"/>
      <c r="E17" s="318">
        <f>別紙⑥実績!G19</f>
        <v>0</v>
      </c>
      <c r="F17" s="318"/>
      <c r="G17" s="315">
        <f>SUM(B17:F17)</f>
        <v>0</v>
      </c>
      <c r="H17" s="317"/>
      <c r="I17" s="315">
        <f>別紙⑥実績!N19</f>
        <v>0</v>
      </c>
      <c r="J17" s="317"/>
      <c r="K17" s="315">
        <f>別紙⑥実績!O19</f>
        <v>0</v>
      </c>
      <c r="L17" s="317"/>
      <c r="M17" s="315">
        <f>別紙⑥実績!P19</f>
        <v>0</v>
      </c>
      <c r="N17" s="316"/>
      <c r="O17" s="317"/>
      <c r="P17" s="318">
        <f>別紙⑥実績!Q19</f>
        <v>0</v>
      </c>
      <c r="Q17" s="318"/>
    </row>
    <row r="20" spans="2:17">
      <c r="B20" s="263" t="s">
        <v>148</v>
      </c>
      <c r="C20" s="264"/>
      <c r="D20" s="264"/>
      <c r="E20" s="264"/>
      <c r="F20" s="265"/>
      <c r="G20" s="265"/>
      <c r="H20" s="265"/>
      <c r="I20" s="265"/>
      <c r="J20" s="265"/>
      <c r="K20" s="265"/>
      <c r="L20" s="265"/>
      <c r="M20" s="265"/>
      <c r="N20" s="265"/>
      <c r="O20" s="265"/>
      <c r="P20" s="265"/>
      <c r="Q20" s="265"/>
    </row>
    <row r="21" spans="2:17" s="2" customFormat="1" ht="47.25" customHeight="1">
      <c r="B21" s="263" t="s">
        <v>149</v>
      </c>
      <c r="C21" s="264"/>
      <c r="D21" s="264"/>
      <c r="E21" s="264"/>
      <c r="F21" s="265"/>
      <c r="G21" s="265"/>
      <c r="H21" s="265"/>
      <c r="I21" s="265"/>
      <c r="J21" s="265"/>
      <c r="K21" s="265"/>
      <c r="L21" s="265"/>
      <c r="M21" s="265"/>
      <c r="N21" s="265"/>
      <c r="O21" s="265"/>
      <c r="P21" s="265"/>
      <c r="Q21" s="265"/>
    </row>
    <row r="23" spans="2:17" ht="14.25" customHeight="1"/>
  </sheetData>
  <mergeCells count="58">
    <mergeCell ref="B20:E20"/>
    <mergeCell ref="F20:Q20"/>
    <mergeCell ref="B21:E21"/>
    <mergeCell ref="F21:Q21"/>
    <mergeCell ref="P11:Q11"/>
    <mergeCell ref="P12:Q12"/>
    <mergeCell ref="P13:Q13"/>
    <mergeCell ref="P14:Q14"/>
    <mergeCell ref="P15:Q15"/>
    <mergeCell ref="M16:O16"/>
    <mergeCell ref="P16:Q16"/>
    <mergeCell ref="B17:D17"/>
    <mergeCell ref="E17:F17"/>
    <mergeCell ref="G17:H17"/>
    <mergeCell ref="I17:J17"/>
    <mergeCell ref="K17:L17"/>
    <mergeCell ref="M17:O17"/>
    <mergeCell ref="P17:Q17"/>
    <mergeCell ref="C15:E15"/>
    <mergeCell ref="F15:G15"/>
    <mergeCell ref="H15:I15"/>
    <mergeCell ref="K15:L15"/>
    <mergeCell ref="M15:O15"/>
    <mergeCell ref="B16:D16"/>
    <mergeCell ref="E16:F16"/>
    <mergeCell ref="G16:H16"/>
    <mergeCell ref="I16:J16"/>
    <mergeCell ref="K16:L16"/>
    <mergeCell ref="C13:E13"/>
    <mergeCell ref="F13:G13"/>
    <mergeCell ref="H13:I13"/>
    <mergeCell ref="K13:L13"/>
    <mergeCell ref="M13:O13"/>
    <mergeCell ref="C14:E14"/>
    <mergeCell ref="F14:G14"/>
    <mergeCell ref="H14:I14"/>
    <mergeCell ref="K14:L14"/>
    <mergeCell ref="M14:O14"/>
    <mergeCell ref="C11:E11"/>
    <mergeCell ref="F11:G11"/>
    <mergeCell ref="H11:I11"/>
    <mergeCell ref="K11:L11"/>
    <mergeCell ref="M11:O11"/>
    <mergeCell ref="C12:E12"/>
    <mergeCell ref="F12:G12"/>
    <mergeCell ref="H12:I12"/>
    <mergeCell ref="K12:L12"/>
    <mergeCell ref="M12:O12"/>
    <mergeCell ref="P3:Q3"/>
    <mergeCell ref="B4:P4"/>
    <mergeCell ref="C6:H6"/>
    <mergeCell ref="F7:G7"/>
    <mergeCell ref="C9:Q9"/>
    <mergeCell ref="C10:E10"/>
    <mergeCell ref="F10:G10"/>
    <mergeCell ref="H10:L10"/>
    <mergeCell ref="M10:O10"/>
    <mergeCell ref="P10:Q10"/>
  </mergeCells>
  <phoneticPr fontId="2"/>
  <dataValidations count="2">
    <dataValidation type="list" allowBlank="1" showInputMessage="1" showErrorMessage="1" sqref="P11:Q15">
      <formula1>"介護,特定技能,技能実習,留学,特定活動(EPA),特定活動(インターン),特定活動(その他)"</formula1>
    </dataValidation>
    <dataValidation type="list" allowBlank="1" showInputMessage="1" showErrorMessage="1" sqref="H7">
      <formula1>"□,☑"</formula1>
    </dataValidation>
  </dataValidations>
  <pageMargins left="0.25" right="0.25" top="0.75" bottom="0.75" header="0.3" footer="0.3"/>
  <pageSetup paperSize="9" scale="90" orientation="landscape"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23"/>
  <sheetViews>
    <sheetView view="pageBreakPreview" topLeftCell="A4" zoomScaleNormal="100" zoomScaleSheetLayoutView="100" workbookViewId="0">
      <selection activeCell="P4" sqref="P4"/>
    </sheetView>
  </sheetViews>
  <sheetFormatPr defaultRowHeight="14.25" outlineLevelCol="1"/>
  <cols>
    <col min="1" max="1" width="1.625" customWidth="1"/>
    <col min="2" max="5" width="8.625" customWidth="1"/>
    <col min="6" max="8" width="9.125" customWidth="1"/>
    <col min="9" max="13" width="9.125" customWidth="1" outlineLevel="1"/>
    <col min="14" max="15" width="9.125" customWidth="1"/>
  </cols>
  <sheetData>
    <row r="1" spans="1:17" ht="3.95" customHeight="1"/>
    <row r="2" spans="1:17">
      <c r="A2" s="1"/>
      <c r="B2" s="1" t="s">
        <v>182</v>
      </c>
      <c r="C2" s="1"/>
      <c r="D2" s="1"/>
      <c r="E2" s="1"/>
    </row>
    <row r="3" spans="1:17">
      <c r="A3" s="1"/>
      <c r="B3" s="1"/>
      <c r="C3" s="1"/>
      <c r="D3" s="1"/>
      <c r="E3" s="1"/>
      <c r="P3" s="258" t="s">
        <v>237</v>
      </c>
      <c r="Q3" s="270"/>
    </row>
    <row r="4" spans="1:17">
      <c r="B4" s="258" t="s">
        <v>207</v>
      </c>
      <c r="C4" s="258"/>
      <c r="D4" s="258"/>
      <c r="E4" s="258"/>
      <c r="F4" s="258"/>
      <c r="G4" s="258"/>
      <c r="H4" s="258"/>
      <c r="I4" s="258"/>
      <c r="J4" s="258"/>
      <c r="K4" s="258"/>
      <c r="L4" s="258"/>
      <c r="M4" s="258"/>
      <c r="N4" s="258"/>
      <c r="O4" s="258"/>
    </row>
    <row r="6" spans="1:17" ht="40.5">
      <c r="B6" s="4"/>
      <c r="C6" s="134" t="s">
        <v>151</v>
      </c>
      <c r="D6" s="134" t="s">
        <v>157</v>
      </c>
      <c r="E6" s="6" t="s">
        <v>152</v>
      </c>
      <c r="F6" s="5" t="s">
        <v>9</v>
      </c>
      <c r="G6" s="5" t="s">
        <v>142</v>
      </c>
      <c r="H6" s="5" t="s">
        <v>154</v>
      </c>
      <c r="I6" s="5" t="s">
        <v>160</v>
      </c>
      <c r="J6" s="5" t="s">
        <v>161</v>
      </c>
      <c r="K6" s="5" t="s">
        <v>162</v>
      </c>
      <c r="L6" s="5" t="s">
        <v>163</v>
      </c>
      <c r="M6" s="5" t="s">
        <v>164</v>
      </c>
      <c r="N6" s="5" t="s">
        <v>165</v>
      </c>
      <c r="O6" s="140" t="s">
        <v>10</v>
      </c>
      <c r="P6" s="134" t="s">
        <v>166</v>
      </c>
      <c r="Q6" s="134" t="s">
        <v>167</v>
      </c>
    </row>
    <row r="7" spans="1:17" ht="20.100000000000001" customHeight="1">
      <c r="B7" s="6" t="s">
        <v>0</v>
      </c>
      <c r="C7" s="144"/>
      <c r="D7" s="144"/>
      <c r="E7" s="6">
        <f>SUM(C7:D7)</f>
        <v>0</v>
      </c>
      <c r="F7" s="8"/>
      <c r="G7" s="8"/>
      <c r="H7" s="7">
        <f>F7+G7</f>
        <v>0</v>
      </c>
      <c r="I7" s="7">
        <f>IF($C$7=1,IF(H7/2&lt;30001,ROUNDDOWN(H7/2,-3),30000),IF($E$7&gt;0,ROUNDDOWN(MIN(30000,H7/$E$7),-3),))</f>
        <v>0</v>
      </c>
      <c r="J7" s="7">
        <f>IF($C$7&gt;1,ROUNDDOWN(MIN(30000,H7/$E$7),-3),)</f>
        <v>0</v>
      </c>
      <c r="K7" s="7">
        <f>IF($C$7&gt;2,ROUNDDOWN(MIN(30000,H7/$E$7),-3),)</f>
        <v>0</v>
      </c>
      <c r="L7" s="7">
        <f>IF($C$7&gt;3,ROUNDDOWN(MIN(30000,H7/$E$7),-3),)</f>
        <v>0</v>
      </c>
      <c r="M7" s="7">
        <f>IF($C$7&gt;4,ROUNDDOWN(MIN(30000,H7/$E$7),-3),)</f>
        <v>0</v>
      </c>
      <c r="N7" s="7">
        <f>SUM(I7:M7)</f>
        <v>0</v>
      </c>
      <c r="O7" s="141">
        <f>H7-N7</f>
        <v>0</v>
      </c>
      <c r="P7" s="7">
        <f>H7-N7-O7</f>
        <v>0</v>
      </c>
      <c r="Q7" s="7">
        <f>H7-N7-O7-P7</f>
        <v>0</v>
      </c>
    </row>
    <row r="8" spans="1:17" ht="20.100000000000001" customHeight="1">
      <c r="B8" s="6" t="s">
        <v>1</v>
      </c>
      <c r="C8" s="144"/>
      <c r="D8" s="144"/>
      <c r="E8" s="6">
        <f t="shared" ref="E8:E18" si="0">SUM(C8:D8)</f>
        <v>0</v>
      </c>
      <c r="F8" s="8"/>
      <c r="G8" s="8"/>
      <c r="H8" s="7">
        <f>F8+G8</f>
        <v>0</v>
      </c>
      <c r="I8" s="7">
        <f>IF($C$8=1,IF(H8/2&lt;30001,ROUNDDOWN(H8/2,-3),30000),IF($E$8&gt;0,ROUNDDOWN(MIN(30000,H8/$E$8),-3),))</f>
        <v>0</v>
      </c>
      <c r="J8" s="7">
        <f>IF($C$8&gt;1,ROUNDDOWN(MIN(30000,H8/$E$8),-3),)</f>
        <v>0</v>
      </c>
      <c r="K8" s="7">
        <f>IF($C$8&gt;2,ROUNDDOWN(MIN(30000,H8/$E$8),-3),)</f>
        <v>0</v>
      </c>
      <c r="L8" s="7">
        <f>IF($C$8&gt;3,ROUNDDOWN(MIN(30000,H8/$E$8),-3),)</f>
        <v>0</v>
      </c>
      <c r="M8" s="7">
        <f>IF($C$8&gt;4,ROUNDDOWN(MIN(30000,H8/$E$8),-3),)</f>
        <v>0</v>
      </c>
      <c r="N8" s="7">
        <f t="shared" ref="N8:N18" si="1">SUM(I8:M8)</f>
        <v>0</v>
      </c>
      <c r="O8" s="141">
        <f t="shared" ref="O8:O18" si="2">H8-N8</f>
        <v>0</v>
      </c>
      <c r="P8" s="7">
        <f>H8-N8-O8</f>
        <v>0</v>
      </c>
      <c r="Q8" s="7">
        <f t="shared" ref="Q8:Q18" si="3">H8-N8-O8-P8</f>
        <v>0</v>
      </c>
    </row>
    <row r="9" spans="1:17" ht="20.100000000000001" customHeight="1">
      <c r="B9" s="6" t="s">
        <v>2</v>
      </c>
      <c r="C9" s="144"/>
      <c r="D9" s="144"/>
      <c r="E9" s="6">
        <f t="shared" si="0"/>
        <v>0</v>
      </c>
      <c r="F9" s="8"/>
      <c r="G9" s="8"/>
      <c r="H9" s="7">
        <f t="shared" ref="H9:H18" si="4">F9+G9</f>
        <v>0</v>
      </c>
      <c r="I9" s="7">
        <f>IF($C$9=1,IF(H9/2&lt;30001,ROUNDDOWN(H9/2,-3),30000),IF($E$9&gt;0,ROUNDDOWN(MIN(30000,H9/$E$9),-3),))</f>
        <v>0</v>
      </c>
      <c r="J9" s="7">
        <f>IF($C$9&gt;1,ROUNDDOWN(MIN(30000,H9/$E$9),-3),)</f>
        <v>0</v>
      </c>
      <c r="K9" s="7">
        <f>IF($C$9&gt;2,ROUNDDOWN(MIN(30000,H9/$E$9),-3),)</f>
        <v>0</v>
      </c>
      <c r="L9" s="7">
        <f>IF($C$9&gt;3,ROUNDDOWN(MIN(30000,H9/$E$9),-3),)</f>
        <v>0</v>
      </c>
      <c r="M9" s="7">
        <f>IF($C$9&gt;4,ROUNDDOWN(MIN(30000,H9/$E$9),-3),)</f>
        <v>0</v>
      </c>
      <c r="N9" s="7">
        <f t="shared" si="1"/>
        <v>0</v>
      </c>
      <c r="O9" s="141">
        <f t="shared" si="2"/>
        <v>0</v>
      </c>
      <c r="P9" s="7">
        <f t="shared" ref="P9:P17" si="5">H9-N9-O9</f>
        <v>0</v>
      </c>
      <c r="Q9" s="7">
        <f t="shared" si="3"/>
        <v>0</v>
      </c>
    </row>
    <row r="10" spans="1:17" ht="20.100000000000001" customHeight="1">
      <c r="B10" s="6" t="s">
        <v>3</v>
      </c>
      <c r="C10" s="144"/>
      <c r="D10" s="144"/>
      <c r="E10" s="6">
        <f t="shared" si="0"/>
        <v>0</v>
      </c>
      <c r="F10" s="8"/>
      <c r="G10" s="8"/>
      <c r="H10" s="7">
        <f t="shared" si="4"/>
        <v>0</v>
      </c>
      <c r="I10" s="7">
        <f>IF($C$10=1,IF(H10/2&lt;30001,ROUNDDOWN(H10/2,-3),30000),IF($E$10&gt;0,ROUNDDOWN(MIN(30000,H10/$E$10),-3),))</f>
        <v>0</v>
      </c>
      <c r="J10" s="7">
        <f>IF($C$10&gt;1,ROUNDDOWN(MIN(30000,H10/$E$10),-3),)</f>
        <v>0</v>
      </c>
      <c r="K10" s="7">
        <f>IF($C$10&gt;2,ROUNDDOWN(MIN(30000,H10/$E$10),-3),)</f>
        <v>0</v>
      </c>
      <c r="L10" s="7">
        <f>IF($C$10&gt;3,ROUNDDOWN(MIN(30000,H10/$E$10),-3),)</f>
        <v>0</v>
      </c>
      <c r="M10" s="7">
        <f>IF($C$10&gt;4,ROUNDDOWN(MIN(30000,H10/$E$10),-3),)</f>
        <v>0</v>
      </c>
      <c r="N10" s="7">
        <f t="shared" si="1"/>
        <v>0</v>
      </c>
      <c r="O10" s="141">
        <f t="shared" si="2"/>
        <v>0</v>
      </c>
      <c r="P10" s="7">
        <f t="shared" si="5"/>
        <v>0</v>
      </c>
      <c r="Q10" s="7">
        <f t="shared" si="3"/>
        <v>0</v>
      </c>
    </row>
    <row r="11" spans="1:17" ht="20.100000000000001" customHeight="1">
      <c r="B11" s="6" t="s">
        <v>4</v>
      </c>
      <c r="C11" s="144"/>
      <c r="D11" s="144"/>
      <c r="E11" s="6">
        <f t="shared" si="0"/>
        <v>0</v>
      </c>
      <c r="F11" s="8"/>
      <c r="G11" s="8"/>
      <c r="H11" s="7">
        <f t="shared" si="4"/>
        <v>0</v>
      </c>
      <c r="I11" s="7">
        <f>IF($C$11=1,IF(H11/2&lt;30001,ROUNDDOWN(H11/2,-3),30000),IF($E$11&gt;0,ROUNDDOWN(MIN(30000,H11/$E$11),-3),))</f>
        <v>0</v>
      </c>
      <c r="J11" s="7">
        <f>IF($C$11&gt;1,ROUNDDOWN(MIN(30000,H11/$E$11),-3),)</f>
        <v>0</v>
      </c>
      <c r="K11" s="7">
        <f>IF($C$11&gt;2,ROUNDDOWN(MIN(30000,H11/$E$11),-3),)</f>
        <v>0</v>
      </c>
      <c r="L11" s="7">
        <f>IF($C$11&gt;3,ROUNDDOWN(MIN(30000,H11/$E$11),-3),)</f>
        <v>0</v>
      </c>
      <c r="M11" s="7">
        <f>IF($C$11&gt;4,ROUNDDOWN(MIN(30000,H11/$E$11),-3),)</f>
        <v>0</v>
      </c>
      <c r="N11" s="7">
        <f t="shared" si="1"/>
        <v>0</v>
      </c>
      <c r="O11" s="141">
        <f t="shared" si="2"/>
        <v>0</v>
      </c>
      <c r="P11" s="7">
        <f t="shared" si="5"/>
        <v>0</v>
      </c>
      <c r="Q11" s="7">
        <f t="shared" si="3"/>
        <v>0</v>
      </c>
    </row>
    <row r="12" spans="1:17" ht="20.100000000000001" customHeight="1">
      <c r="B12" s="6" t="s">
        <v>5</v>
      </c>
      <c r="C12" s="144"/>
      <c r="D12" s="144"/>
      <c r="E12" s="6">
        <f t="shared" si="0"/>
        <v>0</v>
      </c>
      <c r="F12" s="8"/>
      <c r="G12" s="8"/>
      <c r="H12" s="7">
        <f t="shared" si="4"/>
        <v>0</v>
      </c>
      <c r="I12" s="7">
        <f>IF($C$12=1,IF(H12/2&lt;30001,ROUNDDOWN(H12/2,-3),30000),IF($E$12&gt;0,ROUNDDOWN(MIN(30000,H12/$E$12),-3),))</f>
        <v>0</v>
      </c>
      <c r="J12" s="7">
        <f>IF($C$12&gt;1,ROUNDDOWN(MIN(30000,H12/$E$12),-3),)</f>
        <v>0</v>
      </c>
      <c r="K12" s="7">
        <f>IF($C$12&gt;2,ROUNDDOWN(MIN(30000,H12/$E$12),-3),)</f>
        <v>0</v>
      </c>
      <c r="L12" s="7">
        <f>IF($C$12&gt;3,ROUNDDOWN(MIN(30000,H12/$E$12),-3),)</f>
        <v>0</v>
      </c>
      <c r="M12" s="7">
        <f>IF($C$12&gt;4,ROUNDDOWN(MIN(30000,H12/$E$12),-3),)</f>
        <v>0</v>
      </c>
      <c r="N12" s="7">
        <f t="shared" si="1"/>
        <v>0</v>
      </c>
      <c r="O12" s="141">
        <f t="shared" si="2"/>
        <v>0</v>
      </c>
      <c r="P12" s="7">
        <f t="shared" si="5"/>
        <v>0</v>
      </c>
      <c r="Q12" s="7">
        <f t="shared" si="3"/>
        <v>0</v>
      </c>
    </row>
    <row r="13" spans="1:17" ht="20.100000000000001" customHeight="1">
      <c r="B13" s="6" t="s">
        <v>11</v>
      </c>
      <c r="C13" s="144"/>
      <c r="D13" s="144"/>
      <c r="E13" s="6">
        <f t="shared" si="0"/>
        <v>0</v>
      </c>
      <c r="F13" s="8"/>
      <c r="G13" s="8"/>
      <c r="H13" s="7">
        <f t="shared" si="4"/>
        <v>0</v>
      </c>
      <c r="I13" s="7">
        <f>IF($C$13=1,IF(H13/2&lt;30001,ROUNDDOWN(H13/2,-3),30000),IF($E$13&gt;0,ROUNDDOWN(MIN(30000,H13/$E$13),-3),))</f>
        <v>0</v>
      </c>
      <c r="J13" s="7">
        <f>IF($C$13&gt;1,ROUNDDOWN(MIN(30000,H13/$E$13),-3),)</f>
        <v>0</v>
      </c>
      <c r="K13" s="7">
        <f>IF($C$13&gt;2,ROUNDDOWN(MIN(30000,H13/$E$13),-3),)</f>
        <v>0</v>
      </c>
      <c r="L13" s="7">
        <f>IF($C$13&gt;3,ROUNDDOWN(MIN(30000,H13/$E$13),-3),)</f>
        <v>0</v>
      </c>
      <c r="M13" s="7">
        <f>IF($C$13&gt;4,ROUNDDOWN(MIN(30000,H13/$E$13),-3),)</f>
        <v>0</v>
      </c>
      <c r="N13" s="7">
        <f t="shared" si="1"/>
        <v>0</v>
      </c>
      <c r="O13" s="141">
        <f t="shared" si="2"/>
        <v>0</v>
      </c>
      <c r="P13" s="7">
        <f t="shared" si="5"/>
        <v>0</v>
      </c>
      <c r="Q13" s="7">
        <f t="shared" si="3"/>
        <v>0</v>
      </c>
    </row>
    <row r="14" spans="1:17" ht="20.100000000000001" customHeight="1">
      <c r="B14" s="6" t="s">
        <v>12</v>
      </c>
      <c r="C14" s="144"/>
      <c r="D14" s="144"/>
      <c r="E14" s="6">
        <f t="shared" si="0"/>
        <v>0</v>
      </c>
      <c r="F14" s="8"/>
      <c r="G14" s="8"/>
      <c r="H14" s="7">
        <f t="shared" si="4"/>
        <v>0</v>
      </c>
      <c r="I14" s="7">
        <f>IF($C$14=1,IF(H14/2&lt;30001,ROUNDDOWN(H14/2,-3),30000),IF($E$14&gt;0,ROUNDDOWN(MIN(30000,H14/$E$14),-3),))</f>
        <v>0</v>
      </c>
      <c r="J14" s="7">
        <f>IF($C$14&gt;1,ROUNDDOWN(MIN(30000,H14/$E$14),-3),)</f>
        <v>0</v>
      </c>
      <c r="K14" s="7">
        <f>IF($C$14&gt;2,ROUNDDOWN(MIN(30000,H14/$E$14),-3),)</f>
        <v>0</v>
      </c>
      <c r="L14" s="7">
        <f>IF($C$14&gt;3,ROUNDDOWN(MIN(30000,H14/$E$14),-3),)</f>
        <v>0</v>
      </c>
      <c r="M14" s="7">
        <f>IF($C$14&gt;4,ROUNDDOWN(MIN(30000,H14/$E$14),-3),)</f>
        <v>0</v>
      </c>
      <c r="N14" s="7">
        <f t="shared" si="1"/>
        <v>0</v>
      </c>
      <c r="O14" s="141">
        <f t="shared" si="2"/>
        <v>0</v>
      </c>
      <c r="P14" s="7">
        <f t="shared" si="5"/>
        <v>0</v>
      </c>
      <c r="Q14" s="7">
        <f t="shared" si="3"/>
        <v>0</v>
      </c>
    </row>
    <row r="15" spans="1:17" ht="20.100000000000001" customHeight="1">
      <c r="B15" s="6" t="s">
        <v>13</v>
      </c>
      <c r="C15" s="144"/>
      <c r="D15" s="144"/>
      <c r="E15" s="6">
        <f t="shared" si="0"/>
        <v>0</v>
      </c>
      <c r="F15" s="8"/>
      <c r="G15" s="8"/>
      <c r="H15" s="7">
        <f t="shared" si="4"/>
        <v>0</v>
      </c>
      <c r="I15" s="7">
        <f>IF($C$15=1,IF(H15/2&lt;30001,ROUNDDOWN(H15/2,-3),30000),IF($E$15&gt;0,ROUNDDOWN(MIN(30000,H15/$E$15),-3),))</f>
        <v>0</v>
      </c>
      <c r="J15" s="7">
        <f>IF($C$15&gt;1,ROUNDDOWN(MIN(30000,H15/$E$15),-3),)</f>
        <v>0</v>
      </c>
      <c r="K15" s="7">
        <f>IF($C$15&gt;2,ROUNDDOWN(MIN(30000,H15/$E$15),-3),)</f>
        <v>0</v>
      </c>
      <c r="L15" s="7">
        <f>IF($C$15&gt;3,ROUNDDOWN(MIN(30000,H15/$E$15),-3),)</f>
        <v>0</v>
      </c>
      <c r="M15" s="7">
        <f>IF($C$15&gt;4,ROUNDDOWN(MIN(30000,H15/$E$15),-3),)</f>
        <v>0</v>
      </c>
      <c r="N15" s="7">
        <f t="shared" si="1"/>
        <v>0</v>
      </c>
      <c r="O15" s="141">
        <f t="shared" si="2"/>
        <v>0</v>
      </c>
      <c r="P15" s="7">
        <f t="shared" si="5"/>
        <v>0</v>
      </c>
      <c r="Q15" s="7">
        <f t="shared" si="3"/>
        <v>0</v>
      </c>
    </row>
    <row r="16" spans="1:17" ht="20.100000000000001" customHeight="1">
      <c r="B16" s="6" t="s">
        <v>6</v>
      </c>
      <c r="C16" s="144"/>
      <c r="D16" s="144"/>
      <c r="E16" s="6">
        <f t="shared" si="0"/>
        <v>0</v>
      </c>
      <c r="F16" s="8"/>
      <c r="G16" s="8"/>
      <c r="H16" s="7">
        <f t="shared" si="4"/>
        <v>0</v>
      </c>
      <c r="I16" s="7">
        <f>IF($C$16=1,IF(H16/2&lt;30001,ROUNDDOWN(H16/2,-3),30000),IF($E$16&gt;0,ROUNDDOWN(MIN(30000,H16/$E$16),-3),))</f>
        <v>0</v>
      </c>
      <c r="J16" s="7">
        <f>IF($C$16&gt;1,ROUNDDOWN(MIN(30000,H16/$E$16),-3),)</f>
        <v>0</v>
      </c>
      <c r="K16" s="7">
        <f>IF($C$16&gt;2,ROUNDDOWN(MIN(30000,H16/$E$16),-3),)</f>
        <v>0</v>
      </c>
      <c r="L16" s="7">
        <f>IF($C$16&gt;3,ROUNDDOWN(MIN(30000,H16/$E$16),-3),)</f>
        <v>0</v>
      </c>
      <c r="M16" s="7">
        <f>IF($C$16&gt;4,ROUNDDOWN(MIN(30000,H16/$E$16),-3),)</f>
        <v>0</v>
      </c>
      <c r="N16" s="7">
        <f t="shared" si="1"/>
        <v>0</v>
      </c>
      <c r="O16" s="141">
        <f t="shared" si="2"/>
        <v>0</v>
      </c>
      <c r="P16" s="7">
        <f t="shared" si="5"/>
        <v>0</v>
      </c>
      <c r="Q16" s="7">
        <f t="shared" si="3"/>
        <v>0</v>
      </c>
    </row>
    <row r="17" spans="2:17" ht="20.100000000000001" customHeight="1">
      <c r="B17" s="6" t="s">
        <v>7</v>
      </c>
      <c r="C17" s="144"/>
      <c r="D17" s="144"/>
      <c r="E17" s="6">
        <f t="shared" si="0"/>
        <v>0</v>
      </c>
      <c r="F17" s="8"/>
      <c r="G17" s="8"/>
      <c r="H17" s="7">
        <f t="shared" si="4"/>
        <v>0</v>
      </c>
      <c r="I17" s="7">
        <f>IF($C$17=1,IF(H17/2&lt;30001,ROUNDDOWN(H17/2,-3),30000),IF($E$17&gt;0,ROUNDDOWN(MIN(30000,H17/$E$17),-3),))</f>
        <v>0</v>
      </c>
      <c r="J17" s="7">
        <f>IF($C$17&gt;1,ROUNDDOWN(MIN(30000,H17/$E$17),-3),)</f>
        <v>0</v>
      </c>
      <c r="K17" s="7">
        <f>IF($C$17&gt;2,ROUNDDOWN(MIN(30000,H17/$E$17),-3),)</f>
        <v>0</v>
      </c>
      <c r="L17" s="7">
        <f>IF($C$17&gt;3,ROUNDDOWN(MIN(30000,H17/$E$17),-3),)</f>
        <v>0</v>
      </c>
      <c r="M17" s="7">
        <f>IF($C$17&gt;4,ROUNDDOWN(MIN(30000,H17/$E$17),-3),)</f>
        <v>0</v>
      </c>
      <c r="N17" s="7">
        <f t="shared" si="1"/>
        <v>0</v>
      </c>
      <c r="O17" s="141">
        <f t="shared" si="2"/>
        <v>0</v>
      </c>
      <c r="P17" s="7">
        <f t="shared" si="5"/>
        <v>0</v>
      </c>
      <c r="Q17" s="7">
        <f t="shared" si="3"/>
        <v>0</v>
      </c>
    </row>
    <row r="18" spans="2:17" ht="20.100000000000001" customHeight="1" thickBot="1">
      <c r="B18" s="137" t="s">
        <v>8</v>
      </c>
      <c r="C18" s="145"/>
      <c r="D18" s="145"/>
      <c r="E18" s="137">
        <f t="shared" si="0"/>
        <v>0</v>
      </c>
      <c r="F18" s="138"/>
      <c r="G18" s="138"/>
      <c r="H18" s="139">
        <f t="shared" si="4"/>
        <v>0</v>
      </c>
      <c r="I18" s="139">
        <f>IF($C$18=1,IF(H18/2&lt;30001,ROUNDDOWN(H18/2,-3),30000),IF($E$18&gt;0,ROUNDDOWN(MIN(30000,H18/$E$18),-3),))</f>
        <v>0</v>
      </c>
      <c r="J18" s="139">
        <f>IF($C$18&gt;1,ROUNDDOWN(MIN(30000,H18/$E$18),-3),)</f>
        <v>0</v>
      </c>
      <c r="K18" s="139">
        <f>IF($C$18&gt;2,ROUNDDOWN(MIN(30000,H18/$E$18),-3),)</f>
        <v>0</v>
      </c>
      <c r="L18" s="139">
        <f>IF($C$18&gt;3,ROUNDDOWN(MIN(30000,H18/$E$18),-3),)</f>
        <v>0</v>
      </c>
      <c r="M18" s="139">
        <f>IF($C$18&gt;4,ROUNDDOWN(MIN(30000,H18/$E$18),-3),)</f>
        <v>0</v>
      </c>
      <c r="N18" s="139">
        <f t="shared" si="1"/>
        <v>0</v>
      </c>
      <c r="O18" s="139">
        <f t="shared" si="2"/>
        <v>0</v>
      </c>
      <c r="P18" s="139">
        <f>H18-N18-O18</f>
        <v>0</v>
      </c>
      <c r="Q18" s="139">
        <f t="shared" si="3"/>
        <v>0</v>
      </c>
    </row>
    <row r="19" spans="2:17" ht="20.100000000000001" customHeight="1" thickTop="1">
      <c r="B19" s="135" t="s">
        <v>204</v>
      </c>
      <c r="C19" s="135"/>
      <c r="D19" s="135"/>
      <c r="E19" s="135"/>
      <c r="F19" s="136">
        <f>SUM(F7:F18)</f>
        <v>0</v>
      </c>
      <c r="G19" s="136">
        <f>SUM(G7:G18)</f>
        <v>0</v>
      </c>
      <c r="H19" s="136">
        <f t="shared" ref="H19:O19" si="6">SUM(H7:H18)</f>
        <v>0</v>
      </c>
      <c r="I19" s="136">
        <f t="shared" si="6"/>
        <v>0</v>
      </c>
      <c r="J19" s="136">
        <f t="shared" si="6"/>
        <v>0</v>
      </c>
      <c r="K19" s="136">
        <f t="shared" si="6"/>
        <v>0</v>
      </c>
      <c r="L19" s="136">
        <f t="shared" si="6"/>
        <v>0</v>
      </c>
      <c r="M19" s="136">
        <f>SUM(M7:M18)</f>
        <v>0</v>
      </c>
      <c r="N19" s="136">
        <f t="shared" si="6"/>
        <v>0</v>
      </c>
      <c r="O19" s="142">
        <f t="shared" si="6"/>
        <v>0</v>
      </c>
      <c r="P19" s="143">
        <f>SUM(P7:P18)</f>
        <v>0</v>
      </c>
      <c r="Q19" s="143">
        <f>SUM(Q7:Q18)</f>
        <v>0</v>
      </c>
    </row>
    <row r="21" spans="2:17">
      <c r="B21" s="1" t="s">
        <v>158</v>
      </c>
    </row>
    <row r="22" spans="2:17">
      <c r="B22" s="1" t="s">
        <v>159</v>
      </c>
      <c r="O22" s="169"/>
      <c r="Q22" s="169"/>
    </row>
    <row r="23" spans="2:17" ht="18.75">
      <c r="Q23" s="169" t="s">
        <v>168</v>
      </c>
    </row>
  </sheetData>
  <mergeCells count="2">
    <mergeCell ref="P3:Q3"/>
    <mergeCell ref="B4:O4"/>
  </mergeCells>
  <phoneticPr fontId="2"/>
  <pageMargins left="0.25" right="0.25" top="0.75" bottom="0.75" header="0.3" footer="0.3"/>
  <pageSetup paperSize="9" scale="90" orientation="landscape"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23"/>
  <sheetViews>
    <sheetView view="pageBreakPreview" zoomScaleNormal="100" zoomScaleSheetLayoutView="100" workbookViewId="0">
      <selection activeCell="H7" sqref="H7"/>
    </sheetView>
  </sheetViews>
  <sheetFormatPr defaultRowHeight="14.25" outlineLevelCol="1"/>
  <cols>
    <col min="1" max="1" width="1.625" customWidth="1"/>
    <col min="2" max="2" width="6.375" customWidth="1"/>
    <col min="3" max="6" width="9.125" customWidth="1"/>
    <col min="7" max="7" width="10.125" customWidth="1"/>
    <col min="8" max="14" width="9.125" customWidth="1" outlineLevel="1"/>
    <col min="15" max="16" width="9.125" customWidth="1"/>
  </cols>
  <sheetData>
    <row r="1" spans="1:17" ht="3.95" customHeight="1"/>
    <row r="2" spans="1:17">
      <c r="A2" s="1"/>
      <c r="B2" s="1" t="s">
        <v>181</v>
      </c>
      <c r="P2" s="151"/>
      <c r="Q2" s="152"/>
    </row>
    <row r="3" spans="1:17">
      <c r="A3" s="1"/>
      <c r="B3" s="1"/>
      <c r="P3" s="259" t="s">
        <v>238</v>
      </c>
      <c r="Q3" s="260"/>
    </row>
    <row r="4" spans="1:17">
      <c r="B4" s="258" t="s">
        <v>206</v>
      </c>
      <c r="C4" s="258"/>
      <c r="D4" s="258"/>
      <c r="E4" s="258"/>
      <c r="F4" s="258"/>
      <c r="G4" s="258"/>
      <c r="H4" s="258"/>
      <c r="I4" s="258"/>
      <c r="J4" s="258"/>
      <c r="K4" s="258"/>
      <c r="L4" s="258"/>
      <c r="M4" s="258"/>
      <c r="N4" s="258"/>
      <c r="O4" s="258"/>
      <c r="P4" s="258"/>
    </row>
    <row r="6" spans="1:17">
      <c r="B6" s="169" t="s">
        <v>134</v>
      </c>
      <c r="C6" s="261"/>
      <c r="D6" s="261"/>
      <c r="E6" s="261"/>
      <c r="F6" s="261"/>
      <c r="G6" s="261"/>
      <c r="H6" s="261"/>
      <c r="I6" s="179"/>
      <c r="J6" s="179"/>
      <c r="K6" s="179"/>
    </row>
    <row r="7" spans="1:17">
      <c r="B7" s="169" t="s">
        <v>132</v>
      </c>
      <c r="C7" s="132"/>
      <c r="D7" s="164" t="s">
        <v>133</v>
      </c>
      <c r="E7" s="1"/>
      <c r="F7" s="262" t="s">
        <v>140</v>
      </c>
      <c r="G7" s="262"/>
      <c r="H7" s="163" t="s">
        <v>139</v>
      </c>
      <c r="I7" s="164"/>
      <c r="J7" s="164"/>
      <c r="K7" s="164"/>
    </row>
    <row r="9" spans="1:17">
      <c r="B9" s="4"/>
      <c r="C9" s="263" t="s">
        <v>147</v>
      </c>
      <c r="D9" s="263"/>
      <c r="E9" s="264"/>
      <c r="F9" s="264"/>
      <c r="G9" s="264"/>
      <c r="H9" s="264"/>
      <c r="I9" s="264"/>
      <c r="J9" s="264"/>
      <c r="K9" s="264"/>
      <c r="L9" s="264"/>
      <c r="M9" s="264"/>
      <c r="N9" s="264"/>
      <c r="O9" s="264"/>
      <c r="P9" s="264"/>
      <c r="Q9" s="264"/>
    </row>
    <row r="10" spans="1:17">
      <c r="B10" s="4"/>
      <c r="C10" s="263" t="s">
        <v>52</v>
      </c>
      <c r="D10" s="263"/>
      <c r="E10" s="264"/>
      <c r="F10" s="263" t="s">
        <v>136</v>
      </c>
      <c r="G10" s="263"/>
      <c r="H10" s="263" t="s">
        <v>137</v>
      </c>
      <c r="I10" s="263"/>
      <c r="J10" s="263"/>
      <c r="K10" s="263"/>
      <c r="L10" s="263"/>
      <c r="M10" s="255" t="s">
        <v>82</v>
      </c>
      <c r="N10" s="256"/>
      <c r="O10" s="257"/>
      <c r="P10" s="313" t="s">
        <v>196</v>
      </c>
      <c r="Q10" s="314"/>
    </row>
    <row r="11" spans="1:17">
      <c r="B11" s="168">
        <v>1</v>
      </c>
      <c r="C11" s="265"/>
      <c r="D11" s="265"/>
      <c r="E11" s="265"/>
      <c r="F11" s="254"/>
      <c r="G11" s="253"/>
      <c r="H11" s="254"/>
      <c r="I11" s="252"/>
      <c r="J11" s="185" t="s">
        <v>195</v>
      </c>
      <c r="K11" s="252"/>
      <c r="L11" s="253"/>
      <c r="M11" s="249"/>
      <c r="N11" s="250"/>
      <c r="O11" s="251"/>
      <c r="P11" s="249"/>
      <c r="Q11" s="251"/>
    </row>
    <row r="12" spans="1:17">
      <c r="B12" s="168">
        <v>2</v>
      </c>
      <c r="C12" s="265"/>
      <c r="D12" s="265"/>
      <c r="E12" s="265"/>
      <c r="F12" s="254"/>
      <c r="G12" s="253"/>
      <c r="H12" s="254"/>
      <c r="I12" s="252"/>
      <c r="J12" s="185" t="s">
        <v>195</v>
      </c>
      <c r="K12" s="252"/>
      <c r="L12" s="253"/>
      <c r="M12" s="249"/>
      <c r="N12" s="250"/>
      <c r="O12" s="251"/>
      <c r="P12" s="249"/>
      <c r="Q12" s="251"/>
    </row>
    <row r="13" spans="1:17">
      <c r="B13" s="168">
        <v>3</v>
      </c>
      <c r="C13" s="265"/>
      <c r="D13" s="265"/>
      <c r="E13" s="265"/>
      <c r="F13" s="254"/>
      <c r="G13" s="253"/>
      <c r="H13" s="254"/>
      <c r="I13" s="252"/>
      <c r="J13" s="185" t="s">
        <v>195</v>
      </c>
      <c r="K13" s="252"/>
      <c r="L13" s="253"/>
      <c r="M13" s="249"/>
      <c r="N13" s="250"/>
      <c r="O13" s="251"/>
      <c r="P13" s="249"/>
      <c r="Q13" s="251"/>
    </row>
    <row r="14" spans="1:17">
      <c r="B14" s="168">
        <v>4</v>
      </c>
      <c r="C14" s="265"/>
      <c r="D14" s="265"/>
      <c r="E14" s="265"/>
      <c r="F14" s="254"/>
      <c r="G14" s="253"/>
      <c r="H14" s="254"/>
      <c r="I14" s="252"/>
      <c r="J14" s="185" t="s">
        <v>195</v>
      </c>
      <c r="K14" s="252"/>
      <c r="L14" s="253"/>
      <c r="M14" s="249"/>
      <c r="N14" s="250"/>
      <c r="O14" s="251"/>
      <c r="P14" s="249"/>
      <c r="Q14" s="251"/>
    </row>
    <row r="15" spans="1:17">
      <c r="B15" s="168">
        <v>5</v>
      </c>
      <c r="C15" s="265"/>
      <c r="D15" s="265"/>
      <c r="E15" s="265"/>
      <c r="F15" s="254"/>
      <c r="G15" s="253"/>
      <c r="H15" s="254"/>
      <c r="I15" s="252"/>
      <c r="J15" s="185" t="s">
        <v>195</v>
      </c>
      <c r="K15" s="252"/>
      <c r="L15" s="253"/>
      <c r="M15" s="249"/>
      <c r="N15" s="250"/>
      <c r="O15" s="251"/>
      <c r="P15" s="249"/>
      <c r="Q15" s="251"/>
    </row>
    <row r="16" spans="1:17">
      <c r="B16" s="255" t="s">
        <v>9</v>
      </c>
      <c r="C16" s="256"/>
      <c r="D16" s="257"/>
      <c r="E16" s="255" t="s">
        <v>202</v>
      </c>
      <c r="F16" s="257"/>
      <c r="G16" s="255" t="s">
        <v>143</v>
      </c>
      <c r="H16" s="257"/>
      <c r="I16" s="255" t="s">
        <v>197</v>
      </c>
      <c r="J16" s="257"/>
      <c r="K16" s="255" t="s">
        <v>10</v>
      </c>
      <c r="L16" s="257"/>
      <c r="M16" s="255" t="s">
        <v>145</v>
      </c>
      <c r="N16" s="256"/>
      <c r="O16" s="257"/>
      <c r="P16" s="255" t="s">
        <v>146</v>
      </c>
      <c r="Q16" s="257"/>
    </row>
    <row r="17" spans="2:17">
      <c r="B17" s="315">
        <f>別紙⑦実績!F19</f>
        <v>0</v>
      </c>
      <c r="C17" s="316"/>
      <c r="D17" s="317"/>
      <c r="E17" s="318">
        <f>別紙⑦実績!G19</f>
        <v>0</v>
      </c>
      <c r="F17" s="318"/>
      <c r="G17" s="315">
        <f>SUM(B17:F17)</f>
        <v>0</v>
      </c>
      <c r="H17" s="317"/>
      <c r="I17" s="315">
        <f>別紙⑦実績!N19</f>
        <v>0</v>
      </c>
      <c r="J17" s="317"/>
      <c r="K17" s="315">
        <f>別紙⑦実績!O19</f>
        <v>0</v>
      </c>
      <c r="L17" s="317"/>
      <c r="M17" s="315">
        <f>別紙⑦実績!P19</f>
        <v>0</v>
      </c>
      <c r="N17" s="316"/>
      <c r="O17" s="317"/>
      <c r="P17" s="318">
        <f>別紙⑦実績!Q19</f>
        <v>0</v>
      </c>
      <c r="Q17" s="318"/>
    </row>
    <row r="20" spans="2:17">
      <c r="B20" s="263" t="s">
        <v>148</v>
      </c>
      <c r="C20" s="264"/>
      <c r="D20" s="264"/>
      <c r="E20" s="264"/>
      <c r="F20" s="265"/>
      <c r="G20" s="265"/>
      <c r="H20" s="265"/>
      <c r="I20" s="265"/>
      <c r="J20" s="265"/>
      <c r="K20" s="265"/>
      <c r="L20" s="265"/>
      <c r="M20" s="265"/>
      <c r="N20" s="265"/>
      <c r="O20" s="265"/>
      <c r="P20" s="265"/>
      <c r="Q20" s="265"/>
    </row>
    <row r="21" spans="2:17" s="2" customFormat="1" ht="47.25" customHeight="1">
      <c r="B21" s="263" t="s">
        <v>149</v>
      </c>
      <c r="C21" s="264"/>
      <c r="D21" s="264"/>
      <c r="E21" s="264"/>
      <c r="F21" s="265"/>
      <c r="G21" s="265"/>
      <c r="H21" s="265"/>
      <c r="I21" s="265"/>
      <c r="J21" s="265"/>
      <c r="K21" s="265"/>
      <c r="L21" s="265"/>
      <c r="M21" s="265"/>
      <c r="N21" s="265"/>
      <c r="O21" s="265"/>
      <c r="P21" s="265"/>
      <c r="Q21" s="265"/>
    </row>
    <row r="23" spans="2:17" ht="14.25" customHeight="1"/>
  </sheetData>
  <mergeCells count="58">
    <mergeCell ref="B20:E20"/>
    <mergeCell ref="F20:Q20"/>
    <mergeCell ref="B21:E21"/>
    <mergeCell ref="F21:Q21"/>
    <mergeCell ref="P11:Q11"/>
    <mergeCell ref="P12:Q12"/>
    <mergeCell ref="P13:Q13"/>
    <mergeCell ref="P14:Q14"/>
    <mergeCell ref="P15:Q15"/>
    <mergeCell ref="M16:O16"/>
    <mergeCell ref="P16:Q16"/>
    <mergeCell ref="B17:D17"/>
    <mergeCell ref="E17:F17"/>
    <mergeCell ref="G17:H17"/>
    <mergeCell ref="I17:J17"/>
    <mergeCell ref="K17:L17"/>
    <mergeCell ref="M17:O17"/>
    <mergeCell ref="P17:Q17"/>
    <mergeCell ref="C15:E15"/>
    <mergeCell ref="F15:G15"/>
    <mergeCell ref="H15:I15"/>
    <mergeCell ref="K15:L15"/>
    <mergeCell ref="M15:O15"/>
    <mergeCell ref="B16:D16"/>
    <mergeCell ref="E16:F16"/>
    <mergeCell ref="G16:H16"/>
    <mergeCell ref="I16:J16"/>
    <mergeCell ref="K16:L16"/>
    <mergeCell ref="C13:E13"/>
    <mergeCell ref="F13:G13"/>
    <mergeCell ref="H13:I13"/>
    <mergeCell ref="K13:L13"/>
    <mergeCell ref="M13:O13"/>
    <mergeCell ref="C14:E14"/>
    <mergeCell ref="F14:G14"/>
    <mergeCell ref="H14:I14"/>
    <mergeCell ref="K14:L14"/>
    <mergeCell ref="M14:O14"/>
    <mergeCell ref="C11:E11"/>
    <mergeCell ref="F11:G11"/>
    <mergeCell ref="H11:I11"/>
    <mergeCell ref="K11:L11"/>
    <mergeCell ref="M11:O11"/>
    <mergeCell ref="C12:E12"/>
    <mergeCell ref="F12:G12"/>
    <mergeCell ref="H12:I12"/>
    <mergeCell ref="K12:L12"/>
    <mergeCell ref="M12:O12"/>
    <mergeCell ref="P3:Q3"/>
    <mergeCell ref="B4:P4"/>
    <mergeCell ref="C6:H6"/>
    <mergeCell ref="F7:G7"/>
    <mergeCell ref="C9:Q9"/>
    <mergeCell ref="C10:E10"/>
    <mergeCell ref="F10:G10"/>
    <mergeCell ref="H10:L10"/>
    <mergeCell ref="M10:O10"/>
    <mergeCell ref="P10:Q10"/>
  </mergeCells>
  <phoneticPr fontId="2"/>
  <dataValidations count="2">
    <dataValidation type="list" allowBlank="1" showInputMessage="1" showErrorMessage="1" sqref="P11:Q15">
      <formula1>"介護,特定技能,技能実習,留学,特定活動(EPA),特定活動(インターン),特定活動(その他)"</formula1>
    </dataValidation>
    <dataValidation type="list" allowBlank="1" showInputMessage="1" showErrorMessage="1" sqref="H7">
      <formula1>"□,☑"</formula1>
    </dataValidation>
  </dataValidations>
  <pageMargins left="0.25" right="0.25" top="0.75" bottom="0.75" header="0.3" footer="0.3"/>
  <pageSetup paperSize="9" scale="90" orientation="landscape" horizontalDpi="1200"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23"/>
  <sheetViews>
    <sheetView view="pageBreakPreview" topLeftCell="A4" zoomScaleNormal="100" zoomScaleSheetLayoutView="100" workbookViewId="0">
      <selection activeCell="P4" sqref="P4"/>
    </sheetView>
  </sheetViews>
  <sheetFormatPr defaultRowHeight="14.25" outlineLevelCol="1"/>
  <cols>
    <col min="1" max="1" width="1.625" customWidth="1"/>
    <col min="2" max="5" width="8.625" customWidth="1"/>
    <col min="6" max="8" width="9.125" customWidth="1"/>
    <col min="9" max="13" width="9.125" customWidth="1" outlineLevel="1"/>
    <col min="14" max="15" width="9.125" customWidth="1"/>
  </cols>
  <sheetData>
    <row r="1" spans="1:17" ht="3.95" customHeight="1"/>
    <row r="2" spans="1:17">
      <c r="A2" s="1"/>
      <c r="B2" s="1" t="s">
        <v>150</v>
      </c>
      <c r="C2" s="1"/>
      <c r="D2" s="1"/>
      <c r="E2" s="1"/>
    </row>
    <row r="3" spans="1:17">
      <c r="A3" s="1"/>
      <c r="B3" s="1"/>
      <c r="C3" s="1"/>
      <c r="D3" s="1"/>
      <c r="E3" s="1"/>
      <c r="P3" s="258" t="s">
        <v>238</v>
      </c>
      <c r="Q3" s="270"/>
    </row>
    <row r="4" spans="1:17">
      <c r="B4" s="258" t="s">
        <v>207</v>
      </c>
      <c r="C4" s="258"/>
      <c r="D4" s="258"/>
      <c r="E4" s="258"/>
      <c r="F4" s="258"/>
      <c r="G4" s="258"/>
      <c r="H4" s="258"/>
      <c r="I4" s="258"/>
      <c r="J4" s="258"/>
      <c r="K4" s="258"/>
      <c r="L4" s="258"/>
      <c r="M4" s="258"/>
      <c r="N4" s="258"/>
      <c r="O4" s="258"/>
    </row>
    <row r="6" spans="1:17" ht="40.5">
      <c r="B6" s="4"/>
      <c r="C6" s="134" t="s">
        <v>151</v>
      </c>
      <c r="D6" s="134" t="s">
        <v>157</v>
      </c>
      <c r="E6" s="6" t="s">
        <v>152</v>
      </c>
      <c r="F6" s="5" t="s">
        <v>9</v>
      </c>
      <c r="G6" s="5" t="s">
        <v>142</v>
      </c>
      <c r="H6" s="5" t="s">
        <v>154</v>
      </c>
      <c r="I6" s="5" t="s">
        <v>160</v>
      </c>
      <c r="J6" s="5" t="s">
        <v>161</v>
      </c>
      <c r="K6" s="5" t="s">
        <v>162</v>
      </c>
      <c r="L6" s="5" t="s">
        <v>163</v>
      </c>
      <c r="M6" s="5" t="s">
        <v>164</v>
      </c>
      <c r="N6" s="5" t="s">
        <v>165</v>
      </c>
      <c r="O6" s="140" t="s">
        <v>10</v>
      </c>
      <c r="P6" s="134" t="s">
        <v>166</v>
      </c>
      <c r="Q6" s="134" t="s">
        <v>167</v>
      </c>
    </row>
    <row r="7" spans="1:17" ht="20.100000000000001" customHeight="1">
      <c r="B7" s="6" t="s">
        <v>0</v>
      </c>
      <c r="C7" s="144"/>
      <c r="D7" s="144"/>
      <c r="E7" s="6">
        <f>SUM(C7:D7)</f>
        <v>0</v>
      </c>
      <c r="F7" s="8"/>
      <c r="G7" s="8"/>
      <c r="H7" s="7">
        <f>F7+G7</f>
        <v>0</v>
      </c>
      <c r="I7" s="7">
        <f>IF($C$7=1,IF(H7/2&lt;30001,ROUNDDOWN(H7/2,-3),30000),IF($E$7&gt;0,ROUNDDOWN(MIN(30000,H7/$E$7),-3),))</f>
        <v>0</v>
      </c>
      <c r="J7" s="7">
        <f>IF($C$7&gt;1,ROUNDDOWN(MIN(30000,H7/$E$7),-3),)</f>
        <v>0</v>
      </c>
      <c r="K7" s="7">
        <f>IF($C$7&gt;2,ROUNDDOWN(MIN(30000,H7/$E$7),-3),)</f>
        <v>0</v>
      </c>
      <c r="L7" s="7">
        <f>IF($C$7&gt;3,ROUNDDOWN(MIN(30000,H7/$E$7),-3),)</f>
        <v>0</v>
      </c>
      <c r="M7" s="7">
        <f>IF($C$7&gt;4,ROUNDDOWN(MIN(30000,H7/$E$7),-3),)</f>
        <v>0</v>
      </c>
      <c r="N7" s="7">
        <f>SUM(I7:M7)</f>
        <v>0</v>
      </c>
      <c r="O7" s="141">
        <f>H7-N7</f>
        <v>0</v>
      </c>
      <c r="P7" s="7">
        <f>H7-N7-O7</f>
        <v>0</v>
      </c>
      <c r="Q7" s="7">
        <f>H7-N7-O7-P7</f>
        <v>0</v>
      </c>
    </row>
    <row r="8" spans="1:17" ht="20.100000000000001" customHeight="1">
      <c r="B8" s="6" t="s">
        <v>1</v>
      </c>
      <c r="C8" s="144"/>
      <c r="D8" s="144"/>
      <c r="E8" s="6">
        <f t="shared" ref="E8:E18" si="0">SUM(C8:D8)</f>
        <v>0</v>
      </c>
      <c r="F8" s="8"/>
      <c r="G8" s="8"/>
      <c r="H8" s="7">
        <f>F8+G8</f>
        <v>0</v>
      </c>
      <c r="I8" s="7">
        <f>IF($C$8=1,IF(H8/2&lt;30001,ROUNDDOWN(H8/2,-3),30000),IF($E$8&gt;0,ROUNDDOWN(MIN(30000,H8/$E$8),-3),))</f>
        <v>0</v>
      </c>
      <c r="J8" s="7">
        <f>IF($C$8&gt;1,ROUNDDOWN(MIN(30000,H8/$E$8),-3),)</f>
        <v>0</v>
      </c>
      <c r="K8" s="7">
        <f>IF($C$8&gt;2,ROUNDDOWN(MIN(30000,H8/$E$8),-3),)</f>
        <v>0</v>
      </c>
      <c r="L8" s="7">
        <f>IF($C$8&gt;3,ROUNDDOWN(MIN(30000,H8/$E$8),-3),)</f>
        <v>0</v>
      </c>
      <c r="M8" s="7">
        <f>IF($C$8&gt;4,ROUNDDOWN(MIN(30000,H8/$E$8),-3),)</f>
        <v>0</v>
      </c>
      <c r="N8" s="7">
        <f t="shared" ref="N8:N18" si="1">SUM(I8:M8)</f>
        <v>0</v>
      </c>
      <c r="O8" s="141">
        <f t="shared" ref="O8:O18" si="2">H8-N8</f>
        <v>0</v>
      </c>
      <c r="P8" s="7">
        <f>H8-N8-O8</f>
        <v>0</v>
      </c>
      <c r="Q8" s="7">
        <f t="shared" ref="Q8:Q18" si="3">H8-N8-O8-P8</f>
        <v>0</v>
      </c>
    </row>
    <row r="9" spans="1:17" ht="20.100000000000001" customHeight="1">
      <c r="B9" s="6" t="s">
        <v>2</v>
      </c>
      <c r="C9" s="144"/>
      <c r="D9" s="144"/>
      <c r="E9" s="6">
        <f t="shared" si="0"/>
        <v>0</v>
      </c>
      <c r="F9" s="8"/>
      <c r="G9" s="8"/>
      <c r="H9" s="7">
        <f t="shared" ref="H9:H18" si="4">F9+G9</f>
        <v>0</v>
      </c>
      <c r="I9" s="7">
        <f>IF($C$9=1,IF(H9/2&lt;30001,ROUNDDOWN(H9/2,-3),30000),IF($E$9&gt;0,ROUNDDOWN(MIN(30000,H9/$E$9),-3),))</f>
        <v>0</v>
      </c>
      <c r="J9" s="7">
        <f>IF($C$9&gt;1,ROUNDDOWN(MIN(30000,H9/$E$9),-3),)</f>
        <v>0</v>
      </c>
      <c r="K9" s="7">
        <f>IF($C$9&gt;2,ROUNDDOWN(MIN(30000,H9/$E$9),-3),)</f>
        <v>0</v>
      </c>
      <c r="L9" s="7">
        <f>IF($C$9&gt;3,ROUNDDOWN(MIN(30000,H9/$E$9),-3),)</f>
        <v>0</v>
      </c>
      <c r="M9" s="7">
        <f>IF($C$9&gt;4,ROUNDDOWN(MIN(30000,H9/$E$9),-3),)</f>
        <v>0</v>
      </c>
      <c r="N9" s="7">
        <f t="shared" si="1"/>
        <v>0</v>
      </c>
      <c r="O9" s="141">
        <f t="shared" si="2"/>
        <v>0</v>
      </c>
      <c r="P9" s="7">
        <f t="shared" ref="P9:P17" si="5">H9-N9-O9</f>
        <v>0</v>
      </c>
      <c r="Q9" s="7">
        <f t="shared" si="3"/>
        <v>0</v>
      </c>
    </row>
    <row r="10" spans="1:17" ht="20.100000000000001" customHeight="1">
      <c r="B10" s="6" t="s">
        <v>3</v>
      </c>
      <c r="C10" s="144"/>
      <c r="D10" s="144"/>
      <c r="E10" s="6">
        <f t="shared" si="0"/>
        <v>0</v>
      </c>
      <c r="F10" s="8"/>
      <c r="G10" s="8"/>
      <c r="H10" s="7">
        <f t="shared" si="4"/>
        <v>0</v>
      </c>
      <c r="I10" s="7">
        <f>IF($C$10=1,IF(H10/2&lt;30001,ROUNDDOWN(H10/2,-3),30000),IF($E$10&gt;0,ROUNDDOWN(MIN(30000,H10/$E$10),-3),))</f>
        <v>0</v>
      </c>
      <c r="J10" s="7">
        <f>IF($C$10&gt;1,ROUNDDOWN(MIN(30000,H10/$E$10),-3),)</f>
        <v>0</v>
      </c>
      <c r="K10" s="7">
        <f>IF($C$10&gt;2,ROUNDDOWN(MIN(30000,H10/$E$10),-3),)</f>
        <v>0</v>
      </c>
      <c r="L10" s="7">
        <f>IF($C$10&gt;3,ROUNDDOWN(MIN(30000,H10/$E$10),-3),)</f>
        <v>0</v>
      </c>
      <c r="M10" s="7">
        <f>IF($C$10&gt;4,ROUNDDOWN(MIN(30000,H10/$E$10),-3),)</f>
        <v>0</v>
      </c>
      <c r="N10" s="7">
        <f t="shared" si="1"/>
        <v>0</v>
      </c>
      <c r="O10" s="141">
        <f t="shared" si="2"/>
        <v>0</v>
      </c>
      <c r="P10" s="7">
        <f t="shared" si="5"/>
        <v>0</v>
      </c>
      <c r="Q10" s="7">
        <f t="shared" si="3"/>
        <v>0</v>
      </c>
    </row>
    <row r="11" spans="1:17" ht="20.100000000000001" customHeight="1">
      <c r="B11" s="6" t="s">
        <v>4</v>
      </c>
      <c r="C11" s="144"/>
      <c r="D11" s="144"/>
      <c r="E11" s="6">
        <f t="shared" si="0"/>
        <v>0</v>
      </c>
      <c r="F11" s="8"/>
      <c r="G11" s="8"/>
      <c r="H11" s="7">
        <f t="shared" si="4"/>
        <v>0</v>
      </c>
      <c r="I11" s="7">
        <f>IF($C$11=1,IF(H11/2&lt;30001,ROUNDDOWN(H11/2,-3),30000),IF($E$11&gt;0,ROUNDDOWN(MIN(30000,H11/$E$11),-3),))</f>
        <v>0</v>
      </c>
      <c r="J11" s="7">
        <f>IF($C$11&gt;1,ROUNDDOWN(MIN(30000,H11/$E$11),-3),)</f>
        <v>0</v>
      </c>
      <c r="K11" s="7">
        <f>IF($C$11&gt;2,ROUNDDOWN(MIN(30000,H11/$E$11),-3),)</f>
        <v>0</v>
      </c>
      <c r="L11" s="7">
        <f>IF($C$11&gt;3,ROUNDDOWN(MIN(30000,H11/$E$11),-3),)</f>
        <v>0</v>
      </c>
      <c r="M11" s="7">
        <f>IF($C$11&gt;4,ROUNDDOWN(MIN(30000,H11/$E$11),-3),)</f>
        <v>0</v>
      </c>
      <c r="N11" s="7">
        <f t="shared" si="1"/>
        <v>0</v>
      </c>
      <c r="O11" s="141">
        <f t="shared" si="2"/>
        <v>0</v>
      </c>
      <c r="P11" s="7">
        <f t="shared" si="5"/>
        <v>0</v>
      </c>
      <c r="Q11" s="7">
        <f t="shared" si="3"/>
        <v>0</v>
      </c>
    </row>
    <row r="12" spans="1:17" ht="20.100000000000001" customHeight="1">
      <c r="B12" s="6" t="s">
        <v>5</v>
      </c>
      <c r="C12" s="144"/>
      <c r="D12" s="144"/>
      <c r="E12" s="6">
        <f t="shared" si="0"/>
        <v>0</v>
      </c>
      <c r="F12" s="8"/>
      <c r="G12" s="8"/>
      <c r="H12" s="7">
        <f t="shared" si="4"/>
        <v>0</v>
      </c>
      <c r="I12" s="7">
        <f>IF($C$12=1,IF(H12/2&lt;30001,ROUNDDOWN(H12/2,-3),30000),IF($E$12&gt;0,ROUNDDOWN(MIN(30000,H12/$E$12),-3),))</f>
        <v>0</v>
      </c>
      <c r="J12" s="7">
        <f>IF($C$12&gt;1,ROUNDDOWN(MIN(30000,H12/$E$12),-3),)</f>
        <v>0</v>
      </c>
      <c r="K12" s="7">
        <f>IF($C$12&gt;2,ROUNDDOWN(MIN(30000,H12/$E$12),-3),)</f>
        <v>0</v>
      </c>
      <c r="L12" s="7">
        <f>IF($C$12&gt;3,ROUNDDOWN(MIN(30000,H12/$E$12),-3),)</f>
        <v>0</v>
      </c>
      <c r="M12" s="7">
        <f>IF($C$12&gt;4,ROUNDDOWN(MIN(30000,H12/$E$12),-3),)</f>
        <v>0</v>
      </c>
      <c r="N12" s="7">
        <f t="shared" si="1"/>
        <v>0</v>
      </c>
      <c r="O12" s="141">
        <f t="shared" si="2"/>
        <v>0</v>
      </c>
      <c r="P12" s="7">
        <f t="shared" si="5"/>
        <v>0</v>
      </c>
      <c r="Q12" s="7">
        <f t="shared" si="3"/>
        <v>0</v>
      </c>
    </row>
    <row r="13" spans="1:17" ht="20.100000000000001" customHeight="1">
      <c r="B13" s="6" t="s">
        <v>11</v>
      </c>
      <c r="C13" s="144"/>
      <c r="D13" s="144"/>
      <c r="E13" s="6">
        <f t="shared" si="0"/>
        <v>0</v>
      </c>
      <c r="F13" s="8"/>
      <c r="G13" s="8"/>
      <c r="H13" s="7">
        <f t="shared" si="4"/>
        <v>0</v>
      </c>
      <c r="I13" s="7">
        <f>IF($C$13=1,IF(H13/2&lt;30001,ROUNDDOWN(H13/2,-3),30000),IF($E$13&gt;0,ROUNDDOWN(MIN(30000,H13/$E$13),-3),))</f>
        <v>0</v>
      </c>
      <c r="J13" s="7">
        <f>IF($C$13&gt;1,ROUNDDOWN(MIN(30000,H13/$E$13),-3),)</f>
        <v>0</v>
      </c>
      <c r="K13" s="7">
        <f>IF($C$13&gt;2,ROUNDDOWN(MIN(30000,H13/$E$13),-3),)</f>
        <v>0</v>
      </c>
      <c r="L13" s="7">
        <f>IF($C$13&gt;3,ROUNDDOWN(MIN(30000,H13/$E$13),-3),)</f>
        <v>0</v>
      </c>
      <c r="M13" s="7">
        <f>IF($C$13&gt;4,ROUNDDOWN(MIN(30000,H13/$E$13),-3),)</f>
        <v>0</v>
      </c>
      <c r="N13" s="7">
        <f t="shared" si="1"/>
        <v>0</v>
      </c>
      <c r="O13" s="141">
        <f t="shared" si="2"/>
        <v>0</v>
      </c>
      <c r="P13" s="7">
        <f t="shared" si="5"/>
        <v>0</v>
      </c>
      <c r="Q13" s="7">
        <f t="shared" si="3"/>
        <v>0</v>
      </c>
    </row>
    <row r="14" spans="1:17" ht="20.100000000000001" customHeight="1">
      <c r="B14" s="6" t="s">
        <v>12</v>
      </c>
      <c r="C14" s="144"/>
      <c r="D14" s="144"/>
      <c r="E14" s="6">
        <f t="shared" si="0"/>
        <v>0</v>
      </c>
      <c r="F14" s="8"/>
      <c r="G14" s="8"/>
      <c r="H14" s="7">
        <f t="shared" si="4"/>
        <v>0</v>
      </c>
      <c r="I14" s="7">
        <f>IF($C$14=1,IF(H14/2&lt;30001,ROUNDDOWN(H14/2,-3),30000),IF($E$14&gt;0,ROUNDDOWN(MIN(30000,H14/$E$14),-3),))</f>
        <v>0</v>
      </c>
      <c r="J14" s="7">
        <f>IF($C$14&gt;1,ROUNDDOWN(MIN(30000,H14/$E$14),-3),)</f>
        <v>0</v>
      </c>
      <c r="K14" s="7">
        <f>IF($C$14&gt;2,ROUNDDOWN(MIN(30000,H14/$E$14),-3),)</f>
        <v>0</v>
      </c>
      <c r="L14" s="7">
        <f>IF($C$14&gt;3,ROUNDDOWN(MIN(30000,H14/$E$14),-3),)</f>
        <v>0</v>
      </c>
      <c r="M14" s="7">
        <f>IF($C$14&gt;4,ROUNDDOWN(MIN(30000,H14/$E$14),-3),)</f>
        <v>0</v>
      </c>
      <c r="N14" s="7">
        <f t="shared" si="1"/>
        <v>0</v>
      </c>
      <c r="O14" s="141">
        <f t="shared" si="2"/>
        <v>0</v>
      </c>
      <c r="P14" s="7">
        <f t="shared" si="5"/>
        <v>0</v>
      </c>
      <c r="Q14" s="7">
        <f t="shared" si="3"/>
        <v>0</v>
      </c>
    </row>
    <row r="15" spans="1:17" ht="20.100000000000001" customHeight="1">
      <c r="B15" s="6" t="s">
        <v>13</v>
      </c>
      <c r="C15" s="144"/>
      <c r="D15" s="144"/>
      <c r="E15" s="6">
        <f t="shared" si="0"/>
        <v>0</v>
      </c>
      <c r="F15" s="8"/>
      <c r="G15" s="8"/>
      <c r="H15" s="7">
        <f t="shared" si="4"/>
        <v>0</v>
      </c>
      <c r="I15" s="7">
        <f>IF($C$15=1,IF(H15/2&lt;30001,ROUNDDOWN(H15/2,-3),30000),IF($E$15&gt;0,ROUNDDOWN(MIN(30000,H15/$E$15),-3),))</f>
        <v>0</v>
      </c>
      <c r="J15" s="7">
        <f>IF($C$15&gt;1,ROUNDDOWN(MIN(30000,H15/$E$15),-3),)</f>
        <v>0</v>
      </c>
      <c r="K15" s="7">
        <f>IF($C$15&gt;2,ROUNDDOWN(MIN(30000,H15/$E$15),-3),)</f>
        <v>0</v>
      </c>
      <c r="L15" s="7">
        <f>IF($C$15&gt;3,ROUNDDOWN(MIN(30000,H15/$E$15),-3),)</f>
        <v>0</v>
      </c>
      <c r="M15" s="7">
        <f>IF($C$15&gt;4,ROUNDDOWN(MIN(30000,H15/$E$15),-3),)</f>
        <v>0</v>
      </c>
      <c r="N15" s="7">
        <f t="shared" si="1"/>
        <v>0</v>
      </c>
      <c r="O15" s="141">
        <f t="shared" si="2"/>
        <v>0</v>
      </c>
      <c r="P15" s="7">
        <f t="shared" si="5"/>
        <v>0</v>
      </c>
      <c r="Q15" s="7">
        <f t="shared" si="3"/>
        <v>0</v>
      </c>
    </row>
    <row r="16" spans="1:17" ht="20.100000000000001" customHeight="1">
      <c r="B16" s="6" t="s">
        <v>6</v>
      </c>
      <c r="C16" s="144"/>
      <c r="D16" s="144"/>
      <c r="E16" s="6">
        <f t="shared" si="0"/>
        <v>0</v>
      </c>
      <c r="F16" s="8"/>
      <c r="G16" s="8"/>
      <c r="H16" s="7">
        <f t="shared" si="4"/>
        <v>0</v>
      </c>
      <c r="I16" s="7">
        <f>IF($C$16=1,IF(H16/2&lt;30001,ROUNDDOWN(H16/2,-3),30000),IF($E$16&gt;0,ROUNDDOWN(MIN(30000,H16/$E$16),-3),))</f>
        <v>0</v>
      </c>
      <c r="J16" s="7">
        <f>IF($C$16&gt;1,ROUNDDOWN(MIN(30000,H16/$E$16),-3),)</f>
        <v>0</v>
      </c>
      <c r="K16" s="7">
        <f>IF($C$16&gt;2,ROUNDDOWN(MIN(30000,H16/$E$16),-3),)</f>
        <v>0</v>
      </c>
      <c r="L16" s="7">
        <f>IF($C$16&gt;3,ROUNDDOWN(MIN(30000,H16/$E$16),-3),)</f>
        <v>0</v>
      </c>
      <c r="M16" s="7">
        <f>IF($C$16&gt;4,ROUNDDOWN(MIN(30000,H16/$E$16),-3),)</f>
        <v>0</v>
      </c>
      <c r="N16" s="7">
        <f t="shared" si="1"/>
        <v>0</v>
      </c>
      <c r="O16" s="141">
        <f t="shared" si="2"/>
        <v>0</v>
      </c>
      <c r="P16" s="7">
        <f t="shared" si="5"/>
        <v>0</v>
      </c>
      <c r="Q16" s="7">
        <f t="shared" si="3"/>
        <v>0</v>
      </c>
    </row>
    <row r="17" spans="2:17" ht="20.100000000000001" customHeight="1">
      <c r="B17" s="6" t="s">
        <v>7</v>
      </c>
      <c r="C17" s="144"/>
      <c r="D17" s="144"/>
      <c r="E17" s="6">
        <f t="shared" si="0"/>
        <v>0</v>
      </c>
      <c r="F17" s="8"/>
      <c r="G17" s="8"/>
      <c r="H17" s="7">
        <f t="shared" si="4"/>
        <v>0</v>
      </c>
      <c r="I17" s="7">
        <f>IF($C$17=1,IF(H17/2&lt;30001,ROUNDDOWN(H17/2,-3),30000),IF($E$17&gt;0,ROUNDDOWN(MIN(30000,H17/$E$17),-3),))</f>
        <v>0</v>
      </c>
      <c r="J17" s="7">
        <f>IF($C$17&gt;1,ROUNDDOWN(MIN(30000,H17/$E$17),-3),)</f>
        <v>0</v>
      </c>
      <c r="K17" s="7">
        <f>IF($C$17&gt;2,ROUNDDOWN(MIN(30000,H17/$E$17),-3),)</f>
        <v>0</v>
      </c>
      <c r="L17" s="7">
        <f>IF($C$17&gt;3,ROUNDDOWN(MIN(30000,H17/$E$17),-3),)</f>
        <v>0</v>
      </c>
      <c r="M17" s="7">
        <f>IF($C$17&gt;4,ROUNDDOWN(MIN(30000,H17/$E$17),-3),)</f>
        <v>0</v>
      </c>
      <c r="N17" s="7">
        <f t="shared" si="1"/>
        <v>0</v>
      </c>
      <c r="O17" s="141">
        <f t="shared" si="2"/>
        <v>0</v>
      </c>
      <c r="P17" s="7">
        <f t="shared" si="5"/>
        <v>0</v>
      </c>
      <c r="Q17" s="7">
        <f t="shared" si="3"/>
        <v>0</v>
      </c>
    </row>
    <row r="18" spans="2:17" ht="20.100000000000001" customHeight="1" thickBot="1">
      <c r="B18" s="137" t="s">
        <v>8</v>
      </c>
      <c r="C18" s="145"/>
      <c r="D18" s="145"/>
      <c r="E18" s="137">
        <f t="shared" si="0"/>
        <v>0</v>
      </c>
      <c r="F18" s="138"/>
      <c r="G18" s="138"/>
      <c r="H18" s="139">
        <f t="shared" si="4"/>
        <v>0</v>
      </c>
      <c r="I18" s="139">
        <f>IF($C$18=1,IF(H18/2&lt;30001,ROUNDDOWN(H18/2,-3),30000),IF($E$18&gt;0,ROUNDDOWN(MIN(30000,H18/$E$18),-3),))</f>
        <v>0</v>
      </c>
      <c r="J18" s="139">
        <f>IF($C$18&gt;1,ROUNDDOWN(MIN(30000,H18/$E$18),-3),)</f>
        <v>0</v>
      </c>
      <c r="K18" s="139">
        <f>IF($C$18&gt;2,ROUNDDOWN(MIN(30000,H18/$E$18),-3),)</f>
        <v>0</v>
      </c>
      <c r="L18" s="139">
        <f>IF($C$18&gt;3,ROUNDDOWN(MIN(30000,H18/$E$18),-3),)</f>
        <v>0</v>
      </c>
      <c r="M18" s="139">
        <f>IF($C$18&gt;4,ROUNDDOWN(MIN(30000,H18/$E$18),-3),)</f>
        <v>0</v>
      </c>
      <c r="N18" s="139">
        <f t="shared" si="1"/>
        <v>0</v>
      </c>
      <c r="O18" s="139">
        <f t="shared" si="2"/>
        <v>0</v>
      </c>
      <c r="P18" s="139">
        <f>H18-N18-O18</f>
        <v>0</v>
      </c>
      <c r="Q18" s="139">
        <f t="shared" si="3"/>
        <v>0</v>
      </c>
    </row>
    <row r="19" spans="2:17" ht="20.100000000000001" customHeight="1" thickTop="1">
      <c r="B19" s="135" t="s">
        <v>204</v>
      </c>
      <c r="C19" s="135"/>
      <c r="D19" s="135"/>
      <c r="E19" s="135"/>
      <c r="F19" s="136">
        <f>SUM(F7:F18)</f>
        <v>0</v>
      </c>
      <c r="G19" s="178">
        <f>SUM(G7:G18)</f>
        <v>0</v>
      </c>
      <c r="H19" s="136">
        <f t="shared" ref="H19:O19" si="6">SUM(H7:H18)</f>
        <v>0</v>
      </c>
      <c r="I19" s="136">
        <f t="shared" si="6"/>
        <v>0</v>
      </c>
      <c r="J19" s="136">
        <f t="shared" si="6"/>
        <v>0</v>
      </c>
      <c r="K19" s="136">
        <f t="shared" si="6"/>
        <v>0</v>
      </c>
      <c r="L19" s="136">
        <f t="shared" si="6"/>
        <v>0</v>
      </c>
      <c r="M19" s="136">
        <f>SUM(M7:M18)</f>
        <v>0</v>
      </c>
      <c r="N19" s="136">
        <f t="shared" si="6"/>
        <v>0</v>
      </c>
      <c r="O19" s="142">
        <f t="shared" si="6"/>
        <v>0</v>
      </c>
      <c r="P19" s="143">
        <f>SUM(P7:P18)</f>
        <v>0</v>
      </c>
      <c r="Q19" s="143">
        <f>SUM(Q7:Q18)</f>
        <v>0</v>
      </c>
    </row>
    <row r="20" spans="2:17">
      <c r="G20" s="156"/>
    </row>
    <row r="21" spans="2:17">
      <c r="B21" s="1" t="s">
        <v>158</v>
      </c>
    </row>
    <row r="22" spans="2:17">
      <c r="B22" s="1" t="s">
        <v>159</v>
      </c>
      <c r="O22" s="169"/>
      <c r="Q22" s="169"/>
    </row>
    <row r="23" spans="2:17" ht="18.75">
      <c r="Q23" s="169" t="s">
        <v>168</v>
      </c>
    </row>
  </sheetData>
  <mergeCells count="2">
    <mergeCell ref="P3:Q3"/>
    <mergeCell ref="B4:O4"/>
  </mergeCells>
  <phoneticPr fontId="2"/>
  <pageMargins left="0.25" right="0.25" top="0.75" bottom="0.75" header="0.3" footer="0.3"/>
  <pageSetup paperSize="9" scale="90" orientation="landscape"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23"/>
  <sheetViews>
    <sheetView view="pageBreakPreview" zoomScaleNormal="100" zoomScaleSheetLayoutView="100" workbookViewId="0">
      <selection activeCell="H7" sqref="H7"/>
    </sheetView>
  </sheetViews>
  <sheetFormatPr defaultRowHeight="14.25" outlineLevelCol="1"/>
  <cols>
    <col min="1" max="1" width="1.625" customWidth="1"/>
    <col min="2" max="2" width="6.375" customWidth="1"/>
    <col min="3" max="6" width="9.125" customWidth="1"/>
    <col min="7" max="7" width="10.125" customWidth="1"/>
    <col min="8" max="14" width="9.125" customWidth="1" outlineLevel="1"/>
    <col min="15" max="16" width="9.125" customWidth="1"/>
  </cols>
  <sheetData>
    <row r="1" spans="1:17" ht="3.95" customHeight="1"/>
    <row r="2" spans="1:17">
      <c r="A2" s="1"/>
      <c r="B2" s="1" t="s">
        <v>181</v>
      </c>
      <c r="P2" s="151"/>
      <c r="Q2" s="152"/>
    </row>
    <row r="3" spans="1:17">
      <c r="A3" s="1"/>
      <c r="B3" s="1"/>
      <c r="P3" s="259" t="s">
        <v>239</v>
      </c>
      <c r="Q3" s="260"/>
    </row>
    <row r="4" spans="1:17">
      <c r="B4" s="258" t="s">
        <v>206</v>
      </c>
      <c r="C4" s="258"/>
      <c r="D4" s="258"/>
      <c r="E4" s="258"/>
      <c r="F4" s="258"/>
      <c r="G4" s="258"/>
      <c r="H4" s="258"/>
      <c r="I4" s="258"/>
      <c r="J4" s="258"/>
      <c r="K4" s="258"/>
      <c r="L4" s="258"/>
      <c r="M4" s="258"/>
      <c r="N4" s="258"/>
      <c r="O4" s="258"/>
      <c r="P4" s="258"/>
    </row>
    <row r="6" spans="1:17">
      <c r="B6" s="169" t="s">
        <v>134</v>
      </c>
      <c r="C6" s="261"/>
      <c r="D6" s="261"/>
      <c r="E6" s="261"/>
      <c r="F6" s="261"/>
      <c r="G6" s="261"/>
      <c r="H6" s="261"/>
      <c r="I6" s="179"/>
      <c r="J6" s="179"/>
      <c r="K6" s="179"/>
    </row>
    <row r="7" spans="1:17">
      <c r="B7" s="169" t="s">
        <v>132</v>
      </c>
      <c r="C7" s="132"/>
      <c r="D7" s="164" t="s">
        <v>133</v>
      </c>
      <c r="E7" s="1"/>
      <c r="F7" s="262" t="s">
        <v>140</v>
      </c>
      <c r="G7" s="262"/>
      <c r="H7" s="163" t="s">
        <v>139</v>
      </c>
      <c r="I7" s="164"/>
      <c r="J7" s="164"/>
      <c r="K7" s="164"/>
    </row>
    <row r="9" spans="1:17">
      <c r="B9" s="4"/>
      <c r="C9" s="263" t="s">
        <v>147</v>
      </c>
      <c r="D9" s="263"/>
      <c r="E9" s="264"/>
      <c r="F9" s="264"/>
      <c r="G9" s="264"/>
      <c r="H9" s="264"/>
      <c r="I9" s="264"/>
      <c r="J9" s="264"/>
      <c r="K9" s="264"/>
      <c r="L9" s="264"/>
      <c r="M9" s="264"/>
      <c r="N9" s="264"/>
      <c r="O9" s="264"/>
      <c r="P9" s="264"/>
      <c r="Q9" s="264"/>
    </row>
    <row r="10" spans="1:17">
      <c r="B10" s="4"/>
      <c r="C10" s="263" t="s">
        <v>52</v>
      </c>
      <c r="D10" s="263"/>
      <c r="E10" s="264"/>
      <c r="F10" s="263" t="s">
        <v>136</v>
      </c>
      <c r="G10" s="263"/>
      <c r="H10" s="263" t="s">
        <v>137</v>
      </c>
      <c r="I10" s="263"/>
      <c r="J10" s="263"/>
      <c r="K10" s="263"/>
      <c r="L10" s="263"/>
      <c r="M10" s="255" t="s">
        <v>82</v>
      </c>
      <c r="N10" s="256"/>
      <c r="O10" s="257"/>
      <c r="P10" s="313" t="s">
        <v>196</v>
      </c>
      <c r="Q10" s="314"/>
    </row>
    <row r="11" spans="1:17">
      <c r="B11" s="168">
        <v>1</v>
      </c>
      <c r="C11" s="265"/>
      <c r="D11" s="265"/>
      <c r="E11" s="265"/>
      <c r="F11" s="254"/>
      <c r="G11" s="253"/>
      <c r="H11" s="254"/>
      <c r="I11" s="252"/>
      <c r="J11" s="185" t="s">
        <v>195</v>
      </c>
      <c r="K11" s="252"/>
      <c r="L11" s="253"/>
      <c r="M11" s="249"/>
      <c r="N11" s="250"/>
      <c r="O11" s="251"/>
      <c r="P11" s="249"/>
      <c r="Q11" s="251"/>
    </row>
    <row r="12" spans="1:17">
      <c r="B12" s="168">
        <v>2</v>
      </c>
      <c r="C12" s="265"/>
      <c r="D12" s="265"/>
      <c r="E12" s="265"/>
      <c r="F12" s="254"/>
      <c r="G12" s="253"/>
      <c r="H12" s="254"/>
      <c r="I12" s="252"/>
      <c r="J12" s="185" t="s">
        <v>195</v>
      </c>
      <c r="K12" s="252"/>
      <c r="L12" s="253"/>
      <c r="M12" s="249"/>
      <c r="N12" s="250"/>
      <c r="O12" s="251"/>
      <c r="P12" s="249"/>
      <c r="Q12" s="251"/>
    </row>
    <row r="13" spans="1:17">
      <c r="B13" s="168">
        <v>3</v>
      </c>
      <c r="C13" s="265"/>
      <c r="D13" s="265"/>
      <c r="E13" s="265"/>
      <c r="F13" s="254"/>
      <c r="G13" s="253"/>
      <c r="H13" s="254"/>
      <c r="I13" s="252"/>
      <c r="J13" s="185" t="s">
        <v>195</v>
      </c>
      <c r="K13" s="252"/>
      <c r="L13" s="253"/>
      <c r="M13" s="249"/>
      <c r="N13" s="250"/>
      <c r="O13" s="251"/>
      <c r="P13" s="249"/>
      <c r="Q13" s="251"/>
    </row>
    <row r="14" spans="1:17">
      <c r="B14" s="168">
        <v>4</v>
      </c>
      <c r="C14" s="265"/>
      <c r="D14" s="265"/>
      <c r="E14" s="265"/>
      <c r="F14" s="254"/>
      <c r="G14" s="253"/>
      <c r="H14" s="254"/>
      <c r="I14" s="252"/>
      <c r="J14" s="185" t="s">
        <v>195</v>
      </c>
      <c r="K14" s="252"/>
      <c r="L14" s="253"/>
      <c r="M14" s="249"/>
      <c r="N14" s="250"/>
      <c r="O14" s="251"/>
      <c r="P14" s="249"/>
      <c r="Q14" s="251"/>
    </row>
    <row r="15" spans="1:17">
      <c r="B15" s="168">
        <v>5</v>
      </c>
      <c r="C15" s="265"/>
      <c r="D15" s="265"/>
      <c r="E15" s="265"/>
      <c r="F15" s="254"/>
      <c r="G15" s="253"/>
      <c r="H15" s="254"/>
      <c r="I15" s="252"/>
      <c r="J15" s="185" t="s">
        <v>195</v>
      </c>
      <c r="K15" s="252"/>
      <c r="L15" s="253"/>
      <c r="M15" s="249"/>
      <c r="N15" s="250"/>
      <c r="O15" s="251"/>
      <c r="P15" s="249"/>
      <c r="Q15" s="251"/>
    </row>
    <row r="16" spans="1:17">
      <c r="B16" s="255" t="s">
        <v>9</v>
      </c>
      <c r="C16" s="256"/>
      <c r="D16" s="257"/>
      <c r="E16" s="255" t="s">
        <v>202</v>
      </c>
      <c r="F16" s="257"/>
      <c r="G16" s="255" t="s">
        <v>143</v>
      </c>
      <c r="H16" s="257"/>
      <c r="I16" s="255" t="s">
        <v>197</v>
      </c>
      <c r="J16" s="257"/>
      <c r="K16" s="255" t="s">
        <v>10</v>
      </c>
      <c r="L16" s="257"/>
      <c r="M16" s="319" t="s">
        <v>145</v>
      </c>
      <c r="N16" s="320"/>
      <c r="O16" s="321"/>
      <c r="P16" s="255" t="s">
        <v>146</v>
      </c>
      <c r="Q16" s="257"/>
    </row>
    <row r="17" spans="2:17">
      <c r="B17" s="315">
        <f>別紙⑧実績!F19</f>
        <v>0</v>
      </c>
      <c r="C17" s="316"/>
      <c r="D17" s="317"/>
      <c r="E17" s="318">
        <f>別紙⑧実績!G19</f>
        <v>0</v>
      </c>
      <c r="F17" s="318"/>
      <c r="G17" s="315">
        <f>SUM(B17:F17)</f>
        <v>0</v>
      </c>
      <c r="H17" s="317"/>
      <c r="I17" s="315">
        <f>別紙⑧実績!N19</f>
        <v>0</v>
      </c>
      <c r="J17" s="317"/>
      <c r="K17" s="315">
        <f>別紙⑧実績!O19</f>
        <v>0</v>
      </c>
      <c r="L17" s="317"/>
      <c r="M17" s="315">
        <f>別紙⑧実績!P19</f>
        <v>0</v>
      </c>
      <c r="N17" s="316"/>
      <c r="O17" s="317"/>
      <c r="P17" s="318">
        <f>別紙⑧実績!Q19</f>
        <v>0</v>
      </c>
      <c r="Q17" s="318"/>
    </row>
    <row r="20" spans="2:17">
      <c r="B20" s="263" t="s">
        <v>148</v>
      </c>
      <c r="C20" s="264"/>
      <c r="D20" s="264"/>
      <c r="E20" s="264"/>
      <c r="F20" s="265"/>
      <c r="G20" s="265"/>
      <c r="H20" s="265"/>
      <c r="I20" s="265"/>
      <c r="J20" s="265"/>
      <c r="K20" s="265"/>
      <c r="L20" s="265"/>
      <c r="M20" s="265"/>
      <c r="N20" s="265"/>
      <c r="O20" s="265"/>
      <c r="P20" s="265"/>
      <c r="Q20" s="265"/>
    </row>
    <row r="21" spans="2:17" s="2" customFormat="1" ht="47.25" customHeight="1">
      <c r="B21" s="263" t="s">
        <v>149</v>
      </c>
      <c r="C21" s="264"/>
      <c r="D21" s="264"/>
      <c r="E21" s="264"/>
      <c r="F21" s="265"/>
      <c r="G21" s="265"/>
      <c r="H21" s="265"/>
      <c r="I21" s="265"/>
      <c r="J21" s="265"/>
      <c r="K21" s="265"/>
      <c r="L21" s="265"/>
      <c r="M21" s="265"/>
      <c r="N21" s="265"/>
      <c r="O21" s="265"/>
      <c r="P21" s="265"/>
      <c r="Q21" s="265"/>
    </row>
    <row r="23" spans="2:17" ht="14.25" customHeight="1"/>
  </sheetData>
  <mergeCells count="58">
    <mergeCell ref="B20:E20"/>
    <mergeCell ref="F20:Q20"/>
    <mergeCell ref="B21:E21"/>
    <mergeCell ref="F21:Q21"/>
    <mergeCell ref="P11:Q11"/>
    <mergeCell ref="P12:Q12"/>
    <mergeCell ref="P13:Q13"/>
    <mergeCell ref="P14:Q14"/>
    <mergeCell ref="P15:Q15"/>
    <mergeCell ref="M16:O16"/>
    <mergeCell ref="P16:Q16"/>
    <mergeCell ref="B17:D17"/>
    <mergeCell ref="E17:F17"/>
    <mergeCell ref="G17:H17"/>
    <mergeCell ref="I17:J17"/>
    <mergeCell ref="K17:L17"/>
    <mergeCell ref="M17:O17"/>
    <mergeCell ref="P17:Q17"/>
    <mergeCell ref="C15:E15"/>
    <mergeCell ref="F15:G15"/>
    <mergeCell ref="H15:I15"/>
    <mergeCell ref="K15:L15"/>
    <mergeCell ref="M15:O15"/>
    <mergeCell ref="B16:D16"/>
    <mergeCell ref="E16:F16"/>
    <mergeCell ref="G16:H16"/>
    <mergeCell ref="I16:J16"/>
    <mergeCell ref="K16:L16"/>
    <mergeCell ref="C13:E13"/>
    <mergeCell ref="F13:G13"/>
    <mergeCell ref="H13:I13"/>
    <mergeCell ref="K13:L13"/>
    <mergeCell ref="M13:O13"/>
    <mergeCell ref="C14:E14"/>
    <mergeCell ref="F14:G14"/>
    <mergeCell ref="H14:I14"/>
    <mergeCell ref="K14:L14"/>
    <mergeCell ref="M14:O14"/>
    <mergeCell ref="C11:E11"/>
    <mergeCell ref="F11:G11"/>
    <mergeCell ref="H11:I11"/>
    <mergeCell ref="K11:L11"/>
    <mergeCell ref="M11:O11"/>
    <mergeCell ref="C12:E12"/>
    <mergeCell ref="F12:G12"/>
    <mergeCell ref="H12:I12"/>
    <mergeCell ref="K12:L12"/>
    <mergeCell ref="M12:O12"/>
    <mergeCell ref="P3:Q3"/>
    <mergeCell ref="B4:P4"/>
    <mergeCell ref="C6:H6"/>
    <mergeCell ref="F7:G7"/>
    <mergeCell ref="C9:Q9"/>
    <mergeCell ref="C10:E10"/>
    <mergeCell ref="F10:G10"/>
    <mergeCell ref="H10:L10"/>
    <mergeCell ref="M10:O10"/>
    <mergeCell ref="P10:Q10"/>
  </mergeCells>
  <phoneticPr fontId="2"/>
  <dataValidations count="2">
    <dataValidation type="list" allowBlank="1" showInputMessage="1" showErrorMessage="1" sqref="P11:Q15">
      <formula1>"介護,特定技能,技能実習,留学,特定活動(EPA),特定活動(インターン),特定活動(その他)"</formula1>
    </dataValidation>
    <dataValidation type="list" allowBlank="1" showInputMessage="1" showErrorMessage="1" sqref="H7">
      <formula1>"□,☑"</formula1>
    </dataValidation>
  </dataValidations>
  <pageMargins left="0.25" right="0.25" top="0.75" bottom="0.75" header="0.3" footer="0.3"/>
  <pageSetup paperSize="9" scale="90" orientation="landscape"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23"/>
  <sheetViews>
    <sheetView view="pageBreakPreview" zoomScaleNormal="100" zoomScaleSheetLayoutView="100" workbookViewId="0">
      <selection activeCell="B2" sqref="B2"/>
    </sheetView>
  </sheetViews>
  <sheetFormatPr defaultRowHeight="14.25" outlineLevelCol="1"/>
  <cols>
    <col min="1" max="1" width="1.625" customWidth="1"/>
    <col min="2" max="5" width="8.625" customWidth="1"/>
    <col min="6" max="8" width="9.125" customWidth="1"/>
    <col min="9" max="13" width="9.125" customWidth="1" outlineLevel="1"/>
    <col min="14" max="15" width="9.125" customWidth="1"/>
  </cols>
  <sheetData>
    <row r="1" spans="1:17" ht="3.95" customHeight="1"/>
    <row r="2" spans="1:17">
      <c r="A2" s="1"/>
      <c r="B2" s="1" t="s">
        <v>182</v>
      </c>
      <c r="C2" s="1"/>
      <c r="D2" s="1"/>
      <c r="E2" s="1"/>
    </row>
    <row r="3" spans="1:17">
      <c r="A3" s="1"/>
      <c r="B3" s="1"/>
      <c r="C3" s="1"/>
      <c r="D3" s="1"/>
      <c r="E3" s="1"/>
      <c r="P3" s="258" t="s">
        <v>239</v>
      </c>
      <c r="Q3" s="270"/>
    </row>
    <row r="4" spans="1:17">
      <c r="B4" s="258" t="s">
        <v>207</v>
      </c>
      <c r="C4" s="258"/>
      <c r="D4" s="258"/>
      <c r="E4" s="258"/>
      <c r="F4" s="258"/>
      <c r="G4" s="258"/>
      <c r="H4" s="258"/>
      <c r="I4" s="258"/>
      <c r="J4" s="258"/>
      <c r="K4" s="258"/>
      <c r="L4" s="258"/>
      <c r="M4" s="258"/>
      <c r="N4" s="258"/>
      <c r="O4" s="258"/>
    </row>
    <row r="6" spans="1:17" ht="40.5">
      <c r="B6" s="4"/>
      <c r="C6" s="134" t="s">
        <v>151</v>
      </c>
      <c r="D6" s="134" t="s">
        <v>157</v>
      </c>
      <c r="E6" s="6" t="s">
        <v>152</v>
      </c>
      <c r="F6" s="5" t="s">
        <v>9</v>
      </c>
      <c r="G6" s="5" t="s">
        <v>142</v>
      </c>
      <c r="H6" s="5" t="s">
        <v>154</v>
      </c>
      <c r="I6" s="5" t="s">
        <v>160</v>
      </c>
      <c r="J6" s="5" t="s">
        <v>161</v>
      </c>
      <c r="K6" s="5" t="s">
        <v>162</v>
      </c>
      <c r="L6" s="5" t="s">
        <v>163</v>
      </c>
      <c r="M6" s="5" t="s">
        <v>164</v>
      </c>
      <c r="N6" s="5" t="s">
        <v>165</v>
      </c>
      <c r="O6" s="140" t="s">
        <v>10</v>
      </c>
      <c r="P6" s="134" t="s">
        <v>166</v>
      </c>
      <c r="Q6" s="134" t="s">
        <v>167</v>
      </c>
    </row>
    <row r="7" spans="1:17" ht="20.100000000000001" customHeight="1">
      <c r="B7" s="6" t="s">
        <v>0</v>
      </c>
      <c r="C7" s="144"/>
      <c r="D7" s="144"/>
      <c r="E7" s="6">
        <f>SUM(C7:D7)</f>
        <v>0</v>
      </c>
      <c r="F7" s="8"/>
      <c r="G7" s="8"/>
      <c r="H7" s="7">
        <f>F7+G7</f>
        <v>0</v>
      </c>
      <c r="I7" s="7">
        <f>IF($C$7=1,IF(H7/2&lt;30001,ROUNDDOWN(H7/2,-3),30000),IF($E$7&gt;0,ROUNDDOWN(MIN(30000,H7/$E$7),-3),))</f>
        <v>0</v>
      </c>
      <c r="J7" s="7">
        <f>IF($C$7&gt;1,ROUNDDOWN(MIN(30000,H7/$E$7),-3),)</f>
        <v>0</v>
      </c>
      <c r="K7" s="7">
        <f>IF($C$7&gt;2,ROUNDDOWN(MIN(30000,H7/$E$7),-3),)</f>
        <v>0</v>
      </c>
      <c r="L7" s="7">
        <f>IF($C$7&gt;3,ROUNDDOWN(MIN(30000,H7/$E$7),-3),)</f>
        <v>0</v>
      </c>
      <c r="M7" s="7">
        <f>IF($C$7&gt;4,ROUNDDOWN(MIN(30000,H7/$E$7),-3),)</f>
        <v>0</v>
      </c>
      <c r="N7" s="7">
        <f>SUM(I7:M7)</f>
        <v>0</v>
      </c>
      <c r="O7" s="141">
        <f>H7-N7</f>
        <v>0</v>
      </c>
      <c r="P7" s="7">
        <f>H7-N7-O7</f>
        <v>0</v>
      </c>
      <c r="Q7" s="7">
        <f>H7-N7-O7-P7</f>
        <v>0</v>
      </c>
    </row>
    <row r="8" spans="1:17" ht="20.100000000000001" customHeight="1">
      <c r="B8" s="6" t="s">
        <v>1</v>
      </c>
      <c r="C8" s="144"/>
      <c r="D8" s="144"/>
      <c r="E8" s="6">
        <f t="shared" ref="E8:E18" si="0">SUM(C8:D8)</f>
        <v>0</v>
      </c>
      <c r="F8" s="8"/>
      <c r="G8" s="8"/>
      <c r="H8" s="7">
        <f>F8+G8</f>
        <v>0</v>
      </c>
      <c r="I8" s="7">
        <f>IF($C$8=1,IF(H8/2&lt;30001,ROUNDDOWN(H8/2,-3),30000),IF($E$8&gt;0,ROUNDDOWN(MIN(30000,H8/$E$8),-3),))</f>
        <v>0</v>
      </c>
      <c r="J8" s="7">
        <f>IF($C$8&gt;1,ROUNDDOWN(MIN(30000,H8/$E$8),-3),)</f>
        <v>0</v>
      </c>
      <c r="K8" s="7">
        <f>IF($C$8&gt;2,ROUNDDOWN(MIN(30000,H8/$E$8),-3),)</f>
        <v>0</v>
      </c>
      <c r="L8" s="7">
        <f>IF($C$8&gt;3,ROUNDDOWN(MIN(30000,H8/$E$8),-3),)</f>
        <v>0</v>
      </c>
      <c r="M8" s="7">
        <f>IF($C$8&gt;4,ROUNDDOWN(MIN(30000,H8/$E$8),-3),)</f>
        <v>0</v>
      </c>
      <c r="N8" s="7">
        <f t="shared" ref="N8:N18" si="1">SUM(I8:M8)</f>
        <v>0</v>
      </c>
      <c r="O8" s="141">
        <f t="shared" ref="O8:O18" si="2">H8-N8</f>
        <v>0</v>
      </c>
      <c r="P8" s="7">
        <f>H8-N8-O8</f>
        <v>0</v>
      </c>
      <c r="Q8" s="7">
        <f t="shared" ref="Q8:Q18" si="3">H8-N8-O8-P8</f>
        <v>0</v>
      </c>
    </row>
    <row r="9" spans="1:17" ht="20.100000000000001" customHeight="1">
      <c r="B9" s="6" t="s">
        <v>2</v>
      </c>
      <c r="C9" s="144"/>
      <c r="D9" s="144"/>
      <c r="E9" s="6">
        <f t="shared" si="0"/>
        <v>0</v>
      </c>
      <c r="F9" s="8"/>
      <c r="G9" s="8"/>
      <c r="H9" s="7">
        <f t="shared" ref="H9:H18" si="4">F9+G9</f>
        <v>0</v>
      </c>
      <c r="I9" s="7">
        <f>IF($C$9=1,IF(H9/2&lt;30001,ROUNDDOWN(H9/2,-3),30000),IF($E$9&gt;0,ROUNDDOWN(MIN(30000,H9/$E$9),-3),))</f>
        <v>0</v>
      </c>
      <c r="J9" s="7">
        <f>IF($C$9&gt;1,ROUNDDOWN(MIN(30000,H9/$E$9),-3),)</f>
        <v>0</v>
      </c>
      <c r="K9" s="7">
        <f>IF($C$9&gt;2,ROUNDDOWN(MIN(30000,H9/$E$9),-3),)</f>
        <v>0</v>
      </c>
      <c r="L9" s="7">
        <f>IF($C$9&gt;3,ROUNDDOWN(MIN(30000,H9/$E$9),-3),)</f>
        <v>0</v>
      </c>
      <c r="M9" s="7">
        <f>IF($C$9&gt;4,ROUNDDOWN(MIN(30000,H9/$E$9),-3),)</f>
        <v>0</v>
      </c>
      <c r="N9" s="7">
        <f t="shared" si="1"/>
        <v>0</v>
      </c>
      <c r="O9" s="141">
        <f t="shared" si="2"/>
        <v>0</v>
      </c>
      <c r="P9" s="7">
        <f t="shared" ref="P9:P17" si="5">H9-N9-O9</f>
        <v>0</v>
      </c>
      <c r="Q9" s="7">
        <f t="shared" si="3"/>
        <v>0</v>
      </c>
    </row>
    <row r="10" spans="1:17" ht="20.100000000000001" customHeight="1">
      <c r="B10" s="6" t="s">
        <v>3</v>
      </c>
      <c r="C10" s="144"/>
      <c r="D10" s="144"/>
      <c r="E10" s="6">
        <f t="shared" si="0"/>
        <v>0</v>
      </c>
      <c r="F10" s="8"/>
      <c r="G10" s="8"/>
      <c r="H10" s="7">
        <f t="shared" si="4"/>
        <v>0</v>
      </c>
      <c r="I10" s="7">
        <f>IF($C$10=1,IF(H10/2&lt;30001,ROUNDDOWN(H10/2,-3),30000),IF($E$10&gt;0,ROUNDDOWN(MIN(30000,H10/$E$10),-3),))</f>
        <v>0</v>
      </c>
      <c r="J10" s="7">
        <f>IF($C$10&gt;1,ROUNDDOWN(MIN(30000,H10/$E$10),-3),)</f>
        <v>0</v>
      </c>
      <c r="K10" s="7">
        <f>IF($C$10&gt;2,ROUNDDOWN(MIN(30000,H10/$E$10),-3),)</f>
        <v>0</v>
      </c>
      <c r="L10" s="7">
        <f>IF($C$10&gt;3,ROUNDDOWN(MIN(30000,H10/$E$10),-3),)</f>
        <v>0</v>
      </c>
      <c r="M10" s="7">
        <f>IF($C$10&gt;4,ROUNDDOWN(MIN(30000,H10/$E$10),-3),)</f>
        <v>0</v>
      </c>
      <c r="N10" s="7">
        <f t="shared" si="1"/>
        <v>0</v>
      </c>
      <c r="O10" s="141">
        <f t="shared" si="2"/>
        <v>0</v>
      </c>
      <c r="P10" s="7">
        <f t="shared" si="5"/>
        <v>0</v>
      </c>
      <c r="Q10" s="7">
        <f t="shared" si="3"/>
        <v>0</v>
      </c>
    </row>
    <row r="11" spans="1:17" ht="20.100000000000001" customHeight="1">
      <c r="B11" s="6" t="s">
        <v>4</v>
      </c>
      <c r="C11" s="144"/>
      <c r="D11" s="144"/>
      <c r="E11" s="6">
        <f t="shared" si="0"/>
        <v>0</v>
      </c>
      <c r="F11" s="8"/>
      <c r="G11" s="8"/>
      <c r="H11" s="7">
        <f t="shared" si="4"/>
        <v>0</v>
      </c>
      <c r="I11" s="7">
        <f>IF($C$11=1,IF(H11/2&lt;30001,ROUNDDOWN(H11/2,-3),30000),IF($E$11&gt;0,ROUNDDOWN(MIN(30000,H11/$E$11),-3),))</f>
        <v>0</v>
      </c>
      <c r="J11" s="7">
        <f>IF($C$11&gt;1,ROUNDDOWN(MIN(30000,H11/$E$11),-3),)</f>
        <v>0</v>
      </c>
      <c r="K11" s="7">
        <f>IF($C$11&gt;2,ROUNDDOWN(MIN(30000,H11/$E$11),-3),)</f>
        <v>0</v>
      </c>
      <c r="L11" s="7">
        <f>IF($C$11&gt;3,ROUNDDOWN(MIN(30000,H11/$E$11),-3),)</f>
        <v>0</v>
      </c>
      <c r="M11" s="7">
        <f>IF($C$11&gt;4,ROUNDDOWN(MIN(30000,H11/$E$11),-3),)</f>
        <v>0</v>
      </c>
      <c r="N11" s="7">
        <f t="shared" si="1"/>
        <v>0</v>
      </c>
      <c r="O11" s="141">
        <f t="shared" si="2"/>
        <v>0</v>
      </c>
      <c r="P11" s="7">
        <f t="shared" si="5"/>
        <v>0</v>
      </c>
      <c r="Q11" s="7">
        <f t="shared" si="3"/>
        <v>0</v>
      </c>
    </row>
    <row r="12" spans="1:17" ht="20.100000000000001" customHeight="1">
      <c r="B12" s="6" t="s">
        <v>5</v>
      </c>
      <c r="C12" s="144"/>
      <c r="D12" s="144"/>
      <c r="E12" s="6">
        <f t="shared" si="0"/>
        <v>0</v>
      </c>
      <c r="F12" s="8"/>
      <c r="G12" s="8"/>
      <c r="H12" s="7">
        <f t="shared" si="4"/>
        <v>0</v>
      </c>
      <c r="I12" s="7">
        <f>IF($C$12=1,IF(H12/2&lt;30001,ROUNDDOWN(H12/2,-3),30000),IF($E$12&gt;0,ROUNDDOWN(MIN(30000,H12/$E$12),-3),))</f>
        <v>0</v>
      </c>
      <c r="J12" s="7">
        <f>IF($C$12&gt;1,ROUNDDOWN(MIN(30000,H12/$E$12),-3),)</f>
        <v>0</v>
      </c>
      <c r="K12" s="7">
        <f>IF($C$12&gt;2,ROUNDDOWN(MIN(30000,H12/$E$12),-3),)</f>
        <v>0</v>
      </c>
      <c r="L12" s="7">
        <f>IF($C$12&gt;3,ROUNDDOWN(MIN(30000,H12/$E$12),-3),)</f>
        <v>0</v>
      </c>
      <c r="M12" s="7">
        <f>IF($C$12&gt;4,ROUNDDOWN(MIN(30000,H12/$E$12),-3),)</f>
        <v>0</v>
      </c>
      <c r="N12" s="7">
        <f t="shared" si="1"/>
        <v>0</v>
      </c>
      <c r="O12" s="141">
        <f t="shared" si="2"/>
        <v>0</v>
      </c>
      <c r="P12" s="7">
        <f t="shared" si="5"/>
        <v>0</v>
      </c>
      <c r="Q12" s="7">
        <f t="shared" si="3"/>
        <v>0</v>
      </c>
    </row>
    <row r="13" spans="1:17" ht="20.100000000000001" customHeight="1">
      <c r="B13" s="6" t="s">
        <v>11</v>
      </c>
      <c r="C13" s="144"/>
      <c r="D13" s="144"/>
      <c r="E13" s="6">
        <f t="shared" si="0"/>
        <v>0</v>
      </c>
      <c r="F13" s="8"/>
      <c r="G13" s="8"/>
      <c r="H13" s="7">
        <f t="shared" si="4"/>
        <v>0</v>
      </c>
      <c r="I13" s="7">
        <f>IF($C$13=1,IF(H13/2&lt;30001,ROUNDDOWN(H13/2,-3),30000),IF($E$13&gt;0,ROUNDDOWN(MIN(30000,H13/$E$13),-3),))</f>
        <v>0</v>
      </c>
      <c r="J13" s="7">
        <f>IF($C$13&gt;1,ROUNDDOWN(MIN(30000,H13/$E$13),-3),)</f>
        <v>0</v>
      </c>
      <c r="K13" s="7">
        <f>IF($C$13&gt;2,ROUNDDOWN(MIN(30000,H13/$E$13),-3),)</f>
        <v>0</v>
      </c>
      <c r="L13" s="7">
        <f>IF($C$13&gt;3,ROUNDDOWN(MIN(30000,H13/$E$13),-3),)</f>
        <v>0</v>
      </c>
      <c r="M13" s="7">
        <f>IF($C$13&gt;4,ROUNDDOWN(MIN(30000,H13/$E$13),-3),)</f>
        <v>0</v>
      </c>
      <c r="N13" s="7">
        <f t="shared" si="1"/>
        <v>0</v>
      </c>
      <c r="O13" s="141">
        <f t="shared" si="2"/>
        <v>0</v>
      </c>
      <c r="P13" s="7">
        <f t="shared" si="5"/>
        <v>0</v>
      </c>
      <c r="Q13" s="7">
        <f t="shared" si="3"/>
        <v>0</v>
      </c>
    </row>
    <row r="14" spans="1:17" ht="20.100000000000001" customHeight="1">
      <c r="B14" s="6" t="s">
        <v>12</v>
      </c>
      <c r="C14" s="144"/>
      <c r="D14" s="144"/>
      <c r="E14" s="6">
        <f t="shared" si="0"/>
        <v>0</v>
      </c>
      <c r="F14" s="8"/>
      <c r="G14" s="8"/>
      <c r="H14" s="7">
        <f t="shared" si="4"/>
        <v>0</v>
      </c>
      <c r="I14" s="7">
        <f>IF($C$14=1,IF(H14/2&lt;30001,ROUNDDOWN(H14/2,-3),30000),IF($E$14&gt;0,ROUNDDOWN(MIN(30000,H14/$E$14),-3),))</f>
        <v>0</v>
      </c>
      <c r="J14" s="7">
        <f>IF($C$14&gt;1,ROUNDDOWN(MIN(30000,H14/$E$14),-3),)</f>
        <v>0</v>
      </c>
      <c r="K14" s="7">
        <f>IF($C$14&gt;2,ROUNDDOWN(MIN(30000,H14/$E$14),-3),)</f>
        <v>0</v>
      </c>
      <c r="L14" s="7">
        <f>IF($C$14&gt;3,ROUNDDOWN(MIN(30000,H14/$E$14),-3),)</f>
        <v>0</v>
      </c>
      <c r="M14" s="7">
        <f>IF($C$14&gt;4,ROUNDDOWN(MIN(30000,H14/$E$14),-3),)</f>
        <v>0</v>
      </c>
      <c r="N14" s="7">
        <f t="shared" si="1"/>
        <v>0</v>
      </c>
      <c r="O14" s="141">
        <f t="shared" si="2"/>
        <v>0</v>
      </c>
      <c r="P14" s="7">
        <f t="shared" si="5"/>
        <v>0</v>
      </c>
      <c r="Q14" s="7">
        <f t="shared" si="3"/>
        <v>0</v>
      </c>
    </row>
    <row r="15" spans="1:17" ht="20.100000000000001" customHeight="1">
      <c r="B15" s="6" t="s">
        <v>13</v>
      </c>
      <c r="C15" s="144"/>
      <c r="D15" s="144"/>
      <c r="E15" s="6">
        <f t="shared" si="0"/>
        <v>0</v>
      </c>
      <c r="F15" s="8"/>
      <c r="G15" s="8"/>
      <c r="H15" s="7">
        <f t="shared" si="4"/>
        <v>0</v>
      </c>
      <c r="I15" s="7">
        <f>IF($C$15=1,IF(H15/2&lt;30001,ROUNDDOWN(H15/2,-3),30000),IF($E$15&gt;0,ROUNDDOWN(MIN(30000,H15/$E$15),-3),))</f>
        <v>0</v>
      </c>
      <c r="J15" s="7">
        <f>IF($C$15&gt;1,ROUNDDOWN(MIN(30000,H15/$E$15),-3),)</f>
        <v>0</v>
      </c>
      <c r="K15" s="7">
        <f>IF($C$15&gt;2,ROUNDDOWN(MIN(30000,H15/$E$15),-3),)</f>
        <v>0</v>
      </c>
      <c r="L15" s="7">
        <f>IF($C$15&gt;3,ROUNDDOWN(MIN(30000,H15/$E$15),-3),)</f>
        <v>0</v>
      </c>
      <c r="M15" s="7">
        <f>IF($C$15&gt;4,ROUNDDOWN(MIN(30000,H15/$E$15),-3),)</f>
        <v>0</v>
      </c>
      <c r="N15" s="7">
        <f t="shared" si="1"/>
        <v>0</v>
      </c>
      <c r="O15" s="141">
        <f t="shared" si="2"/>
        <v>0</v>
      </c>
      <c r="P15" s="7">
        <f t="shared" si="5"/>
        <v>0</v>
      </c>
      <c r="Q15" s="7">
        <f t="shared" si="3"/>
        <v>0</v>
      </c>
    </row>
    <row r="16" spans="1:17" ht="20.100000000000001" customHeight="1">
      <c r="B16" s="6" t="s">
        <v>6</v>
      </c>
      <c r="C16" s="144"/>
      <c r="D16" s="144"/>
      <c r="E16" s="6">
        <f t="shared" si="0"/>
        <v>0</v>
      </c>
      <c r="F16" s="8"/>
      <c r="G16" s="8"/>
      <c r="H16" s="7">
        <f t="shared" si="4"/>
        <v>0</v>
      </c>
      <c r="I16" s="7">
        <f>IF($C$16=1,IF(H16/2&lt;30001,ROUNDDOWN(H16/2,-3),30000),IF($E$16&gt;0,ROUNDDOWN(MIN(30000,H16/$E$16),-3),))</f>
        <v>0</v>
      </c>
      <c r="J16" s="7">
        <f>IF($C$16&gt;1,ROUNDDOWN(MIN(30000,H16/$E$16),-3),)</f>
        <v>0</v>
      </c>
      <c r="K16" s="7">
        <f>IF($C$16&gt;2,ROUNDDOWN(MIN(30000,H16/$E$16),-3),)</f>
        <v>0</v>
      </c>
      <c r="L16" s="7">
        <f>IF($C$16&gt;3,ROUNDDOWN(MIN(30000,H16/$E$16),-3),)</f>
        <v>0</v>
      </c>
      <c r="M16" s="7">
        <f>IF($C$16&gt;4,ROUNDDOWN(MIN(30000,H16/$E$16),-3),)</f>
        <v>0</v>
      </c>
      <c r="N16" s="7">
        <f t="shared" si="1"/>
        <v>0</v>
      </c>
      <c r="O16" s="141">
        <f t="shared" si="2"/>
        <v>0</v>
      </c>
      <c r="P16" s="7">
        <f t="shared" si="5"/>
        <v>0</v>
      </c>
      <c r="Q16" s="7">
        <f t="shared" si="3"/>
        <v>0</v>
      </c>
    </row>
    <row r="17" spans="2:17" ht="20.100000000000001" customHeight="1">
      <c r="B17" s="6" t="s">
        <v>7</v>
      </c>
      <c r="C17" s="144"/>
      <c r="D17" s="144"/>
      <c r="E17" s="6">
        <f t="shared" si="0"/>
        <v>0</v>
      </c>
      <c r="F17" s="8"/>
      <c r="G17" s="8"/>
      <c r="H17" s="7">
        <f t="shared" si="4"/>
        <v>0</v>
      </c>
      <c r="I17" s="7">
        <f>IF($C$17=1,IF(H17/2&lt;30001,ROUNDDOWN(H17/2,-3),30000),IF($E$17&gt;0,ROUNDDOWN(MIN(30000,H17/$E$17),-3),))</f>
        <v>0</v>
      </c>
      <c r="J17" s="7">
        <f>IF($C$17&gt;1,ROUNDDOWN(MIN(30000,H17/$E$17),-3),)</f>
        <v>0</v>
      </c>
      <c r="K17" s="7">
        <f>IF($C$17&gt;2,ROUNDDOWN(MIN(30000,H17/$E$17),-3),)</f>
        <v>0</v>
      </c>
      <c r="L17" s="7">
        <f>IF($C$17&gt;3,ROUNDDOWN(MIN(30000,H17/$E$17),-3),)</f>
        <v>0</v>
      </c>
      <c r="M17" s="7">
        <f>IF($C$17&gt;4,ROUNDDOWN(MIN(30000,H17/$E$17),-3),)</f>
        <v>0</v>
      </c>
      <c r="N17" s="7">
        <f t="shared" si="1"/>
        <v>0</v>
      </c>
      <c r="O17" s="141">
        <f t="shared" si="2"/>
        <v>0</v>
      </c>
      <c r="P17" s="7">
        <f t="shared" si="5"/>
        <v>0</v>
      </c>
      <c r="Q17" s="7">
        <f t="shared" si="3"/>
        <v>0</v>
      </c>
    </row>
    <row r="18" spans="2:17" ht="20.100000000000001" customHeight="1" thickBot="1">
      <c r="B18" s="137" t="s">
        <v>8</v>
      </c>
      <c r="C18" s="145"/>
      <c r="D18" s="145"/>
      <c r="E18" s="137">
        <f t="shared" si="0"/>
        <v>0</v>
      </c>
      <c r="F18" s="138"/>
      <c r="G18" s="138"/>
      <c r="H18" s="139">
        <f t="shared" si="4"/>
        <v>0</v>
      </c>
      <c r="I18" s="139">
        <f>IF($C$18=1,IF(H18/2&lt;30001,ROUNDDOWN(H18/2,-3),30000),IF($E$18&gt;0,ROUNDDOWN(MIN(30000,H18/$E$18),-3),))</f>
        <v>0</v>
      </c>
      <c r="J18" s="139">
        <f>IF($C$18&gt;1,ROUNDDOWN(MIN(30000,H18/$E$18),-3),)</f>
        <v>0</v>
      </c>
      <c r="K18" s="139">
        <f>IF($C$18&gt;2,ROUNDDOWN(MIN(30000,H18/$E$18),-3),)</f>
        <v>0</v>
      </c>
      <c r="L18" s="139">
        <f>IF($C$18&gt;3,ROUNDDOWN(MIN(30000,H18/$E$18),-3),)</f>
        <v>0</v>
      </c>
      <c r="M18" s="139">
        <f>IF($C$18&gt;4,ROUNDDOWN(MIN(30000,H18/$E$18),-3),)</f>
        <v>0</v>
      </c>
      <c r="N18" s="139">
        <f t="shared" si="1"/>
        <v>0</v>
      </c>
      <c r="O18" s="139">
        <f t="shared" si="2"/>
        <v>0</v>
      </c>
      <c r="P18" s="139">
        <f>H18-N18-O18</f>
        <v>0</v>
      </c>
      <c r="Q18" s="139">
        <f t="shared" si="3"/>
        <v>0</v>
      </c>
    </row>
    <row r="19" spans="2:17" ht="20.100000000000001" customHeight="1" thickTop="1">
      <c r="B19" s="135" t="s">
        <v>204</v>
      </c>
      <c r="C19" s="135"/>
      <c r="D19" s="135"/>
      <c r="E19" s="135"/>
      <c r="F19" s="136">
        <f>SUM(F7:F18)</f>
        <v>0</v>
      </c>
      <c r="G19" s="136">
        <f>SUM(G7:G18)</f>
        <v>0</v>
      </c>
      <c r="H19" s="136">
        <f t="shared" ref="H19:O19" si="6">SUM(H7:H18)</f>
        <v>0</v>
      </c>
      <c r="I19" s="136">
        <f t="shared" si="6"/>
        <v>0</v>
      </c>
      <c r="J19" s="136">
        <f t="shared" si="6"/>
        <v>0</v>
      </c>
      <c r="K19" s="136">
        <f t="shared" si="6"/>
        <v>0</v>
      </c>
      <c r="L19" s="136">
        <f t="shared" si="6"/>
        <v>0</v>
      </c>
      <c r="M19" s="136">
        <f>SUM(M7:M18)</f>
        <v>0</v>
      </c>
      <c r="N19" s="136">
        <f t="shared" si="6"/>
        <v>0</v>
      </c>
      <c r="O19" s="142">
        <f t="shared" si="6"/>
        <v>0</v>
      </c>
      <c r="P19" s="143">
        <f>SUM(P7:P18)</f>
        <v>0</v>
      </c>
      <c r="Q19" s="143">
        <f>SUM(Q7:Q18)</f>
        <v>0</v>
      </c>
    </row>
    <row r="21" spans="2:17">
      <c r="B21" s="1" t="s">
        <v>158</v>
      </c>
    </row>
    <row r="22" spans="2:17">
      <c r="B22" s="1" t="s">
        <v>159</v>
      </c>
      <c r="O22" s="169"/>
      <c r="Q22" s="169"/>
    </row>
    <row r="23" spans="2:17" ht="18.75">
      <c r="Q23" s="169" t="s">
        <v>168</v>
      </c>
    </row>
  </sheetData>
  <mergeCells count="2">
    <mergeCell ref="P3:Q3"/>
    <mergeCell ref="B4:O4"/>
  </mergeCells>
  <phoneticPr fontId="2"/>
  <pageMargins left="0.25" right="0.25" top="0.75" bottom="0.75" header="0.3" footer="0.3"/>
  <pageSetup paperSize="9" scale="90" orientation="landscape"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I40"/>
  <sheetViews>
    <sheetView view="pageBreakPreview" zoomScaleNormal="100" zoomScaleSheetLayoutView="100" workbookViewId="0">
      <selection activeCell="B2" sqref="B2"/>
    </sheetView>
  </sheetViews>
  <sheetFormatPr defaultRowHeight="14.25"/>
  <cols>
    <col min="1" max="1" width="1.625" customWidth="1"/>
    <col min="2" max="9" width="10.625" customWidth="1"/>
    <col min="10" max="10" width="4.625" customWidth="1"/>
  </cols>
  <sheetData>
    <row r="1" spans="2:9" ht="3.95" customHeight="1"/>
    <row r="2" spans="2:9">
      <c r="B2" s="1" t="s">
        <v>244</v>
      </c>
    </row>
    <row r="4" spans="2:9">
      <c r="B4" s="258" t="s">
        <v>243</v>
      </c>
      <c r="C4" s="258"/>
      <c r="D4" s="258"/>
      <c r="E4" s="258"/>
      <c r="F4" s="258"/>
      <c r="G4" s="258"/>
      <c r="H4" s="258"/>
      <c r="I4" s="258"/>
    </row>
    <row r="6" spans="2:9">
      <c r="F6" s="1" t="s">
        <v>15</v>
      </c>
      <c r="G6" s="277"/>
      <c r="H6" s="277"/>
      <c r="I6" s="277"/>
    </row>
    <row r="7" spans="2:9" ht="15" thickBot="1"/>
    <row r="8" spans="2:9" ht="15.95" customHeight="1">
      <c r="B8" s="283" t="s">
        <v>16</v>
      </c>
      <c r="C8" s="284"/>
      <c r="D8" s="284"/>
      <c r="E8" s="285"/>
      <c r="F8" s="283" t="s">
        <v>17</v>
      </c>
      <c r="G8" s="284"/>
      <c r="H8" s="284"/>
      <c r="I8" s="285"/>
    </row>
    <row r="9" spans="2:9" ht="15.95" customHeight="1">
      <c r="B9" s="11" t="s">
        <v>18</v>
      </c>
      <c r="C9" s="3"/>
      <c r="D9" s="281">
        <f>別紙①実績!O19+別紙②実績!O19+別紙③実績!O19+別紙④実績!O19+別紙⑤実績!O19+別紙⑥実績!O19+別紙⑦実績!O19+別紙⑧実績!O19</f>
        <v>0</v>
      </c>
      <c r="E9" s="282"/>
      <c r="F9" s="11" t="s">
        <v>20</v>
      </c>
      <c r="G9" s="3"/>
      <c r="H9" s="281">
        <f>H16+H23+H30+H37</f>
        <v>0</v>
      </c>
      <c r="I9" s="282"/>
    </row>
    <row r="10" spans="2:9" ht="15.95" customHeight="1">
      <c r="B10" s="146" t="s">
        <v>170</v>
      </c>
      <c r="C10" s="3"/>
      <c r="D10" s="281">
        <f>別紙①実績!N19+別紙②実績!N19+別紙③実績!N19+別紙④実績!N19+別紙⑤実績!N19+別紙⑥実績!N19+別紙⑦実績!N19+別紙⑧実績!N19</f>
        <v>0</v>
      </c>
      <c r="E10" s="282"/>
      <c r="F10" s="11" t="s">
        <v>21</v>
      </c>
      <c r="G10" s="3"/>
      <c r="H10" s="281">
        <f>H17+H24+H31+H38</f>
        <v>0</v>
      </c>
      <c r="I10" s="282"/>
    </row>
    <row r="11" spans="2:9" ht="15.95" customHeight="1">
      <c r="B11" s="146" t="s">
        <v>145</v>
      </c>
      <c r="C11" s="147"/>
      <c r="D11" s="281">
        <f>別紙①実績!P19+別紙②実績!P19+別紙③実績!P19+別紙④実績!P19+別紙⑤実績!P19+別紙⑥実績!P19+別紙⑦実績!P19+別紙⑧実績!P19</f>
        <v>0</v>
      </c>
      <c r="E11" s="282"/>
      <c r="F11" s="146" t="s">
        <v>58</v>
      </c>
      <c r="G11" s="147"/>
      <c r="H11" s="288"/>
      <c r="I11" s="289"/>
    </row>
    <row r="12" spans="2:9" ht="15.95" customHeight="1" thickBot="1">
      <c r="B12" s="15" t="s">
        <v>146</v>
      </c>
      <c r="C12" s="10"/>
      <c r="D12" s="290">
        <f>別紙①実績!Q19+別紙②実績!Q19+別紙③実績!Q19+別紙④実績!Q19+別紙⑤実績!Q19+別紙⑥実績!Q19+別紙⑦実績!Q19+別紙⑧実績!Q19</f>
        <v>0</v>
      </c>
      <c r="E12" s="291"/>
      <c r="F12" s="15"/>
      <c r="G12" s="10"/>
      <c r="H12" s="170"/>
      <c r="I12" s="171"/>
    </row>
    <row r="13" spans="2:9" ht="15.95" customHeight="1" thickTop="1" thickBot="1">
      <c r="B13" s="12" t="s">
        <v>19</v>
      </c>
      <c r="C13" s="13"/>
      <c r="D13" s="286">
        <f>SUM(D9:E11)</f>
        <v>0</v>
      </c>
      <c r="E13" s="287"/>
      <c r="F13" s="12" t="s">
        <v>22</v>
      </c>
      <c r="G13" s="13"/>
      <c r="H13" s="286">
        <f>SUM(H9:I11)</f>
        <v>0</v>
      </c>
      <c r="I13" s="287"/>
    </row>
    <row r="14" spans="2:9" ht="15" thickBot="1"/>
    <row r="15" spans="2:9">
      <c r="F15" s="278" t="s">
        <v>23</v>
      </c>
      <c r="G15" s="279"/>
      <c r="H15" s="279"/>
      <c r="I15" s="280"/>
    </row>
    <row r="16" spans="2:9">
      <c r="F16" s="11" t="s">
        <v>20</v>
      </c>
      <c r="G16" s="3"/>
      <c r="H16" s="281">
        <f>SUM(別紙①実績!F7:F9)+SUM(別紙②実績!F7:F9)+SUM(別紙③実績!F7:F9)+SUM(別紙④実績!F7:F9)+SUM(別紙⑤実績!F7:F9)+SUM(別紙⑥実績!F7:F9)+SUM(別紙⑦実績!F7:F9)+SUM(別紙⑧実績!F7:F9)</f>
        <v>0</v>
      </c>
      <c r="I16" s="282"/>
    </row>
    <row r="17" spans="6:9">
      <c r="F17" s="11" t="s">
        <v>21</v>
      </c>
      <c r="G17" s="3"/>
      <c r="H17" s="281">
        <f>SUM(別紙①実績!G7:G9)+SUM(別紙②実績!G7:G9)+SUM(別紙③実績!G7:G9)+SUM(別紙④実績!G7:G9)+SUM(別紙⑤実績!G7:G9)+SUM(別紙⑥実績!G7:G9)+SUM(別紙⑦実績!G7:G9)+SUM(別紙⑧実績!G7:G9)</f>
        <v>0</v>
      </c>
      <c r="I17" s="282"/>
    </row>
    <row r="18" spans="6:9" ht="15" thickBot="1">
      <c r="F18" s="15" t="s">
        <v>58</v>
      </c>
      <c r="G18" s="10"/>
      <c r="H18" s="290"/>
      <c r="I18" s="291"/>
    </row>
    <row r="19" spans="6:9" ht="15.75" thickTop="1" thickBot="1">
      <c r="F19" s="14" t="s">
        <v>24</v>
      </c>
      <c r="G19" s="13"/>
      <c r="H19" s="292">
        <f>SUM(H16:I18)</f>
        <v>0</v>
      </c>
      <c r="I19" s="293"/>
    </row>
    <row r="21" spans="6:9" ht="15" thickBot="1"/>
    <row r="22" spans="6:9">
      <c r="F22" s="278" t="s">
        <v>25</v>
      </c>
      <c r="G22" s="279"/>
      <c r="H22" s="279"/>
      <c r="I22" s="280"/>
    </row>
    <row r="23" spans="6:9">
      <c r="F23" s="11" t="s">
        <v>20</v>
      </c>
      <c r="G23" s="3"/>
      <c r="H23" s="281">
        <f>SUM(別紙①実績!F10:F12)+SUM(別紙②実績!F10:F12)+SUM(別紙③実績!F10:F12)+SUM(別紙④実績!F10:F12)+SUM(別紙⑤実績!F10:F12)+SUM(別紙⑥実績!F10:F12)+SUM(別紙⑦実績!F10:F12)+SUM(別紙⑧実績!F10:F12)</f>
        <v>0</v>
      </c>
      <c r="I23" s="282"/>
    </row>
    <row r="24" spans="6:9">
      <c r="F24" s="11" t="s">
        <v>21</v>
      </c>
      <c r="G24" s="3"/>
      <c r="H24" s="281">
        <f>SUM(別紙①実績!G10:G12)+SUM(別紙②実績!G10:G12)+SUM(別紙③実績!G10:G12)+SUM(別紙④実績!G10:G12)+SUM(別紙⑤実績!G10:G12)+SUM(別紙⑥実績!G10:G12)+SUM(別紙⑦実績!G10:G12)+SUM(別紙⑧実績!G10:G12)</f>
        <v>0</v>
      </c>
      <c r="I24" s="282"/>
    </row>
    <row r="25" spans="6:9" ht="15" thickBot="1">
      <c r="F25" s="15" t="s">
        <v>58</v>
      </c>
      <c r="G25" s="10"/>
      <c r="H25" s="290"/>
      <c r="I25" s="291"/>
    </row>
    <row r="26" spans="6:9" ht="15.75" thickTop="1" thickBot="1">
      <c r="F26" s="14" t="s">
        <v>26</v>
      </c>
      <c r="G26" s="13"/>
      <c r="H26" s="292">
        <f>SUM(H23:I25)</f>
        <v>0</v>
      </c>
      <c r="I26" s="293"/>
    </row>
    <row r="28" spans="6:9" ht="15" thickBot="1"/>
    <row r="29" spans="6:9">
      <c r="F29" s="278" t="s">
        <v>27</v>
      </c>
      <c r="G29" s="279"/>
      <c r="H29" s="279"/>
      <c r="I29" s="280"/>
    </row>
    <row r="30" spans="6:9">
      <c r="F30" s="11" t="s">
        <v>20</v>
      </c>
      <c r="G30" s="3"/>
      <c r="H30" s="281">
        <f>SUM(別紙①実績!F13:F15)+SUM(別紙②実績!F13:F15)+SUM(別紙③実績!F13:F15)+SUM(別紙④実績!F13:F15)+SUM(別紙⑤実績!F13:F15)+SUM(別紙⑥実績!F13:F15)+SUM(別紙⑦実績!F13:F15)+SUM(別紙⑧実績!F13:F15)</f>
        <v>0</v>
      </c>
      <c r="I30" s="282"/>
    </row>
    <row r="31" spans="6:9">
      <c r="F31" s="11" t="s">
        <v>21</v>
      </c>
      <c r="G31" s="3"/>
      <c r="H31" s="281">
        <f>SUM(別紙①実績!G13:G15)+SUM(別紙②実績!G13:G15)+SUM(別紙③実績!G13:G15)+SUM(別紙④実績!G13:G15)+SUM(別紙⑤実績!G13:G15)+SUM(別紙⑥実績!G13:G15)+SUM(別紙⑦実績!G13:G15)+SUM(別紙⑧実績!G13:G15)</f>
        <v>0</v>
      </c>
      <c r="I31" s="282"/>
    </row>
    <row r="32" spans="6:9" ht="15" thickBot="1">
      <c r="F32" s="15" t="s">
        <v>58</v>
      </c>
      <c r="G32" s="10"/>
      <c r="H32" s="290"/>
      <c r="I32" s="291"/>
    </row>
    <row r="33" spans="6:9" ht="15.75" thickTop="1" thickBot="1">
      <c r="F33" s="14" t="s">
        <v>28</v>
      </c>
      <c r="G33" s="13"/>
      <c r="H33" s="292">
        <f>SUM(H30:I32)</f>
        <v>0</v>
      </c>
      <c r="I33" s="293"/>
    </row>
    <row r="35" spans="6:9" ht="15" thickBot="1"/>
    <row r="36" spans="6:9">
      <c r="F36" s="278" t="s">
        <v>29</v>
      </c>
      <c r="G36" s="279"/>
      <c r="H36" s="279"/>
      <c r="I36" s="280"/>
    </row>
    <row r="37" spans="6:9">
      <c r="F37" s="11" t="s">
        <v>20</v>
      </c>
      <c r="G37" s="3"/>
      <c r="H37" s="281">
        <f>SUM(別紙①実績!F16:F18)+SUM(別紙②実績!F16:F18)+SUM(別紙③実績!F16:F18)+SUM(別紙④実績!F16:F18)+SUM(別紙⑤実績!F16:F18)+SUM(別紙⑥実績!F16:F18)+SUM(別紙⑦実績!F16:F18)+SUM(別紙⑧実績!F16:F18)</f>
        <v>0</v>
      </c>
      <c r="I37" s="282"/>
    </row>
    <row r="38" spans="6:9">
      <c r="F38" s="11" t="s">
        <v>21</v>
      </c>
      <c r="G38" s="3"/>
      <c r="H38" s="281">
        <f>SUM(別紙①実績!G16:G18)+SUM(別紙②実績!G16:G18)+SUM(別紙③実績!G16:G18)+SUM(別紙④実績!G16:G18)+SUM(別紙⑤実績!G16:G18)+SUM(別紙⑥実績!G16:G18)+SUM(別紙⑦実績!G16:G18)+SUM(別紙⑧実績!G16:G18)</f>
        <v>0</v>
      </c>
      <c r="I38" s="282"/>
    </row>
    <row r="39" spans="6:9" ht="15" thickBot="1">
      <c r="F39" s="15" t="s">
        <v>58</v>
      </c>
      <c r="G39" s="10"/>
      <c r="H39" s="290"/>
      <c r="I39" s="291"/>
    </row>
    <row r="40" spans="6:9" ht="15.75" thickTop="1" thickBot="1">
      <c r="F40" s="14" t="s">
        <v>30</v>
      </c>
      <c r="G40" s="13"/>
      <c r="H40" s="292">
        <f>SUM(H37:I39)</f>
        <v>0</v>
      </c>
      <c r="I40" s="293"/>
    </row>
  </sheetData>
  <mergeCells count="33">
    <mergeCell ref="H39:I39"/>
    <mergeCell ref="H40:I40"/>
    <mergeCell ref="H31:I31"/>
    <mergeCell ref="H32:I32"/>
    <mergeCell ref="H33:I33"/>
    <mergeCell ref="F36:I36"/>
    <mergeCell ref="H37:I37"/>
    <mergeCell ref="H38:I38"/>
    <mergeCell ref="H30:I30"/>
    <mergeCell ref="F15:I15"/>
    <mergeCell ref="H16:I16"/>
    <mergeCell ref="H17:I17"/>
    <mergeCell ref="H18:I18"/>
    <mergeCell ref="H19:I19"/>
    <mergeCell ref="F22:I22"/>
    <mergeCell ref="H23:I23"/>
    <mergeCell ref="H24:I24"/>
    <mergeCell ref="H25:I25"/>
    <mergeCell ref="H26:I26"/>
    <mergeCell ref="F29:I29"/>
    <mergeCell ref="D13:E13"/>
    <mergeCell ref="H13:I13"/>
    <mergeCell ref="B4:I4"/>
    <mergeCell ref="G6:I6"/>
    <mergeCell ref="B8:E8"/>
    <mergeCell ref="F8:I8"/>
    <mergeCell ref="D9:E9"/>
    <mergeCell ref="H9:I9"/>
    <mergeCell ref="D10:E10"/>
    <mergeCell ref="H10:I10"/>
    <mergeCell ref="D11:E11"/>
    <mergeCell ref="H11:I11"/>
    <mergeCell ref="D12:E12"/>
  </mergeCells>
  <phoneticPr fontId="2"/>
  <pageMargins left="0.7" right="0.7" top="0.75" bottom="0.75" header="0.3" footer="0.3"/>
  <pageSetup paperSize="9" scale="92"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5"/>
  <sheetViews>
    <sheetView view="pageBreakPreview" zoomScale="85" zoomScaleNormal="100" zoomScaleSheetLayoutView="85" workbookViewId="0">
      <selection activeCell="L26" sqref="L26"/>
    </sheetView>
  </sheetViews>
  <sheetFormatPr defaultRowHeight="14.25" outlineLevelCol="1"/>
  <cols>
    <col min="1" max="1" width="1.625" customWidth="1"/>
    <col min="2" max="2" width="6.375" customWidth="1"/>
    <col min="3" max="3" width="25.625" customWidth="1"/>
    <col min="4" max="7" width="9.125" customWidth="1"/>
    <col min="8" max="8" width="10.125" customWidth="1"/>
    <col min="9" max="15" width="9.125" customWidth="1" outlineLevel="1"/>
    <col min="16" max="17" width="9.125" customWidth="1"/>
  </cols>
  <sheetData>
    <row r="1" spans="1:19" ht="3.95" customHeight="1"/>
    <row r="2" spans="1:19">
      <c r="A2" s="1"/>
      <c r="B2" s="1" t="s">
        <v>181</v>
      </c>
      <c r="C2" s="1"/>
      <c r="Q2" s="151"/>
      <c r="R2" s="152"/>
    </row>
    <row r="3" spans="1:19">
      <c r="A3" s="1"/>
      <c r="B3" s="1"/>
      <c r="C3" s="1"/>
      <c r="Q3" s="259" t="s">
        <v>198</v>
      </c>
      <c r="R3" s="260"/>
    </row>
    <row r="4" spans="1:19">
      <c r="B4" s="258" t="s">
        <v>155</v>
      </c>
      <c r="C4" s="258"/>
      <c r="D4" s="258"/>
      <c r="E4" s="258"/>
      <c r="F4" s="258"/>
      <c r="G4" s="258"/>
      <c r="H4" s="258"/>
      <c r="I4" s="258"/>
      <c r="J4" s="258"/>
      <c r="K4" s="258"/>
      <c r="L4" s="258"/>
      <c r="M4" s="258"/>
      <c r="N4" s="258"/>
      <c r="O4" s="258"/>
      <c r="P4" s="258"/>
      <c r="Q4" s="258"/>
    </row>
    <row r="6" spans="1:19">
      <c r="B6" s="207" t="s">
        <v>134</v>
      </c>
      <c r="C6" s="207"/>
      <c r="D6" s="261"/>
      <c r="E6" s="261"/>
      <c r="F6" s="261"/>
      <c r="G6" s="261"/>
      <c r="H6" s="261"/>
      <c r="I6" s="261"/>
      <c r="J6" s="179"/>
      <c r="K6" s="179"/>
      <c r="L6" s="179"/>
    </row>
    <row r="7" spans="1:19">
      <c r="B7" s="207" t="s">
        <v>132</v>
      </c>
      <c r="C7" s="207"/>
      <c r="D7" s="132"/>
      <c r="E7" s="1" t="s">
        <v>133</v>
      </c>
      <c r="G7" s="262" t="s">
        <v>140</v>
      </c>
      <c r="H7" s="262"/>
      <c r="I7" s="163" t="s">
        <v>139</v>
      </c>
      <c r="J7" s="164"/>
      <c r="K7" s="164"/>
      <c r="L7" s="164"/>
      <c r="S7" s="186" t="s">
        <v>240</v>
      </c>
    </row>
    <row r="8" spans="1:19" ht="15">
      <c r="S8" s="187"/>
    </row>
    <row r="9" spans="1:19" ht="15">
      <c r="B9" s="4"/>
      <c r="C9" s="4"/>
      <c r="D9" s="263" t="s">
        <v>147</v>
      </c>
      <c r="E9" s="263"/>
      <c r="F9" s="264"/>
      <c r="G9" s="264"/>
      <c r="H9" s="264"/>
      <c r="I9" s="264"/>
      <c r="J9" s="264"/>
      <c r="K9" s="264"/>
      <c r="L9" s="264"/>
      <c r="M9" s="264"/>
      <c r="N9" s="264"/>
      <c r="O9" s="264"/>
      <c r="P9" s="264"/>
      <c r="Q9" s="264"/>
      <c r="R9" s="264"/>
      <c r="S9" s="187" t="s">
        <v>251</v>
      </c>
    </row>
    <row r="10" spans="1:19">
      <c r="B10" s="4"/>
      <c r="C10" s="205" t="s">
        <v>252</v>
      </c>
      <c r="D10" s="255" t="s">
        <v>52</v>
      </c>
      <c r="E10" s="256"/>
      <c r="F10" s="256"/>
      <c r="G10" s="256"/>
      <c r="H10" s="257"/>
      <c r="I10" s="263" t="s">
        <v>137</v>
      </c>
      <c r="J10" s="263"/>
      <c r="K10" s="263"/>
      <c r="L10" s="263"/>
      <c r="M10" s="263"/>
      <c r="N10" s="255" t="s">
        <v>82</v>
      </c>
      <c r="O10" s="256"/>
      <c r="P10" s="256"/>
      <c r="Q10" s="256"/>
      <c r="R10" s="257"/>
      <c r="S10" s="186" t="s">
        <v>242</v>
      </c>
    </row>
    <row r="11" spans="1:19">
      <c r="B11" s="206">
        <v>1</v>
      </c>
      <c r="C11" s="205"/>
      <c r="D11" s="249"/>
      <c r="E11" s="250"/>
      <c r="F11" s="250"/>
      <c r="G11" s="250"/>
      <c r="H11" s="251"/>
      <c r="I11" s="254"/>
      <c r="J11" s="252"/>
      <c r="K11" s="185" t="s">
        <v>195</v>
      </c>
      <c r="L11" s="252"/>
      <c r="M11" s="253"/>
      <c r="N11" s="249"/>
      <c r="O11" s="250"/>
      <c r="P11" s="250"/>
      <c r="Q11" s="250"/>
      <c r="R11" s="251"/>
      <c r="S11" s="188"/>
    </row>
    <row r="12" spans="1:19">
      <c r="B12" s="206">
        <v>2</v>
      </c>
      <c r="C12" s="205"/>
      <c r="D12" s="249"/>
      <c r="E12" s="250"/>
      <c r="F12" s="250"/>
      <c r="G12" s="250"/>
      <c r="H12" s="251"/>
      <c r="I12" s="254"/>
      <c r="J12" s="252"/>
      <c r="K12" s="185" t="s">
        <v>195</v>
      </c>
      <c r="L12" s="252"/>
      <c r="M12" s="253"/>
      <c r="N12" s="249"/>
      <c r="O12" s="250"/>
      <c r="P12" s="250"/>
      <c r="Q12" s="250"/>
      <c r="R12" s="251"/>
      <c r="S12" s="186" t="s">
        <v>241</v>
      </c>
    </row>
    <row r="13" spans="1:19">
      <c r="B13" s="206">
        <v>3</v>
      </c>
      <c r="C13" s="205"/>
      <c r="D13" s="249"/>
      <c r="E13" s="250"/>
      <c r="F13" s="250"/>
      <c r="G13" s="250"/>
      <c r="H13" s="251"/>
      <c r="I13" s="254"/>
      <c r="J13" s="252"/>
      <c r="K13" s="185" t="s">
        <v>195</v>
      </c>
      <c r="L13" s="252"/>
      <c r="M13" s="253"/>
      <c r="N13" s="249"/>
      <c r="O13" s="250"/>
      <c r="P13" s="250"/>
      <c r="Q13" s="250"/>
      <c r="R13" s="251"/>
    </row>
    <row r="14" spans="1:19">
      <c r="B14" s="206">
        <v>4</v>
      </c>
      <c r="C14" s="205"/>
      <c r="D14" s="249"/>
      <c r="E14" s="250"/>
      <c r="F14" s="250"/>
      <c r="G14" s="250"/>
      <c r="H14" s="251"/>
      <c r="I14" s="254"/>
      <c r="J14" s="252"/>
      <c r="K14" s="185" t="s">
        <v>195</v>
      </c>
      <c r="L14" s="252"/>
      <c r="M14" s="253"/>
      <c r="N14" s="249"/>
      <c r="O14" s="250"/>
      <c r="P14" s="250"/>
      <c r="Q14" s="250"/>
      <c r="R14" s="251"/>
    </row>
    <row r="15" spans="1:19">
      <c r="B15" s="206">
        <v>5</v>
      </c>
      <c r="C15" s="205"/>
      <c r="D15" s="249"/>
      <c r="E15" s="250"/>
      <c r="F15" s="250"/>
      <c r="G15" s="250"/>
      <c r="H15" s="251"/>
      <c r="I15" s="254"/>
      <c r="J15" s="252"/>
      <c r="K15" s="185" t="s">
        <v>195</v>
      </c>
      <c r="L15" s="252"/>
      <c r="M15" s="253"/>
      <c r="N15" s="249"/>
      <c r="O15" s="250"/>
      <c r="P15" s="250"/>
      <c r="Q15" s="250"/>
      <c r="R15" s="251"/>
    </row>
    <row r="16" spans="1:19">
      <c r="B16" s="255" t="s">
        <v>9</v>
      </c>
      <c r="C16" s="256"/>
      <c r="D16" s="256"/>
      <c r="E16" s="257"/>
      <c r="F16" s="255" t="s">
        <v>202</v>
      </c>
      <c r="G16" s="257"/>
      <c r="H16" s="255" t="s">
        <v>143</v>
      </c>
      <c r="I16" s="257"/>
      <c r="J16" s="255" t="s">
        <v>197</v>
      </c>
      <c r="K16" s="257"/>
      <c r="L16" s="255" t="s">
        <v>10</v>
      </c>
      <c r="M16" s="257"/>
      <c r="N16" s="255" t="s">
        <v>145</v>
      </c>
      <c r="O16" s="256"/>
      <c r="P16" s="257"/>
      <c r="Q16" s="255" t="s">
        <v>146</v>
      </c>
      <c r="R16" s="257"/>
    </row>
    <row r="17" spans="2:18">
      <c r="B17" s="266">
        <f>'別紙① (2)'!F20</f>
        <v>0</v>
      </c>
      <c r="C17" s="267"/>
      <c r="D17" s="267"/>
      <c r="E17" s="268"/>
      <c r="F17" s="269">
        <f>'別紙① (2)'!G20</f>
        <v>0</v>
      </c>
      <c r="G17" s="269"/>
      <c r="H17" s="266">
        <f>SUM(B17:G17)</f>
        <v>0</v>
      </c>
      <c r="I17" s="268"/>
      <c r="J17" s="266">
        <f>'別紙① (2)'!N20</f>
        <v>0</v>
      </c>
      <c r="K17" s="268"/>
      <c r="L17" s="266">
        <f>'別紙① (2)'!O20</f>
        <v>0</v>
      </c>
      <c r="M17" s="268"/>
      <c r="N17" s="266">
        <f>'別紙① (2)'!P20</f>
        <v>0</v>
      </c>
      <c r="O17" s="267"/>
      <c r="P17" s="268"/>
      <c r="Q17" s="269">
        <f>'別紙① (2)'!Q20</f>
        <v>0</v>
      </c>
      <c r="R17" s="269"/>
    </row>
    <row r="20" spans="2:18">
      <c r="B20" s="263" t="s">
        <v>148</v>
      </c>
      <c r="C20" s="263"/>
      <c r="D20" s="264"/>
      <c r="E20" s="264"/>
      <c r="F20" s="264"/>
      <c r="G20" s="265"/>
      <c r="H20" s="265"/>
      <c r="I20" s="265"/>
      <c r="J20" s="265"/>
      <c r="K20" s="265"/>
      <c r="L20" s="265"/>
      <c r="M20" s="265"/>
      <c r="N20" s="265"/>
      <c r="O20" s="265"/>
      <c r="P20" s="265"/>
      <c r="Q20" s="265"/>
      <c r="R20" s="265"/>
    </row>
    <row r="21" spans="2:18" s="2" customFormat="1" ht="47.25" customHeight="1">
      <c r="B21" s="263" t="s">
        <v>149</v>
      </c>
      <c r="C21" s="263"/>
      <c r="D21" s="264"/>
      <c r="E21" s="264"/>
      <c r="F21" s="264"/>
      <c r="G21" s="265"/>
      <c r="H21" s="265"/>
      <c r="I21" s="265"/>
      <c r="J21" s="265"/>
      <c r="K21" s="265"/>
      <c r="L21" s="265"/>
      <c r="M21" s="265"/>
      <c r="N21" s="265"/>
      <c r="O21" s="265"/>
      <c r="P21" s="265"/>
      <c r="Q21" s="265"/>
      <c r="R21" s="265"/>
    </row>
    <row r="23" spans="2:18" ht="14.25" customHeight="1"/>
    <row r="24" spans="2:18">
      <c r="C24" s="1" t="s">
        <v>253</v>
      </c>
    </row>
    <row r="25" spans="2:18">
      <c r="C25" s="1" t="s">
        <v>254</v>
      </c>
    </row>
  </sheetData>
  <mergeCells count="46">
    <mergeCell ref="D10:H10"/>
    <mergeCell ref="I10:M10"/>
    <mergeCell ref="N10:R10"/>
    <mergeCell ref="Q3:R3"/>
    <mergeCell ref="B4:Q4"/>
    <mergeCell ref="D6:I6"/>
    <mergeCell ref="G7:H7"/>
    <mergeCell ref="D9:R9"/>
    <mergeCell ref="D11:H11"/>
    <mergeCell ref="I11:J11"/>
    <mergeCell ref="L11:M11"/>
    <mergeCell ref="N11:R11"/>
    <mergeCell ref="D12:H12"/>
    <mergeCell ref="I12:J12"/>
    <mergeCell ref="L12:M12"/>
    <mergeCell ref="N12:R12"/>
    <mergeCell ref="D13:H13"/>
    <mergeCell ref="I13:J13"/>
    <mergeCell ref="L13:M13"/>
    <mergeCell ref="N13:R13"/>
    <mergeCell ref="D14:H14"/>
    <mergeCell ref="I14:J14"/>
    <mergeCell ref="L14:M14"/>
    <mergeCell ref="N14:R14"/>
    <mergeCell ref="D15:H15"/>
    <mergeCell ref="I15:J15"/>
    <mergeCell ref="L15:M15"/>
    <mergeCell ref="N15:R15"/>
    <mergeCell ref="B16:E16"/>
    <mergeCell ref="F16:G16"/>
    <mergeCell ref="H16:I16"/>
    <mergeCell ref="J16:K16"/>
    <mergeCell ref="L16:M16"/>
    <mergeCell ref="N16:P16"/>
    <mergeCell ref="B20:F20"/>
    <mergeCell ref="G20:R20"/>
    <mergeCell ref="B21:F21"/>
    <mergeCell ref="G21:R21"/>
    <mergeCell ref="Q16:R16"/>
    <mergeCell ref="B17:E17"/>
    <mergeCell ref="F17:G17"/>
    <mergeCell ref="H17:I17"/>
    <mergeCell ref="J17:K17"/>
    <mergeCell ref="L17:M17"/>
    <mergeCell ref="N17:P17"/>
    <mergeCell ref="Q17:R17"/>
  </mergeCells>
  <phoneticPr fontId="2"/>
  <dataValidations count="2">
    <dataValidation type="list" allowBlank="1" showInputMessage="1" showErrorMessage="1" sqref="C11:C15">
      <formula1>$C$24:$C$25</formula1>
    </dataValidation>
    <dataValidation type="list" allowBlank="1" showInputMessage="1" showErrorMessage="1" sqref="I7">
      <formula1>"□,☑"</formula1>
    </dataValidation>
  </dataValidations>
  <pageMargins left="0.25" right="0.25" top="0.75" bottom="0.75" header="0.3" footer="0.3"/>
  <pageSetup paperSize="9" scale="76" orientation="landscape"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24"/>
  <sheetViews>
    <sheetView view="pageBreakPreview" zoomScaleNormal="85" zoomScaleSheetLayoutView="100" workbookViewId="0">
      <selection activeCell="L26" sqref="L26"/>
    </sheetView>
  </sheetViews>
  <sheetFormatPr defaultRowHeight="14.25" outlineLevelCol="1"/>
  <cols>
    <col min="1" max="1" width="1.625" customWidth="1"/>
    <col min="2" max="5" width="8.625" customWidth="1"/>
    <col min="6" max="8" width="9.125" customWidth="1"/>
    <col min="9" max="13" width="9.125" customWidth="1" outlineLevel="1"/>
    <col min="14" max="15" width="9.125" customWidth="1"/>
  </cols>
  <sheetData>
    <row r="1" spans="1:18" ht="3.95" customHeight="1"/>
    <row r="2" spans="1:18">
      <c r="A2" s="1"/>
      <c r="B2" s="1" t="s">
        <v>283</v>
      </c>
      <c r="C2" s="1"/>
      <c r="D2" s="1"/>
      <c r="E2" s="1"/>
    </row>
    <row r="3" spans="1:18">
      <c r="A3" s="1"/>
      <c r="B3" s="1"/>
      <c r="C3" s="1"/>
      <c r="D3" s="1"/>
      <c r="E3" s="1"/>
      <c r="P3" s="258" t="s">
        <v>198</v>
      </c>
      <c r="Q3" s="270"/>
    </row>
    <row r="4" spans="1:18">
      <c r="B4" s="258" t="s">
        <v>156</v>
      </c>
      <c r="C4" s="258"/>
      <c r="D4" s="258"/>
      <c r="E4" s="258"/>
      <c r="F4" s="258"/>
      <c r="G4" s="258"/>
      <c r="H4" s="258"/>
      <c r="I4" s="258"/>
      <c r="J4" s="258"/>
      <c r="K4" s="258"/>
      <c r="L4" s="258"/>
      <c r="M4" s="258"/>
      <c r="N4" s="258"/>
      <c r="O4" s="258"/>
    </row>
    <row r="6" spans="1:18" ht="32.25" customHeight="1">
      <c r="B6" s="271"/>
      <c r="C6" s="273" t="s">
        <v>151</v>
      </c>
      <c r="D6" s="273" t="s">
        <v>157</v>
      </c>
      <c r="E6" s="275" t="s">
        <v>152</v>
      </c>
      <c r="F6" s="273" t="s">
        <v>9</v>
      </c>
      <c r="G6" s="273" t="s">
        <v>142</v>
      </c>
      <c r="H6" s="273" t="s">
        <v>154</v>
      </c>
      <c r="I6" s="5" t="s">
        <v>160</v>
      </c>
      <c r="J6" s="5" t="s">
        <v>161</v>
      </c>
      <c r="K6" s="5" t="s">
        <v>162</v>
      </c>
      <c r="L6" s="5" t="s">
        <v>163</v>
      </c>
      <c r="M6" s="5" t="s">
        <v>164</v>
      </c>
      <c r="N6" s="273" t="s">
        <v>165</v>
      </c>
      <c r="O6" s="273" t="s">
        <v>10</v>
      </c>
      <c r="P6" s="273" t="s">
        <v>166</v>
      </c>
      <c r="Q6" s="273" t="s">
        <v>167</v>
      </c>
    </row>
    <row r="7" spans="1:18" ht="15.75" customHeight="1">
      <c r="B7" s="272"/>
      <c r="C7" s="274"/>
      <c r="D7" s="274"/>
      <c r="E7" s="276"/>
      <c r="F7" s="274"/>
      <c r="G7" s="274"/>
      <c r="H7" s="274"/>
      <c r="I7" s="5" t="str">
        <f>IF(COUNTIF('① (2)'!C11,"*４*"),"〇","")</f>
        <v/>
      </c>
      <c r="J7" s="5" t="str">
        <f>IF(COUNTIF('① (2)'!C12,"*４年*"),"〇","")</f>
        <v/>
      </c>
      <c r="K7" s="5" t="str">
        <f>IF(COUNTIF('① (2)'!C13,"*４年*"),"〇","")</f>
        <v/>
      </c>
      <c r="L7" s="5" t="str">
        <f>IF(COUNTIF('① (2)'!C14,"*４年*"),"〇","")</f>
        <v/>
      </c>
      <c r="M7" s="5" t="str">
        <f>IF(COUNTIF('① (2)'!C14,"*４年*"),"〇","")</f>
        <v/>
      </c>
      <c r="N7" s="274"/>
      <c r="O7" s="274"/>
      <c r="P7" s="274"/>
      <c r="Q7" s="274"/>
    </row>
    <row r="8" spans="1:18" ht="20.100000000000001" customHeight="1">
      <c r="B8" s="6" t="s">
        <v>0</v>
      </c>
      <c r="C8" s="144"/>
      <c r="D8" s="144"/>
      <c r="E8" s="6">
        <f t="shared" ref="E8:E19" si="0">SUM(C8:D8)</f>
        <v>0</v>
      </c>
      <c r="F8" s="8"/>
      <c r="G8" s="8"/>
      <c r="H8" s="7">
        <f>F8+G8</f>
        <v>0</v>
      </c>
      <c r="I8" s="192">
        <f t="shared" ref="I8:I18" si="1">IF($I$7="〇",IF(C8=1,IF(H8/2&lt;30001,ROUNDDOWN(H8/2,-3),30000),IF(C8&gt;1,ROUNDDOWN(MIN(30000,H8/E8),-3),)),IF(E8=1,IF(H8/2&lt;20001,ROUNDDOWN(H8/2,-3),20000),IF(E8&gt;1,ROUNDDOWN(MIN(20000,H8/E8),-3),)))</f>
        <v>0</v>
      </c>
      <c r="J8" s="192">
        <f>IF($J$7="〇",IF($C8&gt;1,ROUNDDOWN(MIN(30000,$H8/$E8),-3),),IF($C8&gt;1,ROUNDDOWN(MIN(20000,$H8/$E8),-3),))</f>
        <v>0</v>
      </c>
      <c r="K8" s="192">
        <f>IF($K$7="〇",IF($C8&gt;2,ROUNDDOWN(MIN(30000,$H8/$E8),-3),),IF($C8&gt;2,ROUNDDOWN(MIN(20000,$H8/$E8),-3),))</f>
        <v>0</v>
      </c>
      <c r="L8" s="192">
        <f>IF($L$7="〇",IF($C8&gt;3,ROUNDDOWN(MIN(30000,$H8/$E8),-3),),IF($C8&gt;3,ROUNDDOWN(MIN(20000,$H8/$E8),-3),))</f>
        <v>0</v>
      </c>
      <c r="M8" s="192">
        <f>IF($M$7="〇",IF($C8&gt;4,ROUNDDOWN(MIN(30000,$H8/$E8),-3),),IF($C8&gt;4,ROUNDDOWN(MIN(20000,$H8/$E8),-3),))</f>
        <v>0</v>
      </c>
      <c r="N8" s="7">
        <f>SUM(I8:M8)</f>
        <v>0</v>
      </c>
      <c r="O8" s="141">
        <f>H8-P8-Q8-N8</f>
        <v>0</v>
      </c>
      <c r="P8" s="8">
        <v>0</v>
      </c>
      <c r="Q8" s="8">
        <v>0</v>
      </c>
      <c r="R8" s="186" t="s">
        <v>245</v>
      </c>
    </row>
    <row r="9" spans="1:18" ht="20.100000000000001" customHeight="1">
      <c r="B9" s="6" t="s">
        <v>1</v>
      </c>
      <c r="C9" s="144"/>
      <c r="D9" s="144"/>
      <c r="E9" s="6">
        <f t="shared" si="0"/>
        <v>0</v>
      </c>
      <c r="F9" s="8"/>
      <c r="G9" s="8"/>
      <c r="H9" s="7">
        <f>F9+G9</f>
        <v>0</v>
      </c>
      <c r="I9" s="192">
        <f t="shared" si="1"/>
        <v>0</v>
      </c>
      <c r="J9" s="192">
        <f>IF($J$7="〇",IF($C9&gt;1,ROUNDDOWN(MIN(30000,$H9/$E9),-3),),IF($C9&gt;1,ROUNDDOWN(MIN(20000,$H9/$E9),-3),))</f>
        <v>0</v>
      </c>
      <c r="K9" s="192">
        <f t="shared" ref="K9:K19" si="2">IF($K$7="〇",IF($C9&gt;2,ROUNDDOWN(MIN(30000,$H9/$E9),-3),),IF($C9&gt;2,ROUNDDOWN(MIN(20000,$H9/$E9),-3),))</f>
        <v>0</v>
      </c>
      <c r="L9" s="192">
        <f>IF($L$7="〇",IF($C9&gt;3,ROUNDDOWN(MIN(30000,$H9/$E9),-3),),IF($C9&gt;3,ROUNDDOWN(MIN(20000,$H9/$E9),-3),))</f>
        <v>0</v>
      </c>
      <c r="M9" s="192">
        <f t="shared" ref="M9:M19" si="3">IF($M$7="〇",IF($C9&gt;4,ROUNDDOWN(MIN(30000,$H9/$E9),-3),),IF($C9&gt;4,ROUNDDOWN(MIN(20000,$H9/$E9),-3),))</f>
        <v>0</v>
      </c>
      <c r="N9" s="7">
        <f t="shared" ref="N9:N19" si="4">SUM(I9:M9)</f>
        <v>0</v>
      </c>
      <c r="O9" s="141">
        <f t="shared" ref="O9:O19" si="5">H9-N9</f>
        <v>0</v>
      </c>
      <c r="P9" s="8">
        <v>0</v>
      </c>
      <c r="Q9" s="8">
        <v>0</v>
      </c>
      <c r="R9" s="186" t="s">
        <v>246</v>
      </c>
    </row>
    <row r="10" spans="1:18" ht="20.100000000000001" customHeight="1">
      <c r="B10" s="6" t="s">
        <v>2</v>
      </c>
      <c r="C10" s="144"/>
      <c r="D10" s="144"/>
      <c r="E10" s="6">
        <f t="shared" si="0"/>
        <v>0</v>
      </c>
      <c r="F10" s="8"/>
      <c r="G10" s="8"/>
      <c r="H10" s="7">
        <f t="shared" ref="H10:H19" si="6">F10+G10</f>
        <v>0</v>
      </c>
      <c r="I10" s="192">
        <f t="shared" si="1"/>
        <v>0</v>
      </c>
      <c r="J10" s="192">
        <f>IF($J$7="〇",IF($C10&gt;1,ROUNDDOWN(MIN(30000,$H10/$E10),-3),),IF($C10&gt;1,ROUNDDOWN(MIN(20000,$H10/$E10),-3),))</f>
        <v>0</v>
      </c>
      <c r="K10" s="192">
        <f t="shared" si="2"/>
        <v>0</v>
      </c>
      <c r="L10" s="192">
        <f t="shared" ref="L10:L19" si="7">IF($L$7="〇",IF($C10&gt;3,ROUNDDOWN(MIN(30000,$H10/$E10),-3),),IF($C10&gt;3,ROUNDDOWN(MIN(20000,$H10/$E10),-3),))</f>
        <v>0</v>
      </c>
      <c r="M10" s="192">
        <f t="shared" si="3"/>
        <v>0</v>
      </c>
      <c r="N10" s="7">
        <f t="shared" si="4"/>
        <v>0</v>
      </c>
      <c r="O10" s="141">
        <f t="shared" si="5"/>
        <v>0</v>
      </c>
      <c r="P10" s="8">
        <v>0</v>
      </c>
      <c r="Q10" s="8">
        <v>0</v>
      </c>
      <c r="R10" s="186" t="s">
        <v>250</v>
      </c>
    </row>
    <row r="11" spans="1:18" ht="20.100000000000001" customHeight="1">
      <c r="B11" s="6" t="s">
        <v>3</v>
      </c>
      <c r="C11" s="144"/>
      <c r="D11" s="144"/>
      <c r="E11" s="6">
        <f t="shared" si="0"/>
        <v>0</v>
      </c>
      <c r="F11" s="8"/>
      <c r="G11" s="8"/>
      <c r="H11" s="7">
        <f t="shared" si="6"/>
        <v>0</v>
      </c>
      <c r="I11" s="192">
        <f t="shared" si="1"/>
        <v>0</v>
      </c>
      <c r="J11" s="192">
        <f>IF($J$7="〇",IF($C11&gt;1,ROUNDDOWN(MIN(30000,$H11/$E11),-3),),IF($C11&gt;1,ROUNDDOWN(MIN(20000,$H11/$E11),-3),))</f>
        <v>0</v>
      </c>
      <c r="K11" s="192">
        <f t="shared" si="2"/>
        <v>0</v>
      </c>
      <c r="L11" s="192">
        <f t="shared" si="7"/>
        <v>0</v>
      </c>
      <c r="M11" s="192">
        <f t="shared" si="3"/>
        <v>0</v>
      </c>
      <c r="N11" s="7">
        <f t="shared" si="4"/>
        <v>0</v>
      </c>
      <c r="O11" s="141">
        <f t="shared" si="5"/>
        <v>0</v>
      </c>
      <c r="P11" s="8">
        <v>0</v>
      </c>
      <c r="Q11" s="8">
        <v>0</v>
      </c>
      <c r="R11" s="186" t="s">
        <v>249</v>
      </c>
    </row>
    <row r="12" spans="1:18" ht="20.100000000000001" customHeight="1">
      <c r="B12" s="6" t="s">
        <v>4</v>
      </c>
      <c r="C12" s="144"/>
      <c r="D12" s="144"/>
      <c r="E12" s="6">
        <f t="shared" si="0"/>
        <v>0</v>
      </c>
      <c r="F12" s="8"/>
      <c r="G12" s="8"/>
      <c r="H12" s="7">
        <f t="shared" si="6"/>
        <v>0</v>
      </c>
      <c r="I12" s="192">
        <f t="shared" si="1"/>
        <v>0</v>
      </c>
      <c r="J12" s="192">
        <f t="shared" ref="J12:J19" si="8">IF($J$7="〇",IF($C12&gt;1,ROUNDDOWN(MIN(30000,$H12/$E12),-3),),IF($C12&gt;1,ROUNDDOWN(MIN(20000,$H12/$E12),-3),))</f>
        <v>0</v>
      </c>
      <c r="K12" s="192">
        <f t="shared" si="2"/>
        <v>0</v>
      </c>
      <c r="L12" s="192">
        <f t="shared" si="7"/>
        <v>0</v>
      </c>
      <c r="M12" s="192">
        <f t="shared" si="3"/>
        <v>0</v>
      </c>
      <c r="N12" s="7">
        <f t="shared" si="4"/>
        <v>0</v>
      </c>
      <c r="O12" s="141">
        <f t="shared" si="5"/>
        <v>0</v>
      </c>
      <c r="P12" s="8">
        <v>0</v>
      </c>
      <c r="Q12" s="8">
        <v>0</v>
      </c>
    </row>
    <row r="13" spans="1:18" ht="20.100000000000001" customHeight="1">
      <c r="B13" s="6" t="s">
        <v>5</v>
      </c>
      <c r="C13" s="144"/>
      <c r="D13" s="144"/>
      <c r="E13" s="6">
        <f t="shared" si="0"/>
        <v>0</v>
      </c>
      <c r="F13" s="8"/>
      <c r="G13" s="8"/>
      <c r="H13" s="7">
        <f t="shared" si="6"/>
        <v>0</v>
      </c>
      <c r="I13" s="192">
        <f t="shared" si="1"/>
        <v>0</v>
      </c>
      <c r="J13" s="192">
        <f t="shared" si="8"/>
        <v>0</v>
      </c>
      <c r="K13" s="192">
        <f t="shared" si="2"/>
        <v>0</v>
      </c>
      <c r="L13" s="192">
        <f t="shared" si="7"/>
        <v>0</v>
      </c>
      <c r="M13" s="192">
        <f t="shared" si="3"/>
        <v>0</v>
      </c>
      <c r="N13" s="7">
        <f t="shared" si="4"/>
        <v>0</v>
      </c>
      <c r="O13" s="141">
        <f t="shared" si="5"/>
        <v>0</v>
      </c>
      <c r="P13" s="8">
        <v>0</v>
      </c>
      <c r="Q13" s="8">
        <v>0</v>
      </c>
    </row>
    <row r="14" spans="1:18" ht="20.100000000000001" customHeight="1">
      <c r="B14" s="6" t="s">
        <v>11</v>
      </c>
      <c r="C14" s="144"/>
      <c r="D14" s="144"/>
      <c r="E14" s="6">
        <f t="shared" si="0"/>
        <v>0</v>
      </c>
      <c r="F14" s="8"/>
      <c r="G14" s="8"/>
      <c r="H14" s="7">
        <f t="shared" si="6"/>
        <v>0</v>
      </c>
      <c r="I14" s="192">
        <f t="shared" si="1"/>
        <v>0</v>
      </c>
      <c r="J14" s="192">
        <f t="shared" si="8"/>
        <v>0</v>
      </c>
      <c r="K14" s="192">
        <f t="shared" si="2"/>
        <v>0</v>
      </c>
      <c r="L14" s="192">
        <f t="shared" si="7"/>
        <v>0</v>
      </c>
      <c r="M14" s="192">
        <f t="shared" si="3"/>
        <v>0</v>
      </c>
      <c r="N14" s="7">
        <f t="shared" si="4"/>
        <v>0</v>
      </c>
      <c r="O14" s="141">
        <f t="shared" si="5"/>
        <v>0</v>
      </c>
      <c r="P14" s="8">
        <v>0</v>
      </c>
      <c r="Q14" s="8">
        <v>0</v>
      </c>
    </row>
    <row r="15" spans="1:18" ht="20.100000000000001" customHeight="1">
      <c r="B15" s="6" t="s">
        <v>12</v>
      </c>
      <c r="C15" s="144"/>
      <c r="D15" s="144"/>
      <c r="E15" s="6">
        <f t="shared" si="0"/>
        <v>0</v>
      </c>
      <c r="F15" s="8"/>
      <c r="G15" s="8"/>
      <c r="H15" s="7">
        <f t="shared" si="6"/>
        <v>0</v>
      </c>
      <c r="I15" s="192">
        <f t="shared" si="1"/>
        <v>0</v>
      </c>
      <c r="J15" s="192">
        <f t="shared" si="8"/>
        <v>0</v>
      </c>
      <c r="K15" s="192">
        <f t="shared" si="2"/>
        <v>0</v>
      </c>
      <c r="L15" s="192">
        <f t="shared" si="7"/>
        <v>0</v>
      </c>
      <c r="M15" s="192">
        <f t="shared" si="3"/>
        <v>0</v>
      </c>
      <c r="N15" s="7">
        <f t="shared" si="4"/>
        <v>0</v>
      </c>
      <c r="O15" s="141">
        <f t="shared" si="5"/>
        <v>0</v>
      </c>
      <c r="P15" s="8">
        <v>0</v>
      </c>
      <c r="Q15" s="8">
        <v>0</v>
      </c>
    </row>
    <row r="16" spans="1:18" ht="20.100000000000001" customHeight="1">
      <c r="B16" s="6" t="s">
        <v>13</v>
      </c>
      <c r="C16" s="144"/>
      <c r="D16" s="144"/>
      <c r="E16" s="6">
        <f t="shared" si="0"/>
        <v>0</v>
      </c>
      <c r="F16" s="8"/>
      <c r="G16" s="8"/>
      <c r="H16" s="7">
        <f t="shared" si="6"/>
        <v>0</v>
      </c>
      <c r="I16" s="192">
        <f t="shared" si="1"/>
        <v>0</v>
      </c>
      <c r="J16" s="192">
        <f t="shared" si="8"/>
        <v>0</v>
      </c>
      <c r="K16" s="192">
        <f t="shared" si="2"/>
        <v>0</v>
      </c>
      <c r="L16" s="192">
        <f t="shared" si="7"/>
        <v>0</v>
      </c>
      <c r="M16" s="192">
        <f t="shared" si="3"/>
        <v>0</v>
      </c>
      <c r="N16" s="7">
        <f t="shared" si="4"/>
        <v>0</v>
      </c>
      <c r="O16" s="141">
        <f t="shared" si="5"/>
        <v>0</v>
      </c>
      <c r="P16" s="8">
        <v>0</v>
      </c>
      <c r="Q16" s="8">
        <v>0</v>
      </c>
    </row>
    <row r="17" spans="2:17" ht="20.100000000000001" customHeight="1">
      <c r="B17" s="6" t="s">
        <v>6</v>
      </c>
      <c r="C17" s="144"/>
      <c r="D17" s="144"/>
      <c r="E17" s="6">
        <f t="shared" si="0"/>
        <v>0</v>
      </c>
      <c r="F17" s="8"/>
      <c r="G17" s="8"/>
      <c r="H17" s="7">
        <f t="shared" si="6"/>
        <v>0</v>
      </c>
      <c r="I17" s="192">
        <f t="shared" si="1"/>
        <v>0</v>
      </c>
      <c r="J17" s="192">
        <f t="shared" si="8"/>
        <v>0</v>
      </c>
      <c r="K17" s="192">
        <f t="shared" si="2"/>
        <v>0</v>
      </c>
      <c r="L17" s="192">
        <f t="shared" si="7"/>
        <v>0</v>
      </c>
      <c r="M17" s="192">
        <f t="shared" si="3"/>
        <v>0</v>
      </c>
      <c r="N17" s="7">
        <f t="shared" si="4"/>
        <v>0</v>
      </c>
      <c r="O17" s="141">
        <f t="shared" si="5"/>
        <v>0</v>
      </c>
      <c r="P17" s="8">
        <v>0</v>
      </c>
      <c r="Q17" s="8">
        <v>0</v>
      </c>
    </row>
    <row r="18" spans="2:17" ht="20.100000000000001" customHeight="1">
      <c r="B18" s="6" t="s">
        <v>7</v>
      </c>
      <c r="C18" s="144"/>
      <c r="D18" s="144"/>
      <c r="E18" s="6">
        <f t="shared" si="0"/>
        <v>0</v>
      </c>
      <c r="F18" s="8"/>
      <c r="G18" s="8"/>
      <c r="H18" s="7">
        <f t="shared" si="6"/>
        <v>0</v>
      </c>
      <c r="I18" s="192">
        <f t="shared" si="1"/>
        <v>0</v>
      </c>
      <c r="J18" s="192">
        <f t="shared" si="8"/>
        <v>0</v>
      </c>
      <c r="K18" s="192">
        <f t="shared" si="2"/>
        <v>0</v>
      </c>
      <c r="L18" s="192">
        <f t="shared" si="7"/>
        <v>0</v>
      </c>
      <c r="M18" s="192">
        <f t="shared" si="3"/>
        <v>0</v>
      </c>
      <c r="N18" s="7">
        <f t="shared" si="4"/>
        <v>0</v>
      </c>
      <c r="O18" s="141">
        <f t="shared" si="5"/>
        <v>0</v>
      </c>
      <c r="P18" s="8">
        <v>0</v>
      </c>
      <c r="Q18" s="8">
        <v>0</v>
      </c>
    </row>
    <row r="19" spans="2:17" ht="20.100000000000001" customHeight="1" thickBot="1">
      <c r="B19" s="137" t="s">
        <v>8</v>
      </c>
      <c r="C19" s="145"/>
      <c r="D19" s="145"/>
      <c r="E19" s="137">
        <f t="shared" si="0"/>
        <v>0</v>
      </c>
      <c r="F19" s="138"/>
      <c r="G19" s="138"/>
      <c r="H19" s="139">
        <f t="shared" si="6"/>
        <v>0</v>
      </c>
      <c r="I19" s="193">
        <f>IF($I$7="〇",IF(C19=1,IF(H19/2&lt;30001,ROUNDDOWN(H19/2,-3),30000),IF(C19&gt;1,ROUNDDOWN(MIN(30000,H19/E19),-3),)),IF(E19=1,IF(H19/2&lt;20001,ROUNDDOWN(H19/2,-3),20000),IF(E19&gt;1,ROUNDDOWN(MIN(20000,H19/E19),-3),)))</f>
        <v>0</v>
      </c>
      <c r="J19" s="194">
        <f t="shared" si="8"/>
        <v>0</v>
      </c>
      <c r="K19" s="194">
        <f t="shared" si="2"/>
        <v>0</v>
      </c>
      <c r="L19" s="194">
        <f t="shared" si="7"/>
        <v>0</v>
      </c>
      <c r="M19" s="194">
        <f t="shared" si="3"/>
        <v>0</v>
      </c>
      <c r="N19" s="139">
        <f t="shared" si="4"/>
        <v>0</v>
      </c>
      <c r="O19" s="139">
        <f t="shared" si="5"/>
        <v>0</v>
      </c>
      <c r="P19" s="138">
        <v>0</v>
      </c>
      <c r="Q19" s="138">
        <v>0</v>
      </c>
    </row>
    <row r="20" spans="2:17" ht="20.100000000000001" customHeight="1" thickTop="1">
      <c r="B20" s="135" t="s">
        <v>204</v>
      </c>
      <c r="C20" s="135"/>
      <c r="D20" s="135"/>
      <c r="E20" s="135"/>
      <c r="F20" s="136">
        <f>SUM(F8:F19)</f>
        <v>0</v>
      </c>
      <c r="G20" s="136">
        <f>SUM(G8:G19)</f>
        <v>0</v>
      </c>
      <c r="H20" s="136">
        <f t="shared" ref="H20:O20" si="9">SUM(H8:H19)</f>
        <v>0</v>
      </c>
      <c r="I20" s="191">
        <f t="shared" si="9"/>
        <v>0</v>
      </c>
      <c r="J20" s="136">
        <f t="shared" si="9"/>
        <v>0</v>
      </c>
      <c r="K20" s="136">
        <f t="shared" si="9"/>
        <v>0</v>
      </c>
      <c r="L20" s="136">
        <f t="shared" si="9"/>
        <v>0</v>
      </c>
      <c r="M20" s="136">
        <f>SUM(M8:M19)</f>
        <v>0</v>
      </c>
      <c r="N20" s="136">
        <f t="shared" si="9"/>
        <v>0</v>
      </c>
      <c r="O20" s="142">
        <f t="shared" si="9"/>
        <v>0</v>
      </c>
      <c r="P20" s="143">
        <f>SUM(P8:P19)</f>
        <v>0</v>
      </c>
      <c r="Q20" s="143">
        <f>SUM(Q8:Q19)</f>
        <v>0</v>
      </c>
    </row>
    <row r="22" spans="2:17">
      <c r="B22" s="1" t="s">
        <v>158</v>
      </c>
    </row>
    <row r="23" spans="2:17">
      <c r="B23" s="1" t="s">
        <v>159</v>
      </c>
      <c r="O23" s="207"/>
      <c r="Q23" s="207"/>
    </row>
    <row r="24" spans="2:17" ht="18.75">
      <c r="Q24" s="207" t="s">
        <v>168</v>
      </c>
    </row>
  </sheetData>
  <mergeCells count="13">
    <mergeCell ref="O6:O7"/>
    <mergeCell ref="P6:P7"/>
    <mergeCell ref="Q6:Q7"/>
    <mergeCell ref="P3:Q3"/>
    <mergeCell ref="B4:O4"/>
    <mergeCell ref="B6:B7"/>
    <mergeCell ref="C6:C7"/>
    <mergeCell ref="D6:D7"/>
    <mergeCell ref="E6:E7"/>
    <mergeCell ref="F6:F7"/>
    <mergeCell ref="G6:G7"/>
    <mergeCell ref="H6:H7"/>
    <mergeCell ref="N6:N7"/>
  </mergeCells>
  <phoneticPr fontId="2"/>
  <pageMargins left="0.25" right="0.25" top="0.75" bottom="0.75" header="0.3" footer="0.3"/>
  <pageSetup paperSize="9" scale="90" orientation="landscape" horizontalDpi="1200" verticalDpi="12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5"/>
  <sheetViews>
    <sheetView view="pageBreakPreview" zoomScale="85" zoomScaleNormal="100" zoomScaleSheetLayoutView="85" workbookViewId="0">
      <selection activeCell="L26" sqref="L26"/>
    </sheetView>
  </sheetViews>
  <sheetFormatPr defaultRowHeight="14.25" outlineLevelCol="1"/>
  <cols>
    <col min="1" max="1" width="1.625" customWidth="1"/>
    <col min="2" max="2" width="6.375" customWidth="1"/>
    <col min="3" max="3" width="25.625" customWidth="1"/>
    <col min="4" max="7" width="9.125" customWidth="1"/>
    <col min="8" max="8" width="10.125" customWidth="1"/>
    <col min="9" max="15" width="9.125" customWidth="1" outlineLevel="1"/>
    <col min="16" max="17" width="9.125" customWidth="1"/>
  </cols>
  <sheetData>
    <row r="1" spans="1:19" ht="3.95" customHeight="1"/>
    <row r="2" spans="1:19">
      <c r="A2" s="1"/>
      <c r="B2" s="1" t="s">
        <v>181</v>
      </c>
      <c r="C2" s="1"/>
      <c r="Q2" s="151"/>
      <c r="R2" s="152"/>
    </row>
    <row r="3" spans="1:19">
      <c r="A3" s="1"/>
      <c r="B3" s="1"/>
      <c r="C3" s="1"/>
      <c r="Q3" s="259" t="s">
        <v>198</v>
      </c>
      <c r="R3" s="260"/>
    </row>
    <row r="4" spans="1:19">
      <c r="B4" s="258" t="s">
        <v>155</v>
      </c>
      <c r="C4" s="258"/>
      <c r="D4" s="258"/>
      <c r="E4" s="258"/>
      <c r="F4" s="258"/>
      <c r="G4" s="258"/>
      <c r="H4" s="258"/>
      <c r="I4" s="258"/>
      <c r="J4" s="258"/>
      <c r="K4" s="258"/>
      <c r="L4" s="258"/>
      <c r="M4" s="258"/>
      <c r="N4" s="258"/>
      <c r="O4" s="258"/>
      <c r="P4" s="258"/>
      <c r="Q4" s="258"/>
    </row>
    <row r="6" spans="1:19">
      <c r="B6" s="207" t="s">
        <v>134</v>
      </c>
      <c r="C6" s="207"/>
      <c r="D6" s="261"/>
      <c r="E6" s="261"/>
      <c r="F6" s="261"/>
      <c r="G6" s="261"/>
      <c r="H6" s="261"/>
      <c r="I6" s="261"/>
      <c r="J6" s="179"/>
      <c r="K6" s="179"/>
      <c r="L6" s="179"/>
    </row>
    <row r="7" spans="1:19">
      <c r="B7" s="207" t="s">
        <v>132</v>
      </c>
      <c r="C7" s="207"/>
      <c r="D7" s="132"/>
      <c r="E7" s="1" t="s">
        <v>133</v>
      </c>
      <c r="G7" s="262" t="s">
        <v>140</v>
      </c>
      <c r="H7" s="262"/>
      <c r="I7" s="163" t="s">
        <v>139</v>
      </c>
      <c r="J7" s="164"/>
      <c r="K7" s="164"/>
      <c r="L7" s="164"/>
      <c r="S7" s="186" t="s">
        <v>240</v>
      </c>
    </row>
    <row r="8" spans="1:19" ht="15">
      <c r="S8" s="187"/>
    </row>
    <row r="9" spans="1:19" ht="15">
      <c r="B9" s="4"/>
      <c r="C9" s="4"/>
      <c r="D9" s="263" t="s">
        <v>147</v>
      </c>
      <c r="E9" s="263"/>
      <c r="F9" s="264"/>
      <c r="G9" s="264"/>
      <c r="H9" s="264"/>
      <c r="I9" s="264"/>
      <c r="J9" s="264"/>
      <c r="K9" s="264"/>
      <c r="L9" s="264"/>
      <c r="M9" s="264"/>
      <c r="N9" s="264"/>
      <c r="O9" s="264"/>
      <c r="P9" s="264"/>
      <c r="Q9" s="264"/>
      <c r="R9" s="264"/>
      <c r="S9" s="187" t="s">
        <v>251</v>
      </c>
    </row>
    <row r="10" spans="1:19">
      <c r="B10" s="4"/>
      <c r="C10" s="205" t="s">
        <v>252</v>
      </c>
      <c r="D10" s="255" t="s">
        <v>52</v>
      </c>
      <c r="E10" s="256"/>
      <c r="F10" s="256"/>
      <c r="G10" s="256"/>
      <c r="H10" s="257"/>
      <c r="I10" s="263" t="s">
        <v>137</v>
      </c>
      <c r="J10" s="263"/>
      <c r="K10" s="263"/>
      <c r="L10" s="263"/>
      <c r="M10" s="263"/>
      <c r="N10" s="255" t="s">
        <v>82</v>
      </c>
      <c r="O10" s="256"/>
      <c r="P10" s="256"/>
      <c r="Q10" s="256"/>
      <c r="R10" s="257"/>
      <c r="S10" s="186" t="s">
        <v>242</v>
      </c>
    </row>
    <row r="11" spans="1:19">
      <c r="B11" s="206">
        <v>1</v>
      </c>
      <c r="C11" s="205"/>
      <c r="D11" s="249"/>
      <c r="E11" s="250"/>
      <c r="F11" s="250"/>
      <c r="G11" s="250"/>
      <c r="H11" s="251"/>
      <c r="I11" s="254"/>
      <c r="J11" s="252"/>
      <c r="K11" s="185" t="s">
        <v>195</v>
      </c>
      <c r="L11" s="252"/>
      <c r="M11" s="253"/>
      <c r="N11" s="249"/>
      <c r="O11" s="250"/>
      <c r="P11" s="250"/>
      <c r="Q11" s="250"/>
      <c r="R11" s="251"/>
      <c r="S11" s="188"/>
    </row>
    <row r="12" spans="1:19">
      <c r="B12" s="206">
        <v>2</v>
      </c>
      <c r="C12" s="205"/>
      <c r="D12" s="249"/>
      <c r="E12" s="250"/>
      <c r="F12" s="250"/>
      <c r="G12" s="250"/>
      <c r="H12" s="251"/>
      <c r="I12" s="254"/>
      <c r="J12" s="252"/>
      <c r="K12" s="185" t="s">
        <v>195</v>
      </c>
      <c r="L12" s="252"/>
      <c r="M12" s="253"/>
      <c r="N12" s="249"/>
      <c r="O12" s="250"/>
      <c r="P12" s="250"/>
      <c r="Q12" s="250"/>
      <c r="R12" s="251"/>
      <c r="S12" s="186" t="s">
        <v>241</v>
      </c>
    </row>
    <row r="13" spans="1:19">
      <c r="B13" s="206">
        <v>3</v>
      </c>
      <c r="C13" s="205"/>
      <c r="D13" s="249"/>
      <c r="E13" s="250"/>
      <c r="F13" s="250"/>
      <c r="G13" s="250"/>
      <c r="H13" s="251"/>
      <c r="I13" s="254"/>
      <c r="J13" s="252"/>
      <c r="K13" s="185" t="s">
        <v>195</v>
      </c>
      <c r="L13" s="252"/>
      <c r="M13" s="253"/>
      <c r="N13" s="249"/>
      <c r="O13" s="250"/>
      <c r="P13" s="250"/>
      <c r="Q13" s="250"/>
      <c r="R13" s="251"/>
    </row>
    <row r="14" spans="1:19">
      <c r="B14" s="206">
        <v>4</v>
      </c>
      <c r="C14" s="205"/>
      <c r="D14" s="249"/>
      <c r="E14" s="250"/>
      <c r="F14" s="250"/>
      <c r="G14" s="250"/>
      <c r="H14" s="251"/>
      <c r="I14" s="254"/>
      <c r="J14" s="252"/>
      <c r="K14" s="185" t="s">
        <v>195</v>
      </c>
      <c r="L14" s="252"/>
      <c r="M14" s="253"/>
      <c r="N14" s="249"/>
      <c r="O14" s="250"/>
      <c r="P14" s="250"/>
      <c r="Q14" s="250"/>
      <c r="R14" s="251"/>
    </row>
    <row r="15" spans="1:19">
      <c r="B15" s="206">
        <v>5</v>
      </c>
      <c r="C15" s="205"/>
      <c r="D15" s="249"/>
      <c r="E15" s="250"/>
      <c r="F15" s="250"/>
      <c r="G15" s="250"/>
      <c r="H15" s="251"/>
      <c r="I15" s="254"/>
      <c r="J15" s="252"/>
      <c r="K15" s="185" t="s">
        <v>195</v>
      </c>
      <c r="L15" s="252"/>
      <c r="M15" s="253"/>
      <c r="N15" s="249"/>
      <c r="O15" s="250"/>
      <c r="P15" s="250"/>
      <c r="Q15" s="250"/>
      <c r="R15" s="251"/>
    </row>
    <row r="16" spans="1:19">
      <c r="B16" s="255" t="s">
        <v>9</v>
      </c>
      <c r="C16" s="256"/>
      <c r="D16" s="256"/>
      <c r="E16" s="257"/>
      <c r="F16" s="255" t="s">
        <v>202</v>
      </c>
      <c r="G16" s="257"/>
      <c r="H16" s="255" t="s">
        <v>143</v>
      </c>
      <c r="I16" s="257"/>
      <c r="J16" s="255" t="s">
        <v>197</v>
      </c>
      <c r="K16" s="257"/>
      <c r="L16" s="255" t="s">
        <v>10</v>
      </c>
      <c r="M16" s="257"/>
      <c r="N16" s="255" t="s">
        <v>145</v>
      </c>
      <c r="O16" s="256"/>
      <c r="P16" s="257"/>
      <c r="Q16" s="255" t="s">
        <v>146</v>
      </c>
      <c r="R16" s="257"/>
    </row>
    <row r="17" spans="2:18">
      <c r="B17" s="266">
        <f>'別紙② (2)'!F20</f>
        <v>0</v>
      </c>
      <c r="C17" s="267"/>
      <c r="D17" s="267"/>
      <c r="E17" s="268"/>
      <c r="F17" s="269">
        <f>'別紙② (2)'!G20</f>
        <v>0</v>
      </c>
      <c r="G17" s="269"/>
      <c r="H17" s="266">
        <f>SUM(B17:G17)</f>
        <v>0</v>
      </c>
      <c r="I17" s="268"/>
      <c r="J17" s="266">
        <f>'別紙② (2)'!N20</f>
        <v>0</v>
      </c>
      <c r="K17" s="268"/>
      <c r="L17" s="266">
        <f>'別紙② (2)'!O20</f>
        <v>0</v>
      </c>
      <c r="M17" s="268"/>
      <c r="N17" s="266">
        <f>'別紙② (2)'!P20</f>
        <v>0</v>
      </c>
      <c r="O17" s="267"/>
      <c r="P17" s="268"/>
      <c r="Q17" s="269">
        <f>'別紙② (2)'!Q20</f>
        <v>0</v>
      </c>
      <c r="R17" s="269"/>
    </row>
    <row r="20" spans="2:18">
      <c r="B20" s="263" t="s">
        <v>148</v>
      </c>
      <c r="C20" s="263"/>
      <c r="D20" s="264"/>
      <c r="E20" s="264"/>
      <c r="F20" s="264"/>
      <c r="G20" s="265"/>
      <c r="H20" s="265"/>
      <c r="I20" s="265"/>
      <c r="J20" s="265"/>
      <c r="K20" s="265"/>
      <c r="L20" s="265"/>
      <c r="M20" s="265"/>
      <c r="N20" s="265"/>
      <c r="O20" s="265"/>
      <c r="P20" s="265"/>
      <c r="Q20" s="265"/>
      <c r="R20" s="265"/>
    </row>
    <row r="21" spans="2:18" s="2" customFormat="1" ht="47.25" customHeight="1">
      <c r="B21" s="263" t="s">
        <v>149</v>
      </c>
      <c r="C21" s="263"/>
      <c r="D21" s="264"/>
      <c r="E21" s="264"/>
      <c r="F21" s="264"/>
      <c r="G21" s="265"/>
      <c r="H21" s="265"/>
      <c r="I21" s="265"/>
      <c r="J21" s="265"/>
      <c r="K21" s="265"/>
      <c r="L21" s="265"/>
      <c r="M21" s="265"/>
      <c r="N21" s="265"/>
      <c r="O21" s="265"/>
      <c r="P21" s="265"/>
      <c r="Q21" s="265"/>
      <c r="R21" s="265"/>
    </row>
    <row r="23" spans="2:18" ht="14.25" customHeight="1"/>
    <row r="24" spans="2:18">
      <c r="C24" s="1" t="s">
        <v>253</v>
      </c>
    </row>
    <row r="25" spans="2:18">
      <c r="C25" s="1" t="s">
        <v>254</v>
      </c>
    </row>
  </sheetData>
  <mergeCells count="46">
    <mergeCell ref="D10:H10"/>
    <mergeCell ref="I10:M10"/>
    <mergeCell ref="N10:R10"/>
    <mergeCell ref="Q3:R3"/>
    <mergeCell ref="B4:Q4"/>
    <mergeCell ref="D6:I6"/>
    <mergeCell ref="G7:H7"/>
    <mergeCell ref="D9:R9"/>
    <mergeCell ref="D11:H11"/>
    <mergeCell ref="I11:J11"/>
    <mergeCell ref="L11:M11"/>
    <mergeCell ref="N11:R11"/>
    <mergeCell ref="D12:H12"/>
    <mergeCell ref="I12:J12"/>
    <mergeCell ref="L12:M12"/>
    <mergeCell ref="N12:R12"/>
    <mergeCell ref="D13:H13"/>
    <mergeCell ref="I13:J13"/>
    <mergeCell ref="L13:M13"/>
    <mergeCell ref="N13:R13"/>
    <mergeCell ref="D14:H14"/>
    <mergeCell ref="I14:J14"/>
    <mergeCell ref="L14:M14"/>
    <mergeCell ref="N14:R14"/>
    <mergeCell ref="D15:H15"/>
    <mergeCell ref="I15:J15"/>
    <mergeCell ref="L15:M15"/>
    <mergeCell ref="N15:R15"/>
    <mergeCell ref="B16:E16"/>
    <mergeCell ref="F16:G16"/>
    <mergeCell ref="H16:I16"/>
    <mergeCell ref="J16:K16"/>
    <mergeCell ref="L16:M16"/>
    <mergeCell ref="N16:P16"/>
    <mergeCell ref="B20:F20"/>
    <mergeCell ref="G20:R20"/>
    <mergeCell ref="B21:F21"/>
    <mergeCell ref="G21:R21"/>
    <mergeCell ref="Q16:R16"/>
    <mergeCell ref="B17:E17"/>
    <mergeCell ref="F17:G17"/>
    <mergeCell ref="H17:I17"/>
    <mergeCell ref="J17:K17"/>
    <mergeCell ref="L17:M17"/>
    <mergeCell ref="N17:P17"/>
    <mergeCell ref="Q17:R17"/>
  </mergeCells>
  <phoneticPr fontId="2"/>
  <dataValidations count="2">
    <dataValidation type="list" allowBlank="1" showInputMessage="1" showErrorMessage="1" sqref="I7">
      <formula1>"□,☑"</formula1>
    </dataValidation>
    <dataValidation type="list" allowBlank="1" showInputMessage="1" showErrorMessage="1" sqref="C11:C15">
      <formula1>$C$24:$C$25</formula1>
    </dataValidation>
  </dataValidations>
  <pageMargins left="0.25" right="0.25" top="0.75" bottom="0.75" header="0.3" footer="0.3"/>
  <pageSetup paperSize="9" scale="76" orientation="landscape" horizontalDpi="1200"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G23"/>
  <sheetViews>
    <sheetView zoomScaleNormal="100" zoomScaleSheetLayoutView="100" workbookViewId="0">
      <selection activeCell="G9" sqref="G9"/>
    </sheetView>
  </sheetViews>
  <sheetFormatPr defaultRowHeight="13.5"/>
  <cols>
    <col min="1" max="1" width="3" style="204" customWidth="1"/>
    <col min="2" max="2" width="9" style="204"/>
    <col min="3" max="3" width="12.125" style="204" customWidth="1"/>
    <col min="4" max="5" width="9" style="204"/>
    <col min="6" max="6" width="15.125" style="212" customWidth="1"/>
    <col min="7" max="7" width="9" style="204" customWidth="1"/>
    <col min="8" max="16384" width="9" style="204"/>
  </cols>
  <sheetData>
    <row r="1" spans="1:7">
      <c r="A1" s="204" t="s">
        <v>269</v>
      </c>
    </row>
    <row r="3" spans="1:7">
      <c r="A3" s="244" t="s">
        <v>268</v>
      </c>
      <c r="B3" s="244"/>
      <c r="C3" s="244"/>
      <c r="D3" s="244"/>
      <c r="E3" s="244"/>
      <c r="F3" s="244"/>
      <c r="G3" s="244"/>
    </row>
    <row r="5" spans="1:7">
      <c r="D5" s="204" t="s">
        <v>49</v>
      </c>
      <c r="E5" s="203"/>
      <c r="F5" s="217"/>
      <c r="G5" s="203"/>
    </row>
    <row r="6" spans="1:7" ht="40.5">
      <c r="A6" s="215"/>
      <c r="B6" s="211" t="s">
        <v>270</v>
      </c>
      <c r="C6" s="210" t="s">
        <v>52</v>
      </c>
      <c r="D6" s="210" t="s">
        <v>267</v>
      </c>
      <c r="E6" s="211" t="s">
        <v>266</v>
      </c>
      <c r="F6" s="216" t="s">
        <v>265</v>
      </c>
      <c r="G6" s="211" t="s">
        <v>276</v>
      </c>
    </row>
    <row r="7" spans="1:7" ht="45.75" customHeight="1">
      <c r="A7" s="218" t="s">
        <v>271</v>
      </c>
      <c r="B7" s="211" t="s">
        <v>272</v>
      </c>
      <c r="C7" s="210" t="s">
        <v>273</v>
      </c>
      <c r="D7" s="210" t="s">
        <v>274</v>
      </c>
      <c r="E7" s="211" t="s">
        <v>274</v>
      </c>
      <c r="F7" s="216" t="s">
        <v>275</v>
      </c>
      <c r="G7" s="211" t="s">
        <v>277</v>
      </c>
    </row>
    <row r="8" spans="1:7" ht="40.5" customHeight="1">
      <c r="A8" s="215">
        <v>1</v>
      </c>
      <c r="B8" s="24"/>
      <c r="C8" s="213"/>
      <c r="D8" s="24"/>
      <c r="E8" s="24"/>
      <c r="F8" s="214"/>
      <c r="G8" s="235"/>
    </row>
    <row r="9" spans="1:7" ht="40.5" customHeight="1">
      <c r="A9" s="215">
        <v>2</v>
      </c>
      <c r="B9" s="24"/>
      <c r="C9" s="213"/>
      <c r="D9" s="24"/>
      <c r="E9" s="24"/>
      <c r="F9" s="214"/>
      <c r="G9" s="235"/>
    </row>
    <row r="10" spans="1:7" ht="40.5" customHeight="1">
      <c r="A10" s="215">
        <v>3</v>
      </c>
      <c r="B10" s="24"/>
      <c r="C10" s="213"/>
      <c r="D10" s="24"/>
      <c r="E10" s="24"/>
      <c r="F10" s="214"/>
      <c r="G10" s="235"/>
    </row>
    <row r="11" spans="1:7" ht="40.5" customHeight="1">
      <c r="A11" s="215">
        <v>4</v>
      </c>
      <c r="B11" s="24"/>
      <c r="C11" s="213"/>
      <c r="D11" s="24"/>
      <c r="E11" s="24"/>
      <c r="F11" s="214"/>
      <c r="G11" s="235"/>
    </row>
    <row r="12" spans="1:7" ht="40.5" customHeight="1">
      <c r="A12" s="215">
        <v>5</v>
      </c>
      <c r="B12" s="24"/>
      <c r="C12" s="213"/>
      <c r="D12" s="24"/>
      <c r="E12" s="24"/>
      <c r="F12" s="214"/>
      <c r="G12" s="235"/>
    </row>
    <row r="13" spans="1:7" ht="40.5" customHeight="1">
      <c r="A13" s="215">
        <v>6</v>
      </c>
      <c r="B13" s="24"/>
      <c r="C13" s="213"/>
      <c r="D13" s="24"/>
      <c r="E13" s="24"/>
      <c r="F13" s="214"/>
      <c r="G13" s="235"/>
    </row>
    <row r="14" spans="1:7" ht="40.5" customHeight="1">
      <c r="A14" s="215">
        <v>7</v>
      </c>
      <c r="B14" s="24"/>
      <c r="C14" s="213"/>
      <c r="D14" s="24"/>
      <c r="E14" s="24"/>
      <c r="F14" s="214"/>
      <c r="G14" s="235"/>
    </row>
    <row r="15" spans="1:7" ht="40.5" customHeight="1">
      <c r="A15" s="215">
        <v>8</v>
      </c>
      <c r="B15" s="24"/>
      <c r="C15" s="213"/>
      <c r="D15" s="24"/>
      <c r="E15" s="24"/>
      <c r="F15" s="214"/>
      <c r="G15" s="235"/>
    </row>
    <row r="16" spans="1:7" ht="40.5" customHeight="1">
      <c r="A16" s="215">
        <v>9</v>
      </c>
      <c r="B16" s="24"/>
      <c r="C16" s="213"/>
      <c r="D16" s="24"/>
      <c r="E16" s="24"/>
      <c r="F16" s="214"/>
      <c r="G16" s="235"/>
    </row>
    <row r="17" spans="1:7" ht="40.5" customHeight="1">
      <c r="A17" s="215">
        <v>10</v>
      </c>
      <c r="B17" s="24"/>
      <c r="C17" s="213"/>
      <c r="D17" s="24"/>
      <c r="E17" s="24"/>
      <c r="F17" s="214"/>
      <c r="G17" s="235"/>
    </row>
    <row r="18" spans="1:7" ht="40.5" customHeight="1">
      <c r="A18" s="215">
        <v>11</v>
      </c>
      <c r="B18" s="24"/>
      <c r="C18" s="213"/>
      <c r="D18" s="24"/>
      <c r="E18" s="24"/>
      <c r="F18" s="214"/>
      <c r="G18" s="235"/>
    </row>
    <row r="19" spans="1:7" ht="40.5" customHeight="1">
      <c r="A19" s="215">
        <v>12</v>
      </c>
      <c r="B19" s="24"/>
      <c r="C19" s="213"/>
      <c r="D19" s="24"/>
      <c r="E19" s="24"/>
      <c r="F19" s="214"/>
      <c r="G19" s="235"/>
    </row>
    <row r="20" spans="1:7" ht="40.5" customHeight="1">
      <c r="A20" s="215">
        <v>13</v>
      </c>
      <c r="B20" s="24"/>
      <c r="C20" s="213"/>
      <c r="D20" s="24"/>
      <c r="E20" s="24"/>
      <c r="F20" s="214"/>
      <c r="G20" s="235"/>
    </row>
    <row r="21" spans="1:7" ht="40.5" customHeight="1">
      <c r="A21" s="215">
        <v>14</v>
      </c>
      <c r="B21" s="24"/>
      <c r="C21" s="213"/>
      <c r="D21" s="24"/>
      <c r="E21" s="24"/>
      <c r="F21" s="214"/>
      <c r="G21" s="235"/>
    </row>
    <row r="22" spans="1:7">
      <c r="A22" s="204" t="s">
        <v>278</v>
      </c>
    </row>
    <row r="23" spans="1:7">
      <c r="G23" s="19" t="s">
        <v>44</v>
      </c>
    </row>
  </sheetData>
  <mergeCells count="1">
    <mergeCell ref="A3:G3"/>
  </mergeCells>
  <phoneticPr fontId="2"/>
  <dataValidations count="1">
    <dataValidation type="list" allowBlank="1" showInputMessage="1" showErrorMessage="1" sqref="E8:E21">
      <formula1>"介護,特定技能,技能実習,留学,特定活動"</formula1>
    </dataValidation>
  </dataValidations>
  <pageMargins left="0.7" right="0.7" top="0.75" bottom="0.75" header="0.3" footer="0.3"/>
  <pageSetup paperSize="9" orientation="portrait" horizontalDpi="300" verticalDpi="300" r:id="rId1"/>
  <legacy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24"/>
  <sheetViews>
    <sheetView view="pageBreakPreview" zoomScaleNormal="85" zoomScaleSheetLayoutView="100" workbookViewId="0">
      <selection activeCell="L26" sqref="L26"/>
    </sheetView>
  </sheetViews>
  <sheetFormatPr defaultRowHeight="14.25" outlineLevelCol="1"/>
  <cols>
    <col min="1" max="1" width="1.625" customWidth="1"/>
    <col min="2" max="5" width="8.625" customWidth="1"/>
    <col min="6" max="8" width="9.125" customWidth="1"/>
    <col min="9" max="13" width="9.125" customWidth="1" outlineLevel="1"/>
    <col min="14" max="15" width="9.125" customWidth="1"/>
  </cols>
  <sheetData>
    <row r="1" spans="1:18" ht="3.95" customHeight="1"/>
    <row r="2" spans="1:18">
      <c r="A2" s="1"/>
      <c r="B2" s="1" t="s">
        <v>283</v>
      </c>
      <c r="C2" s="1"/>
      <c r="D2" s="1"/>
      <c r="E2" s="1"/>
    </row>
    <row r="3" spans="1:18">
      <c r="A3" s="1"/>
      <c r="B3" s="1"/>
      <c r="C3" s="1"/>
      <c r="D3" s="1"/>
      <c r="E3" s="1"/>
      <c r="P3" s="258" t="s">
        <v>198</v>
      </c>
      <c r="Q3" s="270"/>
    </row>
    <row r="4" spans="1:18">
      <c r="B4" s="258" t="s">
        <v>156</v>
      </c>
      <c r="C4" s="258"/>
      <c r="D4" s="258"/>
      <c r="E4" s="258"/>
      <c r="F4" s="258"/>
      <c r="G4" s="258"/>
      <c r="H4" s="258"/>
      <c r="I4" s="258"/>
      <c r="J4" s="258"/>
      <c r="K4" s="258"/>
      <c r="L4" s="258"/>
      <c r="M4" s="258"/>
      <c r="N4" s="258"/>
      <c r="O4" s="258"/>
    </row>
    <row r="6" spans="1:18" ht="32.25" customHeight="1">
      <c r="B6" s="271"/>
      <c r="C6" s="273" t="s">
        <v>151</v>
      </c>
      <c r="D6" s="273" t="s">
        <v>157</v>
      </c>
      <c r="E6" s="275" t="s">
        <v>152</v>
      </c>
      <c r="F6" s="273" t="s">
        <v>9</v>
      </c>
      <c r="G6" s="273" t="s">
        <v>142</v>
      </c>
      <c r="H6" s="273" t="s">
        <v>154</v>
      </c>
      <c r="I6" s="5" t="s">
        <v>160</v>
      </c>
      <c r="J6" s="5" t="s">
        <v>161</v>
      </c>
      <c r="K6" s="5" t="s">
        <v>162</v>
      </c>
      <c r="L6" s="5" t="s">
        <v>163</v>
      </c>
      <c r="M6" s="5" t="s">
        <v>164</v>
      </c>
      <c r="N6" s="273" t="s">
        <v>165</v>
      </c>
      <c r="O6" s="273" t="s">
        <v>10</v>
      </c>
      <c r="P6" s="273" t="s">
        <v>166</v>
      </c>
      <c r="Q6" s="273" t="s">
        <v>167</v>
      </c>
    </row>
    <row r="7" spans="1:18" ht="15.75" customHeight="1">
      <c r="B7" s="272"/>
      <c r="C7" s="274"/>
      <c r="D7" s="274"/>
      <c r="E7" s="276"/>
      <c r="F7" s="274"/>
      <c r="G7" s="274"/>
      <c r="H7" s="274"/>
      <c r="I7" s="5" t="str">
        <f>IF(COUNTIF('② (2)'!C11,"*４*"),"〇","")</f>
        <v/>
      </c>
      <c r="J7" s="5" t="str">
        <f>IF(COUNTIF('② (2)'!C12,"*４年*"),"〇","")</f>
        <v/>
      </c>
      <c r="K7" s="5" t="str">
        <f>IF(COUNTIF('② (2)'!C13,"*４年*"),"〇","")</f>
        <v/>
      </c>
      <c r="L7" s="5" t="str">
        <f>IF(COUNTIF('② (2)'!C14,"*４年*"),"〇","")</f>
        <v/>
      </c>
      <c r="M7" s="5" t="str">
        <f>IF(COUNTIF('② (2)'!C14,"*４年*"),"〇","")</f>
        <v/>
      </c>
      <c r="N7" s="274"/>
      <c r="O7" s="274"/>
      <c r="P7" s="274"/>
      <c r="Q7" s="274"/>
    </row>
    <row r="8" spans="1:18" ht="20.100000000000001" customHeight="1">
      <c r="B8" s="6" t="s">
        <v>0</v>
      </c>
      <c r="C8" s="144"/>
      <c r="D8" s="144"/>
      <c r="E8" s="6">
        <f t="shared" ref="E8:E19" si="0">SUM(C8:D8)</f>
        <v>0</v>
      </c>
      <c r="F8" s="8"/>
      <c r="G8" s="8"/>
      <c r="H8" s="7">
        <f>F8+G8</f>
        <v>0</v>
      </c>
      <c r="I8" s="192">
        <f t="shared" ref="I8:I18" si="1">IF($I$7="〇",IF(C8=1,IF(H8/2&lt;30001,ROUNDDOWN(H8/2,-3),30000),IF(C8&gt;1,ROUNDDOWN(MIN(30000,H8/E8),-3),)),IF(E8=1,IF(H8/2&lt;20001,ROUNDDOWN(H8/2,-3),20000),IF(E8&gt;1,ROUNDDOWN(MIN(20000,H8/E8),-3),)))</f>
        <v>0</v>
      </c>
      <c r="J8" s="192">
        <f>IF($J$7="〇",IF($C8&gt;1,ROUNDDOWN(MIN(30000,$H8/$E8),-3),),IF($C8&gt;1,ROUNDDOWN(MIN(20000,$H8/$E8),-3),))</f>
        <v>0</v>
      </c>
      <c r="K8" s="192">
        <f>IF($K$7="〇",IF($C8&gt;2,ROUNDDOWN(MIN(30000,$H8/$E8),-3),),IF($C8&gt;2,ROUNDDOWN(MIN(20000,$H8/$E8),-3),))</f>
        <v>0</v>
      </c>
      <c r="L8" s="192">
        <f>IF($L$7="〇",IF($C8&gt;3,ROUNDDOWN(MIN(30000,$H8/$E8),-3),),IF($C8&gt;3,ROUNDDOWN(MIN(20000,$H8/$E8),-3),))</f>
        <v>0</v>
      </c>
      <c r="M8" s="192">
        <f>IF($M$7="〇",IF($C8&gt;4,ROUNDDOWN(MIN(30000,$H8/$E8),-3),),IF($C8&gt;4,ROUNDDOWN(MIN(20000,$H8/$E8),-3),))</f>
        <v>0</v>
      </c>
      <c r="N8" s="7">
        <f>SUM(I8:M8)</f>
        <v>0</v>
      </c>
      <c r="O8" s="141">
        <f>H8-P8-Q8-N8</f>
        <v>0</v>
      </c>
      <c r="P8" s="8">
        <v>0</v>
      </c>
      <c r="Q8" s="8">
        <v>0</v>
      </c>
      <c r="R8" s="186" t="s">
        <v>245</v>
      </c>
    </row>
    <row r="9" spans="1:18" ht="20.100000000000001" customHeight="1">
      <c r="B9" s="6" t="s">
        <v>1</v>
      </c>
      <c r="C9" s="144"/>
      <c r="D9" s="144"/>
      <c r="E9" s="6">
        <f t="shared" si="0"/>
        <v>0</v>
      </c>
      <c r="F9" s="8"/>
      <c r="G9" s="8"/>
      <c r="H9" s="7">
        <f>F9+G9</f>
        <v>0</v>
      </c>
      <c r="I9" s="192">
        <f t="shared" si="1"/>
        <v>0</v>
      </c>
      <c r="J9" s="192">
        <f>IF($J$7="〇",IF($C9&gt;1,ROUNDDOWN(MIN(30000,$H9/$E9),-3),),IF($C9&gt;1,ROUNDDOWN(MIN(20000,$H9/$E9),-3),))</f>
        <v>0</v>
      </c>
      <c r="K9" s="192">
        <f t="shared" ref="K9:K19" si="2">IF($K$7="〇",IF($C9&gt;2,ROUNDDOWN(MIN(30000,$H9/$E9),-3),),IF($C9&gt;2,ROUNDDOWN(MIN(20000,$H9/$E9),-3),))</f>
        <v>0</v>
      </c>
      <c r="L9" s="192">
        <f>IF($L$7="〇",IF($C9&gt;3,ROUNDDOWN(MIN(30000,$H9/$E9),-3),),IF($C9&gt;3,ROUNDDOWN(MIN(20000,$H9/$E9),-3),))</f>
        <v>0</v>
      </c>
      <c r="M9" s="192">
        <f t="shared" ref="M9:M19" si="3">IF($M$7="〇",IF($C9&gt;4,ROUNDDOWN(MIN(30000,$H9/$E9),-3),),IF($C9&gt;4,ROUNDDOWN(MIN(20000,$H9/$E9),-3),))</f>
        <v>0</v>
      </c>
      <c r="N9" s="7">
        <f t="shared" ref="N9:N19" si="4">SUM(I9:M9)</f>
        <v>0</v>
      </c>
      <c r="O9" s="141">
        <f t="shared" ref="O9:O19" si="5">H9-N9</f>
        <v>0</v>
      </c>
      <c r="P9" s="8">
        <v>0</v>
      </c>
      <c r="Q9" s="8">
        <v>0</v>
      </c>
      <c r="R9" s="186" t="s">
        <v>246</v>
      </c>
    </row>
    <row r="10" spans="1:18" ht="20.100000000000001" customHeight="1">
      <c r="B10" s="6" t="s">
        <v>2</v>
      </c>
      <c r="C10" s="144"/>
      <c r="D10" s="144"/>
      <c r="E10" s="6">
        <f t="shared" si="0"/>
        <v>0</v>
      </c>
      <c r="F10" s="8"/>
      <c r="G10" s="8"/>
      <c r="H10" s="7">
        <f t="shared" ref="H10:H19" si="6">F10+G10</f>
        <v>0</v>
      </c>
      <c r="I10" s="192">
        <f t="shared" si="1"/>
        <v>0</v>
      </c>
      <c r="J10" s="192">
        <f>IF($J$7="〇",IF($C10&gt;1,ROUNDDOWN(MIN(30000,$H10/$E10),-3),),IF($C10&gt;1,ROUNDDOWN(MIN(20000,$H10/$E10),-3),))</f>
        <v>0</v>
      </c>
      <c r="K10" s="192">
        <f t="shared" si="2"/>
        <v>0</v>
      </c>
      <c r="L10" s="192">
        <f t="shared" ref="L10:L19" si="7">IF($L$7="〇",IF($C10&gt;3,ROUNDDOWN(MIN(30000,$H10/$E10),-3),),IF($C10&gt;3,ROUNDDOWN(MIN(20000,$H10/$E10),-3),))</f>
        <v>0</v>
      </c>
      <c r="M10" s="192">
        <f t="shared" si="3"/>
        <v>0</v>
      </c>
      <c r="N10" s="7">
        <f t="shared" si="4"/>
        <v>0</v>
      </c>
      <c r="O10" s="141">
        <f t="shared" si="5"/>
        <v>0</v>
      </c>
      <c r="P10" s="8">
        <v>0</v>
      </c>
      <c r="Q10" s="8">
        <v>0</v>
      </c>
      <c r="R10" s="186" t="s">
        <v>250</v>
      </c>
    </row>
    <row r="11" spans="1:18" ht="20.100000000000001" customHeight="1">
      <c r="B11" s="6" t="s">
        <v>3</v>
      </c>
      <c r="C11" s="144"/>
      <c r="D11" s="144"/>
      <c r="E11" s="6">
        <f t="shared" si="0"/>
        <v>0</v>
      </c>
      <c r="F11" s="8"/>
      <c r="G11" s="8"/>
      <c r="H11" s="7">
        <f t="shared" si="6"/>
        <v>0</v>
      </c>
      <c r="I11" s="192">
        <f t="shared" si="1"/>
        <v>0</v>
      </c>
      <c r="J11" s="192">
        <f>IF($J$7="〇",IF($C11&gt;1,ROUNDDOWN(MIN(30000,$H11/$E11),-3),),IF($C11&gt;1,ROUNDDOWN(MIN(20000,$H11/$E11),-3),))</f>
        <v>0</v>
      </c>
      <c r="K11" s="192">
        <f t="shared" si="2"/>
        <v>0</v>
      </c>
      <c r="L11" s="192">
        <f t="shared" si="7"/>
        <v>0</v>
      </c>
      <c r="M11" s="192">
        <f t="shared" si="3"/>
        <v>0</v>
      </c>
      <c r="N11" s="7">
        <f t="shared" si="4"/>
        <v>0</v>
      </c>
      <c r="O11" s="141">
        <f t="shared" si="5"/>
        <v>0</v>
      </c>
      <c r="P11" s="8">
        <v>0</v>
      </c>
      <c r="Q11" s="8">
        <v>0</v>
      </c>
      <c r="R11" s="186" t="s">
        <v>249</v>
      </c>
    </row>
    <row r="12" spans="1:18" ht="20.100000000000001" customHeight="1">
      <c r="B12" s="6" t="s">
        <v>4</v>
      </c>
      <c r="C12" s="144"/>
      <c r="D12" s="144"/>
      <c r="E12" s="6">
        <f t="shared" si="0"/>
        <v>0</v>
      </c>
      <c r="F12" s="8"/>
      <c r="G12" s="8"/>
      <c r="H12" s="7">
        <f t="shared" si="6"/>
        <v>0</v>
      </c>
      <c r="I12" s="192">
        <f t="shared" si="1"/>
        <v>0</v>
      </c>
      <c r="J12" s="192">
        <f t="shared" ref="J12:J19" si="8">IF($J$7="〇",IF($C12&gt;1,ROUNDDOWN(MIN(30000,$H12/$E12),-3),),IF($C12&gt;1,ROUNDDOWN(MIN(20000,$H12/$E12),-3),))</f>
        <v>0</v>
      </c>
      <c r="K12" s="192">
        <f t="shared" si="2"/>
        <v>0</v>
      </c>
      <c r="L12" s="192">
        <f t="shared" si="7"/>
        <v>0</v>
      </c>
      <c r="M12" s="192">
        <f t="shared" si="3"/>
        <v>0</v>
      </c>
      <c r="N12" s="7">
        <f t="shared" si="4"/>
        <v>0</v>
      </c>
      <c r="O12" s="141">
        <f t="shared" si="5"/>
        <v>0</v>
      </c>
      <c r="P12" s="8">
        <v>0</v>
      </c>
      <c r="Q12" s="8">
        <v>0</v>
      </c>
    </row>
    <row r="13" spans="1:18" ht="20.100000000000001" customHeight="1">
      <c r="B13" s="6" t="s">
        <v>5</v>
      </c>
      <c r="C13" s="144"/>
      <c r="D13" s="144"/>
      <c r="E13" s="6">
        <f t="shared" si="0"/>
        <v>0</v>
      </c>
      <c r="F13" s="8"/>
      <c r="G13" s="8"/>
      <c r="H13" s="7">
        <f t="shared" si="6"/>
        <v>0</v>
      </c>
      <c r="I13" s="192">
        <f t="shared" si="1"/>
        <v>0</v>
      </c>
      <c r="J13" s="192">
        <f t="shared" si="8"/>
        <v>0</v>
      </c>
      <c r="K13" s="192">
        <f t="shared" si="2"/>
        <v>0</v>
      </c>
      <c r="L13" s="192">
        <f t="shared" si="7"/>
        <v>0</v>
      </c>
      <c r="M13" s="192">
        <f t="shared" si="3"/>
        <v>0</v>
      </c>
      <c r="N13" s="7">
        <f t="shared" si="4"/>
        <v>0</v>
      </c>
      <c r="O13" s="141">
        <f t="shared" si="5"/>
        <v>0</v>
      </c>
      <c r="P13" s="8">
        <v>0</v>
      </c>
      <c r="Q13" s="8">
        <v>0</v>
      </c>
    </row>
    <row r="14" spans="1:18" ht="20.100000000000001" customHeight="1">
      <c r="B14" s="6" t="s">
        <v>11</v>
      </c>
      <c r="C14" s="144"/>
      <c r="D14" s="144"/>
      <c r="E14" s="6">
        <f t="shared" si="0"/>
        <v>0</v>
      </c>
      <c r="F14" s="8"/>
      <c r="G14" s="8"/>
      <c r="H14" s="7">
        <f t="shared" si="6"/>
        <v>0</v>
      </c>
      <c r="I14" s="192">
        <f t="shared" si="1"/>
        <v>0</v>
      </c>
      <c r="J14" s="192">
        <f t="shared" si="8"/>
        <v>0</v>
      </c>
      <c r="K14" s="192">
        <f t="shared" si="2"/>
        <v>0</v>
      </c>
      <c r="L14" s="192">
        <f t="shared" si="7"/>
        <v>0</v>
      </c>
      <c r="M14" s="192">
        <f t="shared" si="3"/>
        <v>0</v>
      </c>
      <c r="N14" s="7">
        <f t="shared" si="4"/>
        <v>0</v>
      </c>
      <c r="O14" s="141">
        <f t="shared" si="5"/>
        <v>0</v>
      </c>
      <c r="P14" s="8">
        <v>0</v>
      </c>
      <c r="Q14" s="8">
        <v>0</v>
      </c>
    </row>
    <row r="15" spans="1:18" ht="20.100000000000001" customHeight="1">
      <c r="B15" s="6" t="s">
        <v>12</v>
      </c>
      <c r="C15" s="144"/>
      <c r="D15" s="144"/>
      <c r="E15" s="6">
        <f t="shared" si="0"/>
        <v>0</v>
      </c>
      <c r="F15" s="8"/>
      <c r="G15" s="8"/>
      <c r="H15" s="7">
        <f t="shared" si="6"/>
        <v>0</v>
      </c>
      <c r="I15" s="192">
        <f t="shared" si="1"/>
        <v>0</v>
      </c>
      <c r="J15" s="192">
        <f t="shared" si="8"/>
        <v>0</v>
      </c>
      <c r="K15" s="192">
        <f t="shared" si="2"/>
        <v>0</v>
      </c>
      <c r="L15" s="192">
        <f t="shared" si="7"/>
        <v>0</v>
      </c>
      <c r="M15" s="192">
        <f t="shared" si="3"/>
        <v>0</v>
      </c>
      <c r="N15" s="7">
        <f t="shared" si="4"/>
        <v>0</v>
      </c>
      <c r="O15" s="141">
        <f t="shared" si="5"/>
        <v>0</v>
      </c>
      <c r="P15" s="8">
        <v>0</v>
      </c>
      <c r="Q15" s="8">
        <v>0</v>
      </c>
    </row>
    <row r="16" spans="1:18" ht="20.100000000000001" customHeight="1">
      <c r="B16" s="6" t="s">
        <v>13</v>
      </c>
      <c r="C16" s="144"/>
      <c r="D16" s="144"/>
      <c r="E16" s="6">
        <f t="shared" si="0"/>
        <v>0</v>
      </c>
      <c r="F16" s="8"/>
      <c r="G16" s="8"/>
      <c r="H16" s="7">
        <f t="shared" si="6"/>
        <v>0</v>
      </c>
      <c r="I16" s="192">
        <f t="shared" si="1"/>
        <v>0</v>
      </c>
      <c r="J16" s="192">
        <f t="shared" si="8"/>
        <v>0</v>
      </c>
      <c r="K16" s="192">
        <f t="shared" si="2"/>
        <v>0</v>
      </c>
      <c r="L16" s="192">
        <f t="shared" si="7"/>
        <v>0</v>
      </c>
      <c r="M16" s="192">
        <f t="shared" si="3"/>
        <v>0</v>
      </c>
      <c r="N16" s="7">
        <f t="shared" si="4"/>
        <v>0</v>
      </c>
      <c r="O16" s="141">
        <f t="shared" si="5"/>
        <v>0</v>
      </c>
      <c r="P16" s="8">
        <v>0</v>
      </c>
      <c r="Q16" s="8">
        <v>0</v>
      </c>
    </row>
    <row r="17" spans="2:17" ht="20.100000000000001" customHeight="1">
      <c r="B17" s="6" t="s">
        <v>6</v>
      </c>
      <c r="C17" s="144"/>
      <c r="D17" s="144"/>
      <c r="E17" s="6">
        <f t="shared" si="0"/>
        <v>0</v>
      </c>
      <c r="F17" s="8"/>
      <c r="G17" s="8"/>
      <c r="H17" s="7">
        <f t="shared" si="6"/>
        <v>0</v>
      </c>
      <c r="I17" s="192">
        <f t="shared" si="1"/>
        <v>0</v>
      </c>
      <c r="J17" s="192">
        <f t="shared" si="8"/>
        <v>0</v>
      </c>
      <c r="K17" s="192">
        <f t="shared" si="2"/>
        <v>0</v>
      </c>
      <c r="L17" s="192">
        <f t="shared" si="7"/>
        <v>0</v>
      </c>
      <c r="M17" s="192">
        <f t="shared" si="3"/>
        <v>0</v>
      </c>
      <c r="N17" s="7">
        <f t="shared" si="4"/>
        <v>0</v>
      </c>
      <c r="O17" s="141">
        <f t="shared" si="5"/>
        <v>0</v>
      </c>
      <c r="P17" s="8">
        <v>0</v>
      </c>
      <c r="Q17" s="8">
        <v>0</v>
      </c>
    </row>
    <row r="18" spans="2:17" ht="20.100000000000001" customHeight="1">
      <c r="B18" s="6" t="s">
        <v>7</v>
      </c>
      <c r="C18" s="144"/>
      <c r="D18" s="144"/>
      <c r="E18" s="6">
        <f t="shared" si="0"/>
        <v>0</v>
      </c>
      <c r="F18" s="8"/>
      <c r="G18" s="8"/>
      <c r="H18" s="7">
        <f t="shared" si="6"/>
        <v>0</v>
      </c>
      <c r="I18" s="192">
        <f t="shared" si="1"/>
        <v>0</v>
      </c>
      <c r="J18" s="192">
        <f t="shared" si="8"/>
        <v>0</v>
      </c>
      <c r="K18" s="192">
        <f t="shared" si="2"/>
        <v>0</v>
      </c>
      <c r="L18" s="192">
        <f t="shared" si="7"/>
        <v>0</v>
      </c>
      <c r="M18" s="192">
        <f t="shared" si="3"/>
        <v>0</v>
      </c>
      <c r="N18" s="7">
        <f t="shared" si="4"/>
        <v>0</v>
      </c>
      <c r="O18" s="141">
        <f t="shared" si="5"/>
        <v>0</v>
      </c>
      <c r="P18" s="8">
        <v>0</v>
      </c>
      <c r="Q18" s="8">
        <v>0</v>
      </c>
    </row>
    <row r="19" spans="2:17" ht="20.100000000000001" customHeight="1" thickBot="1">
      <c r="B19" s="137" t="s">
        <v>8</v>
      </c>
      <c r="C19" s="145"/>
      <c r="D19" s="145"/>
      <c r="E19" s="137">
        <f t="shared" si="0"/>
        <v>0</v>
      </c>
      <c r="F19" s="138"/>
      <c r="G19" s="138"/>
      <c r="H19" s="139">
        <f t="shared" si="6"/>
        <v>0</v>
      </c>
      <c r="I19" s="193">
        <f>IF($I$7="〇",IF(C19=1,IF(H19/2&lt;30001,ROUNDDOWN(H19/2,-3),30000),IF(C19&gt;1,ROUNDDOWN(MIN(30000,H19/E19),-3),)),IF(E19=1,IF(H19/2&lt;20001,ROUNDDOWN(H19/2,-3),20000),IF(E19&gt;1,ROUNDDOWN(MIN(20000,H19/E19),-3),)))</f>
        <v>0</v>
      </c>
      <c r="J19" s="194">
        <f t="shared" si="8"/>
        <v>0</v>
      </c>
      <c r="K19" s="194">
        <f t="shared" si="2"/>
        <v>0</v>
      </c>
      <c r="L19" s="194">
        <f t="shared" si="7"/>
        <v>0</v>
      </c>
      <c r="M19" s="194">
        <f t="shared" si="3"/>
        <v>0</v>
      </c>
      <c r="N19" s="139">
        <f t="shared" si="4"/>
        <v>0</v>
      </c>
      <c r="O19" s="139">
        <f t="shared" si="5"/>
        <v>0</v>
      </c>
      <c r="P19" s="138">
        <v>0</v>
      </c>
      <c r="Q19" s="138">
        <v>0</v>
      </c>
    </row>
    <row r="20" spans="2:17" ht="20.100000000000001" customHeight="1" thickTop="1">
      <c r="B20" s="135" t="s">
        <v>204</v>
      </c>
      <c r="C20" s="135"/>
      <c r="D20" s="135"/>
      <c r="E20" s="135"/>
      <c r="F20" s="136">
        <f>SUM(F8:F19)</f>
        <v>0</v>
      </c>
      <c r="G20" s="136">
        <f>SUM(G8:G19)</f>
        <v>0</v>
      </c>
      <c r="H20" s="136">
        <f t="shared" ref="H20:O20" si="9">SUM(H8:H19)</f>
        <v>0</v>
      </c>
      <c r="I20" s="191">
        <f t="shared" si="9"/>
        <v>0</v>
      </c>
      <c r="J20" s="136">
        <f t="shared" si="9"/>
        <v>0</v>
      </c>
      <c r="K20" s="136">
        <f t="shared" si="9"/>
        <v>0</v>
      </c>
      <c r="L20" s="136">
        <f t="shared" si="9"/>
        <v>0</v>
      </c>
      <c r="M20" s="136">
        <f>SUM(M8:M19)</f>
        <v>0</v>
      </c>
      <c r="N20" s="136">
        <f t="shared" si="9"/>
        <v>0</v>
      </c>
      <c r="O20" s="142">
        <f t="shared" si="9"/>
        <v>0</v>
      </c>
      <c r="P20" s="143">
        <f>SUM(P8:P19)</f>
        <v>0</v>
      </c>
      <c r="Q20" s="143">
        <f>SUM(Q8:Q19)</f>
        <v>0</v>
      </c>
    </row>
    <row r="22" spans="2:17">
      <c r="B22" s="1" t="s">
        <v>158</v>
      </c>
    </row>
    <row r="23" spans="2:17">
      <c r="B23" s="1" t="s">
        <v>159</v>
      </c>
      <c r="O23" s="207"/>
      <c r="Q23" s="207"/>
    </row>
    <row r="24" spans="2:17" ht="18.75">
      <c r="Q24" s="207" t="s">
        <v>168</v>
      </c>
    </row>
  </sheetData>
  <mergeCells count="13">
    <mergeCell ref="O6:O7"/>
    <mergeCell ref="P6:P7"/>
    <mergeCell ref="Q6:Q7"/>
    <mergeCell ref="P3:Q3"/>
    <mergeCell ref="B4:O4"/>
    <mergeCell ref="B6:B7"/>
    <mergeCell ref="C6:C7"/>
    <mergeCell ref="D6:D7"/>
    <mergeCell ref="E6:E7"/>
    <mergeCell ref="F6:F7"/>
    <mergeCell ref="G6:G7"/>
    <mergeCell ref="H6:H7"/>
    <mergeCell ref="N6:N7"/>
  </mergeCells>
  <phoneticPr fontId="2"/>
  <pageMargins left="0.25" right="0.25" top="0.75" bottom="0.75" header="0.3" footer="0.3"/>
  <pageSetup paperSize="9" scale="90" orientation="landscape" horizontalDpi="1200" verticalDpi="12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5"/>
  <sheetViews>
    <sheetView view="pageBreakPreview" zoomScale="85" zoomScaleNormal="100" zoomScaleSheetLayoutView="85" workbookViewId="0">
      <selection activeCell="L26" sqref="L26"/>
    </sheetView>
  </sheetViews>
  <sheetFormatPr defaultRowHeight="14.25" outlineLevelCol="1"/>
  <cols>
    <col min="1" max="1" width="1.625" customWidth="1"/>
    <col min="2" max="2" width="6.375" customWidth="1"/>
    <col min="3" max="3" width="25.625" customWidth="1"/>
    <col min="4" max="7" width="9.125" customWidth="1"/>
    <col min="8" max="8" width="10.125" customWidth="1"/>
    <col min="9" max="15" width="9.125" customWidth="1" outlineLevel="1"/>
    <col min="16" max="17" width="9.125" customWidth="1"/>
  </cols>
  <sheetData>
    <row r="1" spans="1:19" ht="3.95" customHeight="1"/>
    <row r="2" spans="1:19">
      <c r="A2" s="1"/>
      <c r="B2" s="1" t="s">
        <v>181</v>
      </c>
      <c r="C2" s="1"/>
      <c r="Q2" s="151"/>
      <c r="R2" s="152"/>
    </row>
    <row r="3" spans="1:19">
      <c r="A3" s="1"/>
      <c r="B3" s="1"/>
      <c r="C3" s="1"/>
      <c r="Q3" s="259" t="s">
        <v>198</v>
      </c>
      <c r="R3" s="260"/>
    </row>
    <row r="4" spans="1:19">
      <c r="B4" s="258" t="s">
        <v>155</v>
      </c>
      <c r="C4" s="258"/>
      <c r="D4" s="258"/>
      <c r="E4" s="258"/>
      <c r="F4" s="258"/>
      <c r="G4" s="258"/>
      <c r="H4" s="258"/>
      <c r="I4" s="258"/>
      <c r="J4" s="258"/>
      <c r="K4" s="258"/>
      <c r="L4" s="258"/>
      <c r="M4" s="258"/>
      <c r="N4" s="258"/>
      <c r="O4" s="258"/>
      <c r="P4" s="258"/>
      <c r="Q4" s="258"/>
    </row>
    <row r="6" spans="1:19">
      <c r="B6" s="207" t="s">
        <v>134</v>
      </c>
      <c r="C6" s="207"/>
      <c r="D6" s="261"/>
      <c r="E6" s="261"/>
      <c r="F6" s="261"/>
      <c r="G6" s="261"/>
      <c r="H6" s="261"/>
      <c r="I6" s="261"/>
      <c r="J6" s="179"/>
      <c r="K6" s="179"/>
      <c r="L6" s="179"/>
    </row>
    <row r="7" spans="1:19">
      <c r="B7" s="207" t="s">
        <v>132</v>
      </c>
      <c r="C7" s="207"/>
      <c r="D7" s="132"/>
      <c r="E7" s="1" t="s">
        <v>133</v>
      </c>
      <c r="G7" s="262" t="s">
        <v>140</v>
      </c>
      <c r="H7" s="262"/>
      <c r="I7" s="163" t="s">
        <v>139</v>
      </c>
      <c r="J7" s="164"/>
      <c r="K7" s="164"/>
      <c r="L7" s="164"/>
      <c r="S7" s="186" t="s">
        <v>240</v>
      </c>
    </row>
    <row r="8" spans="1:19" ht="15">
      <c r="S8" s="187"/>
    </row>
    <row r="9" spans="1:19" ht="15">
      <c r="B9" s="4"/>
      <c r="C9" s="4"/>
      <c r="D9" s="263" t="s">
        <v>147</v>
      </c>
      <c r="E9" s="263"/>
      <c r="F9" s="264"/>
      <c r="G9" s="264"/>
      <c r="H9" s="264"/>
      <c r="I9" s="264"/>
      <c r="J9" s="264"/>
      <c r="K9" s="264"/>
      <c r="L9" s="264"/>
      <c r="M9" s="264"/>
      <c r="N9" s="264"/>
      <c r="O9" s="264"/>
      <c r="P9" s="264"/>
      <c r="Q9" s="264"/>
      <c r="R9" s="264"/>
      <c r="S9" s="187" t="s">
        <v>251</v>
      </c>
    </row>
    <row r="10" spans="1:19">
      <c r="B10" s="4"/>
      <c r="C10" s="205" t="s">
        <v>252</v>
      </c>
      <c r="D10" s="255" t="s">
        <v>52</v>
      </c>
      <c r="E10" s="256"/>
      <c r="F10" s="256"/>
      <c r="G10" s="256"/>
      <c r="H10" s="257"/>
      <c r="I10" s="263" t="s">
        <v>137</v>
      </c>
      <c r="J10" s="263"/>
      <c r="K10" s="263"/>
      <c r="L10" s="263"/>
      <c r="M10" s="263"/>
      <c r="N10" s="255" t="s">
        <v>82</v>
      </c>
      <c r="O10" s="256"/>
      <c r="P10" s="256"/>
      <c r="Q10" s="256"/>
      <c r="R10" s="257"/>
      <c r="S10" s="186" t="s">
        <v>242</v>
      </c>
    </row>
    <row r="11" spans="1:19">
      <c r="B11" s="206">
        <v>1</v>
      </c>
      <c r="C11" s="205"/>
      <c r="D11" s="249"/>
      <c r="E11" s="250"/>
      <c r="F11" s="250"/>
      <c r="G11" s="250"/>
      <c r="H11" s="251"/>
      <c r="I11" s="254"/>
      <c r="J11" s="252"/>
      <c r="K11" s="185" t="s">
        <v>195</v>
      </c>
      <c r="L11" s="252"/>
      <c r="M11" s="253"/>
      <c r="N11" s="249"/>
      <c r="O11" s="250"/>
      <c r="P11" s="250"/>
      <c r="Q11" s="250"/>
      <c r="R11" s="251"/>
      <c r="S11" s="188"/>
    </row>
    <row r="12" spans="1:19">
      <c r="B12" s="206">
        <v>2</v>
      </c>
      <c r="C12" s="205"/>
      <c r="D12" s="249"/>
      <c r="E12" s="250"/>
      <c r="F12" s="250"/>
      <c r="G12" s="250"/>
      <c r="H12" s="251"/>
      <c r="I12" s="254"/>
      <c r="J12" s="252"/>
      <c r="K12" s="185" t="s">
        <v>195</v>
      </c>
      <c r="L12" s="252"/>
      <c r="M12" s="253"/>
      <c r="N12" s="249"/>
      <c r="O12" s="250"/>
      <c r="P12" s="250"/>
      <c r="Q12" s="250"/>
      <c r="R12" s="251"/>
      <c r="S12" s="186" t="s">
        <v>241</v>
      </c>
    </row>
    <row r="13" spans="1:19">
      <c r="B13" s="206">
        <v>3</v>
      </c>
      <c r="C13" s="205"/>
      <c r="D13" s="249"/>
      <c r="E13" s="250"/>
      <c r="F13" s="250"/>
      <c r="G13" s="250"/>
      <c r="H13" s="251"/>
      <c r="I13" s="254"/>
      <c r="J13" s="252"/>
      <c r="K13" s="185" t="s">
        <v>195</v>
      </c>
      <c r="L13" s="252"/>
      <c r="M13" s="253"/>
      <c r="N13" s="249"/>
      <c r="O13" s="250"/>
      <c r="P13" s="250"/>
      <c r="Q13" s="250"/>
      <c r="R13" s="251"/>
    </row>
    <row r="14" spans="1:19">
      <c r="B14" s="206">
        <v>4</v>
      </c>
      <c r="C14" s="205"/>
      <c r="D14" s="249"/>
      <c r="E14" s="250"/>
      <c r="F14" s="250"/>
      <c r="G14" s="250"/>
      <c r="H14" s="251"/>
      <c r="I14" s="254"/>
      <c r="J14" s="252"/>
      <c r="K14" s="185" t="s">
        <v>195</v>
      </c>
      <c r="L14" s="252"/>
      <c r="M14" s="253"/>
      <c r="N14" s="249"/>
      <c r="O14" s="250"/>
      <c r="P14" s="250"/>
      <c r="Q14" s="250"/>
      <c r="R14" s="251"/>
    </row>
    <row r="15" spans="1:19">
      <c r="B15" s="206">
        <v>5</v>
      </c>
      <c r="C15" s="205"/>
      <c r="D15" s="249"/>
      <c r="E15" s="250"/>
      <c r="F15" s="250"/>
      <c r="G15" s="250"/>
      <c r="H15" s="251"/>
      <c r="I15" s="254"/>
      <c r="J15" s="252"/>
      <c r="K15" s="185" t="s">
        <v>195</v>
      </c>
      <c r="L15" s="252"/>
      <c r="M15" s="253"/>
      <c r="N15" s="249"/>
      <c r="O15" s="250"/>
      <c r="P15" s="250"/>
      <c r="Q15" s="250"/>
      <c r="R15" s="251"/>
    </row>
    <row r="16" spans="1:19">
      <c r="B16" s="255" t="s">
        <v>9</v>
      </c>
      <c r="C16" s="256"/>
      <c r="D16" s="256"/>
      <c r="E16" s="257"/>
      <c r="F16" s="255" t="s">
        <v>202</v>
      </c>
      <c r="G16" s="257"/>
      <c r="H16" s="255" t="s">
        <v>143</v>
      </c>
      <c r="I16" s="257"/>
      <c r="J16" s="255" t="s">
        <v>197</v>
      </c>
      <c r="K16" s="257"/>
      <c r="L16" s="255" t="s">
        <v>10</v>
      </c>
      <c r="M16" s="257"/>
      <c r="N16" s="255" t="s">
        <v>145</v>
      </c>
      <c r="O16" s="256"/>
      <c r="P16" s="257"/>
      <c r="Q16" s="255" t="s">
        <v>146</v>
      </c>
      <c r="R16" s="257"/>
    </row>
    <row r="17" spans="2:18">
      <c r="B17" s="266">
        <f>'別紙③ (2)'!F20</f>
        <v>0</v>
      </c>
      <c r="C17" s="267"/>
      <c r="D17" s="267"/>
      <c r="E17" s="268"/>
      <c r="F17" s="269">
        <f>'別紙③ (2)'!G20</f>
        <v>0</v>
      </c>
      <c r="G17" s="269"/>
      <c r="H17" s="266">
        <f>SUM(B17:G17)</f>
        <v>0</v>
      </c>
      <c r="I17" s="268"/>
      <c r="J17" s="266">
        <f>'別紙③ (2)'!N20</f>
        <v>0</v>
      </c>
      <c r="K17" s="268"/>
      <c r="L17" s="266">
        <f>'別紙③ (2)'!O20</f>
        <v>0</v>
      </c>
      <c r="M17" s="268"/>
      <c r="N17" s="266">
        <f>'別紙③ (2)'!P20</f>
        <v>0</v>
      </c>
      <c r="O17" s="267"/>
      <c r="P17" s="268"/>
      <c r="Q17" s="269">
        <f>'別紙③ (2)'!Q20</f>
        <v>0</v>
      </c>
      <c r="R17" s="269"/>
    </row>
    <row r="20" spans="2:18">
      <c r="B20" s="263" t="s">
        <v>148</v>
      </c>
      <c r="C20" s="263"/>
      <c r="D20" s="264"/>
      <c r="E20" s="264"/>
      <c r="F20" s="264"/>
      <c r="G20" s="265"/>
      <c r="H20" s="265"/>
      <c r="I20" s="265"/>
      <c r="J20" s="265"/>
      <c r="K20" s="265"/>
      <c r="L20" s="265"/>
      <c r="M20" s="265"/>
      <c r="N20" s="265"/>
      <c r="O20" s="265"/>
      <c r="P20" s="265"/>
      <c r="Q20" s="265"/>
      <c r="R20" s="265"/>
    </row>
    <row r="21" spans="2:18" s="2" customFormat="1" ht="47.25" customHeight="1">
      <c r="B21" s="263" t="s">
        <v>149</v>
      </c>
      <c r="C21" s="263"/>
      <c r="D21" s="264"/>
      <c r="E21" s="264"/>
      <c r="F21" s="264"/>
      <c r="G21" s="265"/>
      <c r="H21" s="265"/>
      <c r="I21" s="265"/>
      <c r="J21" s="265"/>
      <c r="K21" s="265"/>
      <c r="L21" s="265"/>
      <c r="M21" s="265"/>
      <c r="N21" s="265"/>
      <c r="O21" s="265"/>
      <c r="P21" s="265"/>
      <c r="Q21" s="265"/>
      <c r="R21" s="265"/>
    </row>
    <row r="23" spans="2:18" ht="14.25" customHeight="1"/>
    <row r="24" spans="2:18">
      <c r="C24" s="1" t="s">
        <v>253</v>
      </c>
    </row>
    <row r="25" spans="2:18">
      <c r="C25" s="1" t="s">
        <v>254</v>
      </c>
    </row>
  </sheetData>
  <mergeCells count="46">
    <mergeCell ref="D10:H10"/>
    <mergeCell ref="I10:M10"/>
    <mergeCell ref="N10:R10"/>
    <mergeCell ref="Q3:R3"/>
    <mergeCell ref="B4:Q4"/>
    <mergeCell ref="D6:I6"/>
    <mergeCell ref="G7:H7"/>
    <mergeCell ref="D9:R9"/>
    <mergeCell ref="D11:H11"/>
    <mergeCell ref="I11:J11"/>
    <mergeCell ref="L11:M11"/>
    <mergeCell ref="N11:R11"/>
    <mergeCell ref="D12:H12"/>
    <mergeCell ref="I12:J12"/>
    <mergeCell ref="L12:M12"/>
    <mergeCell ref="N12:R12"/>
    <mergeCell ref="D13:H13"/>
    <mergeCell ref="I13:J13"/>
    <mergeCell ref="L13:M13"/>
    <mergeCell ref="N13:R13"/>
    <mergeCell ref="D14:H14"/>
    <mergeCell ref="I14:J14"/>
    <mergeCell ref="L14:M14"/>
    <mergeCell ref="N14:R14"/>
    <mergeCell ref="D15:H15"/>
    <mergeCell ref="I15:J15"/>
    <mergeCell ref="L15:M15"/>
    <mergeCell ref="N15:R15"/>
    <mergeCell ref="B16:E16"/>
    <mergeCell ref="F16:G16"/>
    <mergeCell ref="H16:I16"/>
    <mergeCell ref="J16:K16"/>
    <mergeCell ref="L16:M16"/>
    <mergeCell ref="N16:P16"/>
    <mergeCell ref="B20:F20"/>
    <mergeCell ref="G20:R20"/>
    <mergeCell ref="B21:F21"/>
    <mergeCell ref="G21:R21"/>
    <mergeCell ref="Q16:R16"/>
    <mergeCell ref="B17:E17"/>
    <mergeCell ref="F17:G17"/>
    <mergeCell ref="H17:I17"/>
    <mergeCell ref="J17:K17"/>
    <mergeCell ref="L17:M17"/>
    <mergeCell ref="N17:P17"/>
    <mergeCell ref="Q17:R17"/>
  </mergeCells>
  <phoneticPr fontId="2"/>
  <dataValidations count="2">
    <dataValidation type="list" allowBlank="1" showInputMessage="1" showErrorMessage="1" sqref="I7">
      <formula1>"□,☑"</formula1>
    </dataValidation>
    <dataValidation type="list" allowBlank="1" showInputMessage="1" showErrorMessage="1" sqref="C11:C15">
      <formula1>$C$24:$C$25</formula1>
    </dataValidation>
  </dataValidations>
  <pageMargins left="0.25" right="0.25" top="0.75" bottom="0.75" header="0.3" footer="0.3"/>
  <pageSetup paperSize="9" scale="76" orientation="landscape" horizontalDpi="1200"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24"/>
  <sheetViews>
    <sheetView view="pageBreakPreview" zoomScaleNormal="85" zoomScaleSheetLayoutView="100" workbookViewId="0">
      <selection activeCell="L26" sqref="L26"/>
    </sheetView>
  </sheetViews>
  <sheetFormatPr defaultRowHeight="14.25" outlineLevelCol="1"/>
  <cols>
    <col min="1" max="1" width="1.625" customWidth="1"/>
    <col min="2" max="5" width="8.625" customWidth="1"/>
    <col min="6" max="8" width="9.125" customWidth="1"/>
    <col min="9" max="13" width="9.125" customWidth="1" outlineLevel="1"/>
    <col min="14" max="15" width="9.125" customWidth="1"/>
  </cols>
  <sheetData>
    <row r="1" spans="1:18" ht="3.95" customHeight="1"/>
    <row r="2" spans="1:18">
      <c r="A2" s="1"/>
      <c r="B2" s="1" t="s">
        <v>283</v>
      </c>
      <c r="C2" s="1"/>
      <c r="D2" s="1"/>
      <c r="E2" s="1"/>
    </row>
    <row r="3" spans="1:18">
      <c r="A3" s="1"/>
      <c r="B3" s="1"/>
      <c r="C3" s="1"/>
      <c r="D3" s="1"/>
      <c r="E3" s="1"/>
      <c r="P3" s="258" t="s">
        <v>198</v>
      </c>
      <c r="Q3" s="270"/>
    </row>
    <row r="4" spans="1:18">
      <c r="B4" s="258" t="s">
        <v>156</v>
      </c>
      <c r="C4" s="258"/>
      <c r="D4" s="258"/>
      <c r="E4" s="258"/>
      <c r="F4" s="258"/>
      <c r="G4" s="258"/>
      <c r="H4" s="258"/>
      <c r="I4" s="258"/>
      <c r="J4" s="258"/>
      <c r="K4" s="258"/>
      <c r="L4" s="258"/>
      <c r="M4" s="258"/>
      <c r="N4" s="258"/>
      <c r="O4" s="258"/>
    </row>
    <row r="6" spans="1:18" ht="32.25" customHeight="1">
      <c r="B6" s="271"/>
      <c r="C6" s="273" t="s">
        <v>151</v>
      </c>
      <c r="D6" s="273" t="s">
        <v>157</v>
      </c>
      <c r="E6" s="275" t="s">
        <v>152</v>
      </c>
      <c r="F6" s="273" t="s">
        <v>9</v>
      </c>
      <c r="G6" s="273" t="s">
        <v>142</v>
      </c>
      <c r="H6" s="273" t="s">
        <v>154</v>
      </c>
      <c r="I6" s="5" t="s">
        <v>160</v>
      </c>
      <c r="J6" s="5" t="s">
        <v>161</v>
      </c>
      <c r="K6" s="5" t="s">
        <v>162</v>
      </c>
      <c r="L6" s="5" t="s">
        <v>163</v>
      </c>
      <c r="M6" s="5" t="s">
        <v>164</v>
      </c>
      <c r="N6" s="273" t="s">
        <v>165</v>
      </c>
      <c r="O6" s="273" t="s">
        <v>10</v>
      </c>
      <c r="P6" s="273" t="s">
        <v>166</v>
      </c>
      <c r="Q6" s="273" t="s">
        <v>167</v>
      </c>
    </row>
    <row r="7" spans="1:18" ht="15.75" customHeight="1">
      <c r="B7" s="272"/>
      <c r="C7" s="274"/>
      <c r="D7" s="274"/>
      <c r="E7" s="276"/>
      <c r="F7" s="274"/>
      <c r="G7" s="274"/>
      <c r="H7" s="274"/>
      <c r="I7" s="5" t="str">
        <f>IF(COUNTIF('③ (2)'!C11,"*４*"),"〇","")</f>
        <v/>
      </c>
      <c r="J7" s="5" t="str">
        <f>IF(COUNTIF('③ (2)'!C12,"*４年*"),"〇","")</f>
        <v/>
      </c>
      <c r="K7" s="5" t="str">
        <f>IF(COUNTIF('③ (2)'!C13,"*４年*"),"〇","")</f>
        <v/>
      </c>
      <c r="L7" s="5" t="str">
        <f>IF(COUNTIF('③ (2)'!C14,"*４年*"),"〇","")</f>
        <v/>
      </c>
      <c r="M7" s="5" t="str">
        <f>IF(COUNTIF('③ (2)'!C14,"*４年*"),"〇","")</f>
        <v/>
      </c>
      <c r="N7" s="274"/>
      <c r="O7" s="274"/>
      <c r="P7" s="274"/>
      <c r="Q7" s="274"/>
    </row>
    <row r="8" spans="1:18" ht="20.100000000000001" customHeight="1">
      <c r="B8" s="6" t="s">
        <v>0</v>
      </c>
      <c r="C8" s="144"/>
      <c r="D8" s="144"/>
      <c r="E8" s="6">
        <f t="shared" ref="E8:E19" si="0">SUM(C8:D8)</f>
        <v>0</v>
      </c>
      <c r="F8" s="8"/>
      <c r="G8" s="8"/>
      <c r="H8" s="7">
        <f>F8+G8</f>
        <v>0</v>
      </c>
      <c r="I8" s="192">
        <f t="shared" ref="I8:I18" si="1">IF($I$7="〇",IF(C8=1,IF(H8/2&lt;30001,ROUNDDOWN(H8/2,-3),30000),IF(C8&gt;1,ROUNDDOWN(MIN(30000,H8/E8),-3),)),IF(E8=1,IF(H8/2&lt;20001,ROUNDDOWN(H8/2,-3),20000),IF(E8&gt;1,ROUNDDOWN(MIN(20000,H8/E8),-3),)))</f>
        <v>0</v>
      </c>
      <c r="J8" s="192">
        <f>IF($J$7="〇",IF($C8&gt;1,ROUNDDOWN(MIN(30000,$H8/$E8),-3),),IF($C8&gt;1,ROUNDDOWN(MIN(20000,$H8/$E8),-3),))</f>
        <v>0</v>
      </c>
      <c r="K8" s="192">
        <f>IF($K$7="〇",IF($C8&gt;2,ROUNDDOWN(MIN(30000,$H8/$E8),-3),),IF($C8&gt;2,ROUNDDOWN(MIN(20000,$H8/$E8),-3),))</f>
        <v>0</v>
      </c>
      <c r="L8" s="192">
        <f>IF($L$7="〇",IF($C8&gt;3,ROUNDDOWN(MIN(30000,$H8/$E8),-3),),IF($C8&gt;3,ROUNDDOWN(MIN(20000,$H8/$E8),-3),))</f>
        <v>0</v>
      </c>
      <c r="M8" s="192">
        <f>IF($M$7="〇",IF($C8&gt;4,ROUNDDOWN(MIN(30000,$H8/$E8),-3),),IF($C8&gt;4,ROUNDDOWN(MIN(20000,$H8/$E8),-3),))</f>
        <v>0</v>
      </c>
      <c r="N8" s="7">
        <f>SUM(I8:M8)</f>
        <v>0</v>
      </c>
      <c r="O8" s="141">
        <f>H8-P8-Q8-N8</f>
        <v>0</v>
      </c>
      <c r="P8" s="8">
        <v>0</v>
      </c>
      <c r="Q8" s="8">
        <v>0</v>
      </c>
      <c r="R8" s="186" t="s">
        <v>245</v>
      </c>
    </row>
    <row r="9" spans="1:18" ht="20.100000000000001" customHeight="1">
      <c r="B9" s="6" t="s">
        <v>1</v>
      </c>
      <c r="C9" s="144"/>
      <c r="D9" s="144"/>
      <c r="E9" s="6">
        <f t="shared" si="0"/>
        <v>0</v>
      </c>
      <c r="F9" s="8"/>
      <c r="G9" s="8"/>
      <c r="H9" s="7">
        <f>F9+G9</f>
        <v>0</v>
      </c>
      <c r="I9" s="192">
        <f t="shared" si="1"/>
        <v>0</v>
      </c>
      <c r="J9" s="192">
        <f>IF($J$7="〇",IF($C9&gt;1,ROUNDDOWN(MIN(30000,$H9/$E9),-3),),IF($C9&gt;1,ROUNDDOWN(MIN(20000,$H9/$E9),-3),))</f>
        <v>0</v>
      </c>
      <c r="K9" s="192">
        <f t="shared" ref="K9:K19" si="2">IF($K$7="〇",IF($C9&gt;2,ROUNDDOWN(MIN(30000,$H9/$E9),-3),),IF($C9&gt;2,ROUNDDOWN(MIN(20000,$H9/$E9),-3),))</f>
        <v>0</v>
      </c>
      <c r="L9" s="192">
        <f>IF($L$7="〇",IF($C9&gt;3,ROUNDDOWN(MIN(30000,$H9/$E9),-3),),IF($C9&gt;3,ROUNDDOWN(MIN(20000,$H9/$E9),-3),))</f>
        <v>0</v>
      </c>
      <c r="M9" s="192">
        <f t="shared" ref="M9:M19" si="3">IF($M$7="〇",IF($C9&gt;4,ROUNDDOWN(MIN(30000,$H9/$E9),-3),),IF($C9&gt;4,ROUNDDOWN(MIN(20000,$H9/$E9),-3),))</f>
        <v>0</v>
      </c>
      <c r="N9" s="7">
        <f t="shared" ref="N9:N19" si="4">SUM(I9:M9)</f>
        <v>0</v>
      </c>
      <c r="O9" s="141">
        <f t="shared" ref="O9:O19" si="5">H9-N9</f>
        <v>0</v>
      </c>
      <c r="P9" s="8">
        <v>0</v>
      </c>
      <c r="Q9" s="8">
        <v>0</v>
      </c>
      <c r="R9" s="186" t="s">
        <v>246</v>
      </c>
    </row>
    <row r="10" spans="1:18" ht="20.100000000000001" customHeight="1">
      <c r="B10" s="6" t="s">
        <v>2</v>
      </c>
      <c r="C10" s="144"/>
      <c r="D10" s="144"/>
      <c r="E10" s="6">
        <f t="shared" si="0"/>
        <v>0</v>
      </c>
      <c r="F10" s="8"/>
      <c r="G10" s="8"/>
      <c r="H10" s="7">
        <f t="shared" ref="H10:H19" si="6">F10+G10</f>
        <v>0</v>
      </c>
      <c r="I10" s="192">
        <f t="shared" si="1"/>
        <v>0</v>
      </c>
      <c r="J10" s="192">
        <f>IF($J$7="〇",IF($C10&gt;1,ROUNDDOWN(MIN(30000,$H10/$E10),-3),),IF($C10&gt;1,ROUNDDOWN(MIN(20000,$H10/$E10),-3),))</f>
        <v>0</v>
      </c>
      <c r="K10" s="192">
        <f t="shared" si="2"/>
        <v>0</v>
      </c>
      <c r="L10" s="192">
        <f t="shared" ref="L10:L19" si="7">IF($L$7="〇",IF($C10&gt;3,ROUNDDOWN(MIN(30000,$H10/$E10),-3),),IF($C10&gt;3,ROUNDDOWN(MIN(20000,$H10/$E10),-3),))</f>
        <v>0</v>
      </c>
      <c r="M10" s="192">
        <f t="shared" si="3"/>
        <v>0</v>
      </c>
      <c r="N10" s="7">
        <f t="shared" si="4"/>
        <v>0</v>
      </c>
      <c r="O10" s="141">
        <f t="shared" si="5"/>
        <v>0</v>
      </c>
      <c r="P10" s="8">
        <v>0</v>
      </c>
      <c r="Q10" s="8">
        <v>0</v>
      </c>
      <c r="R10" s="186" t="s">
        <v>250</v>
      </c>
    </row>
    <row r="11" spans="1:18" ht="20.100000000000001" customHeight="1">
      <c r="B11" s="6" t="s">
        <v>3</v>
      </c>
      <c r="C11" s="144"/>
      <c r="D11" s="144"/>
      <c r="E11" s="6">
        <f t="shared" si="0"/>
        <v>0</v>
      </c>
      <c r="F11" s="8"/>
      <c r="G11" s="8"/>
      <c r="H11" s="7">
        <f t="shared" si="6"/>
        <v>0</v>
      </c>
      <c r="I11" s="192">
        <f t="shared" si="1"/>
        <v>0</v>
      </c>
      <c r="J11" s="192">
        <f>IF($J$7="〇",IF($C11&gt;1,ROUNDDOWN(MIN(30000,$H11/$E11),-3),),IF($C11&gt;1,ROUNDDOWN(MIN(20000,$H11/$E11),-3),))</f>
        <v>0</v>
      </c>
      <c r="K11" s="192">
        <f t="shared" si="2"/>
        <v>0</v>
      </c>
      <c r="L11" s="192">
        <f t="shared" si="7"/>
        <v>0</v>
      </c>
      <c r="M11" s="192">
        <f t="shared" si="3"/>
        <v>0</v>
      </c>
      <c r="N11" s="7">
        <f t="shared" si="4"/>
        <v>0</v>
      </c>
      <c r="O11" s="141">
        <f t="shared" si="5"/>
        <v>0</v>
      </c>
      <c r="P11" s="8">
        <v>0</v>
      </c>
      <c r="Q11" s="8">
        <v>0</v>
      </c>
      <c r="R11" s="186" t="s">
        <v>249</v>
      </c>
    </row>
    <row r="12" spans="1:18" ht="20.100000000000001" customHeight="1">
      <c r="B12" s="6" t="s">
        <v>4</v>
      </c>
      <c r="C12" s="144"/>
      <c r="D12" s="144"/>
      <c r="E12" s="6">
        <f t="shared" si="0"/>
        <v>0</v>
      </c>
      <c r="F12" s="8"/>
      <c r="G12" s="8"/>
      <c r="H12" s="7">
        <f t="shared" si="6"/>
        <v>0</v>
      </c>
      <c r="I12" s="192">
        <f t="shared" si="1"/>
        <v>0</v>
      </c>
      <c r="J12" s="192">
        <f t="shared" ref="J12:J19" si="8">IF($J$7="〇",IF($C12&gt;1,ROUNDDOWN(MIN(30000,$H12/$E12),-3),),IF($C12&gt;1,ROUNDDOWN(MIN(20000,$H12/$E12),-3),))</f>
        <v>0</v>
      </c>
      <c r="K12" s="192">
        <f t="shared" si="2"/>
        <v>0</v>
      </c>
      <c r="L12" s="192">
        <f t="shared" si="7"/>
        <v>0</v>
      </c>
      <c r="M12" s="192">
        <f t="shared" si="3"/>
        <v>0</v>
      </c>
      <c r="N12" s="7">
        <f t="shared" si="4"/>
        <v>0</v>
      </c>
      <c r="O12" s="141">
        <f t="shared" si="5"/>
        <v>0</v>
      </c>
      <c r="P12" s="8">
        <v>0</v>
      </c>
      <c r="Q12" s="8">
        <v>0</v>
      </c>
    </row>
    <row r="13" spans="1:18" ht="20.100000000000001" customHeight="1">
      <c r="B13" s="6" t="s">
        <v>5</v>
      </c>
      <c r="C13" s="144"/>
      <c r="D13" s="144"/>
      <c r="E13" s="6">
        <f t="shared" si="0"/>
        <v>0</v>
      </c>
      <c r="F13" s="8"/>
      <c r="G13" s="8"/>
      <c r="H13" s="7">
        <f t="shared" si="6"/>
        <v>0</v>
      </c>
      <c r="I13" s="192">
        <f t="shared" si="1"/>
        <v>0</v>
      </c>
      <c r="J13" s="192">
        <f t="shared" si="8"/>
        <v>0</v>
      </c>
      <c r="K13" s="192">
        <f t="shared" si="2"/>
        <v>0</v>
      </c>
      <c r="L13" s="192">
        <f t="shared" si="7"/>
        <v>0</v>
      </c>
      <c r="M13" s="192">
        <f t="shared" si="3"/>
        <v>0</v>
      </c>
      <c r="N13" s="7">
        <f t="shared" si="4"/>
        <v>0</v>
      </c>
      <c r="O13" s="141">
        <f t="shared" si="5"/>
        <v>0</v>
      </c>
      <c r="P13" s="8">
        <v>0</v>
      </c>
      <c r="Q13" s="8">
        <v>0</v>
      </c>
    </row>
    <row r="14" spans="1:18" ht="20.100000000000001" customHeight="1">
      <c r="B14" s="6" t="s">
        <v>11</v>
      </c>
      <c r="C14" s="144"/>
      <c r="D14" s="144"/>
      <c r="E14" s="6">
        <f t="shared" si="0"/>
        <v>0</v>
      </c>
      <c r="F14" s="8"/>
      <c r="G14" s="8"/>
      <c r="H14" s="7">
        <f t="shared" si="6"/>
        <v>0</v>
      </c>
      <c r="I14" s="192">
        <f t="shared" si="1"/>
        <v>0</v>
      </c>
      <c r="J14" s="192">
        <f t="shared" si="8"/>
        <v>0</v>
      </c>
      <c r="K14" s="192">
        <f t="shared" si="2"/>
        <v>0</v>
      </c>
      <c r="L14" s="192">
        <f t="shared" si="7"/>
        <v>0</v>
      </c>
      <c r="M14" s="192">
        <f t="shared" si="3"/>
        <v>0</v>
      </c>
      <c r="N14" s="7">
        <f t="shared" si="4"/>
        <v>0</v>
      </c>
      <c r="O14" s="141">
        <f t="shared" si="5"/>
        <v>0</v>
      </c>
      <c r="P14" s="8">
        <v>0</v>
      </c>
      <c r="Q14" s="8">
        <v>0</v>
      </c>
    </row>
    <row r="15" spans="1:18" ht="20.100000000000001" customHeight="1">
      <c r="B15" s="6" t="s">
        <v>12</v>
      </c>
      <c r="C15" s="144"/>
      <c r="D15" s="144"/>
      <c r="E15" s="6">
        <f t="shared" si="0"/>
        <v>0</v>
      </c>
      <c r="F15" s="8"/>
      <c r="G15" s="8"/>
      <c r="H15" s="7">
        <f t="shared" si="6"/>
        <v>0</v>
      </c>
      <c r="I15" s="192">
        <f t="shared" si="1"/>
        <v>0</v>
      </c>
      <c r="J15" s="192">
        <f t="shared" si="8"/>
        <v>0</v>
      </c>
      <c r="K15" s="192">
        <f t="shared" si="2"/>
        <v>0</v>
      </c>
      <c r="L15" s="192">
        <f t="shared" si="7"/>
        <v>0</v>
      </c>
      <c r="M15" s="192">
        <f t="shared" si="3"/>
        <v>0</v>
      </c>
      <c r="N15" s="7">
        <f t="shared" si="4"/>
        <v>0</v>
      </c>
      <c r="O15" s="141">
        <f t="shared" si="5"/>
        <v>0</v>
      </c>
      <c r="P15" s="8">
        <v>0</v>
      </c>
      <c r="Q15" s="8">
        <v>0</v>
      </c>
    </row>
    <row r="16" spans="1:18" ht="20.100000000000001" customHeight="1">
      <c r="B16" s="6" t="s">
        <v>13</v>
      </c>
      <c r="C16" s="144"/>
      <c r="D16" s="144"/>
      <c r="E16" s="6">
        <f t="shared" si="0"/>
        <v>0</v>
      </c>
      <c r="F16" s="8"/>
      <c r="G16" s="8"/>
      <c r="H16" s="7">
        <f t="shared" si="6"/>
        <v>0</v>
      </c>
      <c r="I16" s="192">
        <f t="shared" si="1"/>
        <v>0</v>
      </c>
      <c r="J16" s="192">
        <f t="shared" si="8"/>
        <v>0</v>
      </c>
      <c r="K16" s="192">
        <f t="shared" si="2"/>
        <v>0</v>
      </c>
      <c r="L16" s="192">
        <f t="shared" si="7"/>
        <v>0</v>
      </c>
      <c r="M16" s="192">
        <f t="shared" si="3"/>
        <v>0</v>
      </c>
      <c r="N16" s="7">
        <f t="shared" si="4"/>
        <v>0</v>
      </c>
      <c r="O16" s="141">
        <f t="shared" si="5"/>
        <v>0</v>
      </c>
      <c r="P16" s="8">
        <v>0</v>
      </c>
      <c r="Q16" s="8">
        <v>0</v>
      </c>
    </row>
    <row r="17" spans="2:17" ht="20.100000000000001" customHeight="1">
      <c r="B17" s="6" t="s">
        <v>6</v>
      </c>
      <c r="C17" s="144"/>
      <c r="D17" s="144"/>
      <c r="E17" s="6">
        <f t="shared" si="0"/>
        <v>0</v>
      </c>
      <c r="F17" s="8"/>
      <c r="G17" s="8"/>
      <c r="H17" s="7">
        <f t="shared" si="6"/>
        <v>0</v>
      </c>
      <c r="I17" s="192">
        <f t="shared" si="1"/>
        <v>0</v>
      </c>
      <c r="J17" s="192">
        <f t="shared" si="8"/>
        <v>0</v>
      </c>
      <c r="K17" s="192">
        <f t="shared" si="2"/>
        <v>0</v>
      </c>
      <c r="L17" s="192">
        <f t="shared" si="7"/>
        <v>0</v>
      </c>
      <c r="M17" s="192">
        <f t="shared" si="3"/>
        <v>0</v>
      </c>
      <c r="N17" s="7">
        <f t="shared" si="4"/>
        <v>0</v>
      </c>
      <c r="O17" s="141">
        <f t="shared" si="5"/>
        <v>0</v>
      </c>
      <c r="P17" s="8">
        <v>0</v>
      </c>
      <c r="Q17" s="8">
        <v>0</v>
      </c>
    </row>
    <row r="18" spans="2:17" ht="20.100000000000001" customHeight="1">
      <c r="B18" s="6" t="s">
        <v>7</v>
      </c>
      <c r="C18" s="144"/>
      <c r="D18" s="144"/>
      <c r="E18" s="6">
        <f t="shared" si="0"/>
        <v>0</v>
      </c>
      <c r="F18" s="8"/>
      <c r="G18" s="8"/>
      <c r="H18" s="7">
        <f t="shared" si="6"/>
        <v>0</v>
      </c>
      <c r="I18" s="192">
        <f t="shared" si="1"/>
        <v>0</v>
      </c>
      <c r="J18" s="192">
        <f t="shared" si="8"/>
        <v>0</v>
      </c>
      <c r="K18" s="192">
        <f t="shared" si="2"/>
        <v>0</v>
      </c>
      <c r="L18" s="192">
        <f t="shared" si="7"/>
        <v>0</v>
      </c>
      <c r="M18" s="192">
        <f t="shared" si="3"/>
        <v>0</v>
      </c>
      <c r="N18" s="7">
        <f t="shared" si="4"/>
        <v>0</v>
      </c>
      <c r="O18" s="141">
        <f t="shared" si="5"/>
        <v>0</v>
      </c>
      <c r="P18" s="8">
        <v>0</v>
      </c>
      <c r="Q18" s="8">
        <v>0</v>
      </c>
    </row>
    <row r="19" spans="2:17" ht="20.100000000000001" customHeight="1" thickBot="1">
      <c r="B19" s="137" t="s">
        <v>8</v>
      </c>
      <c r="C19" s="145"/>
      <c r="D19" s="145"/>
      <c r="E19" s="137">
        <f t="shared" si="0"/>
        <v>0</v>
      </c>
      <c r="F19" s="138"/>
      <c r="G19" s="138"/>
      <c r="H19" s="139">
        <f t="shared" si="6"/>
        <v>0</v>
      </c>
      <c r="I19" s="193">
        <f>IF($I$7="〇",IF(C19=1,IF(H19/2&lt;30001,ROUNDDOWN(H19/2,-3),30000),IF(C19&gt;1,ROUNDDOWN(MIN(30000,H19/E19),-3),)),IF(E19=1,IF(H19/2&lt;20001,ROUNDDOWN(H19/2,-3),20000),IF(E19&gt;1,ROUNDDOWN(MIN(20000,H19/E19),-3),)))</f>
        <v>0</v>
      </c>
      <c r="J19" s="194">
        <f t="shared" si="8"/>
        <v>0</v>
      </c>
      <c r="K19" s="194">
        <f t="shared" si="2"/>
        <v>0</v>
      </c>
      <c r="L19" s="194">
        <f t="shared" si="7"/>
        <v>0</v>
      </c>
      <c r="M19" s="194">
        <f t="shared" si="3"/>
        <v>0</v>
      </c>
      <c r="N19" s="139">
        <f t="shared" si="4"/>
        <v>0</v>
      </c>
      <c r="O19" s="139">
        <f t="shared" si="5"/>
        <v>0</v>
      </c>
      <c r="P19" s="138">
        <v>0</v>
      </c>
      <c r="Q19" s="138">
        <v>0</v>
      </c>
    </row>
    <row r="20" spans="2:17" ht="20.100000000000001" customHeight="1" thickTop="1">
      <c r="B20" s="135" t="s">
        <v>204</v>
      </c>
      <c r="C20" s="135"/>
      <c r="D20" s="135"/>
      <c r="E20" s="135"/>
      <c r="F20" s="136">
        <f>SUM(F8:F19)</f>
        <v>0</v>
      </c>
      <c r="G20" s="136">
        <f>SUM(G8:G19)</f>
        <v>0</v>
      </c>
      <c r="H20" s="136">
        <f t="shared" ref="H20:O20" si="9">SUM(H8:H19)</f>
        <v>0</v>
      </c>
      <c r="I20" s="191">
        <f t="shared" si="9"/>
        <v>0</v>
      </c>
      <c r="J20" s="136">
        <f t="shared" si="9"/>
        <v>0</v>
      </c>
      <c r="K20" s="136">
        <f t="shared" si="9"/>
        <v>0</v>
      </c>
      <c r="L20" s="136">
        <f t="shared" si="9"/>
        <v>0</v>
      </c>
      <c r="M20" s="136">
        <f>SUM(M8:M19)</f>
        <v>0</v>
      </c>
      <c r="N20" s="136">
        <f t="shared" si="9"/>
        <v>0</v>
      </c>
      <c r="O20" s="142">
        <f t="shared" si="9"/>
        <v>0</v>
      </c>
      <c r="P20" s="143">
        <f>SUM(P8:P19)</f>
        <v>0</v>
      </c>
      <c r="Q20" s="143">
        <f>SUM(Q8:Q19)</f>
        <v>0</v>
      </c>
    </row>
    <row r="22" spans="2:17">
      <c r="B22" s="1" t="s">
        <v>158</v>
      </c>
    </row>
    <row r="23" spans="2:17">
      <c r="B23" s="1" t="s">
        <v>159</v>
      </c>
      <c r="O23" s="207"/>
      <c r="Q23" s="207"/>
    </row>
    <row r="24" spans="2:17" ht="18.75">
      <c r="Q24" s="207" t="s">
        <v>168</v>
      </c>
    </row>
  </sheetData>
  <mergeCells count="13">
    <mergeCell ref="O6:O7"/>
    <mergeCell ref="P6:P7"/>
    <mergeCell ref="Q6:Q7"/>
    <mergeCell ref="P3:Q3"/>
    <mergeCell ref="B4:O4"/>
    <mergeCell ref="B6:B7"/>
    <mergeCell ref="C6:C7"/>
    <mergeCell ref="D6:D7"/>
    <mergeCell ref="E6:E7"/>
    <mergeCell ref="F6:F7"/>
    <mergeCell ref="G6:G7"/>
    <mergeCell ref="H6:H7"/>
    <mergeCell ref="N6:N7"/>
  </mergeCells>
  <phoneticPr fontId="2"/>
  <pageMargins left="0.25" right="0.25" top="0.75" bottom="0.75" header="0.3" footer="0.3"/>
  <pageSetup paperSize="9" scale="90" orientation="landscape" horizontalDpi="1200" verticalDpi="12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5"/>
  <sheetViews>
    <sheetView view="pageBreakPreview" zoomScale="85" zoomScaleNormal="100" zoomScaleSheetLayoutView="85" workbookViewId="0">
      <selection activeCell="L26" sqref="L26"/>
    </sheetView>
  </sheetViews>
  <sheetFormatPr defaultRowHeight="14.25" outlineLevelCol="1"/>
  <cols>
    <col min="1" max="1" width="1.625" customWidth="1"/>
    <col min="2" max="2" width="6.375" customWidth="1"/>
    <col min="3" max="3" width="25.625" customWidth="1"/>
    <col min="4" max="7" width="9.125" customWidth="1"/>
    <col min="8" max="8" width="10.125" customWidth="1"/>
    <col min="9" max="15" width="9.125" customWidth="1" outlineLevel="1"/>
    <col min="16" max="17" width="9.125" customWidth="1"/>
  </cols>
  <sheetData>
    <row r="1" spans="1:19" ht="3.95" customHeight="1"/>
    <row r="2" spans="1:19">
      <c r="A2" s="1"/>
      <c r="B2" s="1" t="s">
        <v>181</v>
      </c>
      <c r="C2" s="1"/>
      <c r="Q2" s="151"/>
      <c r="R2" s="152"/>
    </row>
    <row r="3" spans="1:19">
      <c r="A3" s="1"/>
      <c r="B3" s="1"/>
      <c r="C3" s="1"/>
      <c r="Q3" s="259" t="s">
        <v>198</v>
      </c>
      <c r="R3" s="260"/>
    </row>
    <row r="4" spans="1:19">
      <c r="B4" s="258" t="s">
        <v>155</v>
      </c>
      <c r="C4" s="258"/>
      <c r="D4" s="258"/>
      <c r="E4" s="258"/>
      <c r="F4" s="258"/>
      <c r="G4" s="258"/>
      <c r="H4" s="258"/>
      <c r="I4" s="258"/>
      <c r="J4" s="258"/>
      <c r="K4" s="258"/>
      <c r="L4" s="258"/>
      <c r="M4" s="258"/>
      <c r="N4" s="258"/>
      <c r="O4" s="258"/>
      <c r="P4" s="258"/>
      <c r="Q4" s="258"/>
    </row>
    <row r="6" spans="1:19">
      <c r="B6" s="207" t="s">
        <v>134</v>
      </c>
      <c r="C6" s="207"/>
      <c r="D6" s="261"/>
      <c r="E6" s="261"/>
      <c r="F6" s="261"/>
      <c r="G6" s="261"/>
      <c r="H6" s="261"/>
      <c r="I6" s="261"/>
      <c r="J6" s="179"/>
      <c r="K6" s="179"/>
      <c r="L6" s="179"/>
    </row>
    <row r="7" spans="1:19">
      <c r="B7" s="207" t="s">
        <v>132</v>
      </c>
      <c r="C7" s="207"/>
      <c r="D7" s="132"/>
      <c r="E7" s="1" t="s">
        <v>133</v>
      </c>
      <c r="G7" s="262" t="s">
        <v>140</v>
      </c>
      <c r="H7" s="262"/>
      <c r="I7" s="163" t="s">
        <v>139</v>
      </c>
      <c r="J7" s="164"/>
      <c r="K7" s="164"/>
      <c r="L7" s="164"/>
      <c r="S7" s="186" t="s">
        <v>240</v>
      </c>
    </row>
    <row r="8" spans="1:19" ht="15">
      <c r="S8" s="187"/>
    </row>
    <row r="9" spans="1:19" ht="15">
      <c r="B9" s="4"/>
      <c r="C9" s="4"/>
      <c r="D9" s="263" t="s">
        <v>147</v>
      </c>
      <c r="E9" s="263"/>
      <c r="F9" s="264"/>
      <c r="G9" s="264"/>
      <c r="H9" s="264"/>
      <c r="I9" s="264"/>
      <c r="J9" s="264"/>
      <c r="K9" s="264"/>
      <c r="L9" s="264"/>
      <c r="M9" s="264"/>
      <c r="N9" s="264"/>
      <c r="O9" s="264"/>
      <c r="P9" s="264"/>
      <c r="Q9" s="264"/>
      <c r="R9" s="264"/>
      <c r="S9" s="187" t="s">
        <v>251</v>
      </c>
    </row>
    <row r="10" spans="1:19">
      <c r="B10" s="4"/>
      <c r="C10" s="205" t="s">
        <v>252</v>
      </c>
      <c r="D10" s="255" t="s">
        <v>52</v>
      </c>
      <c r="E10" s="256"/>
      <c r="F10" s="256"/>
      <c r="G10" s="256"/>
      <c r="H10" s="257"/>
      <c r="I10" s="263" t="s">
        <v>137</v>
      </c>
      <c r="J10" s="263"/>
      <c r="K10" s="263"/>
      <c r="L10" s="263"/>
      <c r="M10" s="263"/>
      <c r="N10" s="255" t="s">
        <v>82</v>
      </c>
      <c r="O10" s="256"/>
      <c r="P10" s="256"/>
      <c r="Q10" s="256"/>
      <c r="R10" s="257"/>
      <c r="S10" s="186" t="s">
        <v>242</v>
      </c>
    </row>
    <row r="11" spans="1:19">
      <c r="B11" s="206">
        <v>1</v>
      </c>
      <c r="C11" s="205" t="s">
        <v>253</v>
      </c>
      <c r="D11" s="249"/>
      <c r="E11" s="250"/>
      <c r="F11" s="250"/>
      <c r="G11" s="250"/>
      <c r="H11" s="251"/>
      <c r="I11" s="254"/>
      <c r="J11" s="252"/>
      <c r="K11" s="185" t="s">
        <v>195</v>
      </c>
      <c r="L11" s="252"/>
      <c r="M11" s="253"/>
      <c r="N11" s="249"/>
      <c r="O11" s="250"/>
      <c r="P11" s="250"/>
      <c r="Q11" s="250"/>
      <c r="R11" s="251"/>
      <c r="S11" s="188"/>
    </row>
    <row r="12" spans="1:19">
      <c r="B12" s="206">
        <v>2</v>
      </c>
      <c r="C12" s="205" t="s">
        <v>253</v>
      </c>
      <c r="D12" s="249"/>
      <c r="E12" s="250"/>
      <c r="F12" s="250"/>
      <c r="G12" s="250"/>
      <c r="H12" s="251"/>
      <c r="I12" s="254"/>
      <c r="J12" s="252"/>
      <c r="K12" s="185" t="s">
        <v>195</v>
      </c>
      <c r="L12" s="252"/>
      <c r="M12" s="253"/>
      <c r="N12" s="249"/>
      <c r="O12" s="250"/>
      <c r="P12" s="250"/>
      <c r="Q12" s="250"/>
      <c r="R12" s="251"/>
      <c r="S12" s="186" t="s">
        <v>241</v>
      </c>
    </row>
    <row r="13" spans="1:19">
      <c r="B13" s="206">
        <v>3</v>
      </c>
      <c r="C13" s="205" t="s">
        <v>254</v>
      </c>
      <c r="D13" s="249"/>
      <c r="E13" s="250"/>
      <c r="F13" s="250"/>
      <c r="G13" s="250"/>
      <c r="H13" s="251"/>
      <c r="I13" s="254"/>
      <c r="J13" s="252"/>
      <c r="K13" s="185" t="s">
        <v>195</v>
      </c>
      <c r="L13" s="252"/>
      <c r="M13" s="253"/>
      <c r="N13" s="249"/>
      <c r="O13" s="250"/>
      <c r="P13" s="250"/>
      <c r="Q13" s="250"/>
      <c r="R13" s="251"/>
    </row>
    <row r="14" spans="1:19">
      <c r="B14" s="206">
        <v>4</v>
      </c>
      <c r="C14" s="205"/>
      <c r="D14" s="249"/>
      <c r="E14" s="250"/>
      <c r="F14" s="250"/>
      <c r="G14" s="250"/>
      <c r="H14" s="251"/>
      <c r="I14" s="254"/>
      <c r="J14" s="252"/>
      <c r="K14" s="185" t="s">
        <v>195</v>
      </c>
      <c r="L14" s="252"/>
      <c r="M14" s="253"/>
      <c r="N14" s="249"/>
      <c r="O14" s="250"/>
      <c r="P14" s="250"/>
      <c r="Q14" s="250"/>
      <c r="R14" s="251"/>
    </row>
    <row r="15" spans="1:19">
      <c r="B15" s="206">
        <v>5</v>
      </c>
      <c r="C15" s="205"/>
      <c r="D15" s="249"/>
      <c r="E15" s="250"/>
      <c r="F15" s="250"/>
      <c r="G15" s="250"/>
      <c r="H15" s="251"/>
      <c r="I15" s="254"/>
      <c r="J15" s="252"/>
      <c r="K15" s="185" t="s">
        <v>195</v>
      </c>
      <c r="L15" s="252"/>
      <c r="M15" s="253"/>
      <c r="N15" s="249"/>
      <c r="O15" s="250"/>
      <c r="P15" s="250"/>
      <c r="Q15" s="250"/>
      <c r="R15" s="251"/>
    </row>
    <row r="16" spans="1:19">
      <c r="B16" s="255" t="s">
        <v>9</v>
      </c>
      <c r="C16" s="256"/>
      <c r="D16" s="256"/>
      <c r="E16" s="257"/>
      <c r="F16" s="255" t="s">
        <v>202</v>
      </c>
      <c r="G16" s="257"/>
      <c r="H16" s="255" t="s">
        <v>143</v>
      </c>
      <c r="I16" s="257"/>
      <c r="J16" s="255" t="s">
        <v>197</v>
      </c>
      <c r="K16" s="257"/>
      <c r="L16" s="255" t="s">
        <v>10</v>
      </c>
      <c r="M16" s="257"/>
      <c r="N16" s="255" t="s">
        <v>145</v>
      </c>
      <c r="O16" s="256"/>
      <c r="P16" s="257"/>
      <c r="Q16" s="255" t="s">
        <v>146</v>
      </c>
      <c r="R16" s="257"/>
    </row>
    <row r="17" spans="2:18">
      <c r="B17" s="266">
        <f>'別紙④ (2)'!F20</f>
        <v>0</v>
      </c>
      <c r="C17" s="267"/>
      <c r="D17" s="267"/>
      <c r="E17" s="268"/>
      <c r="F17" s="269">
        <f>'別紙④ (2)'!G20</f>
        <v>0</v>
      </c>
      <c r="G17" s="269"/>
      <c r="H17" s="266">
        <f>SUM(B17:G17)</f>
        <v>0</v>
      </c>
      <c r="I17" s="268"/>
      <c r="J17" s="266">
        <f>'別紙④ (2)'!N20</f>
        <v>0</v>
      </c>
      <c r="K17" s="268"/>
      <c r="L17" s="266">
        <f>'別紙④ (2)'!O20</f>
        <v>0</v>
      </c>
      <c r="M17" s="268"/>
      <c r="N17" s="266">
        <f>'別紙④ (2)'!P20</f>
        <v>0</v>
      </c>
      <c r="O17" s="267"/>
      <c r="P17" s="268"/>
      <c r="Q17" s="269">
        <f>'別紙④ (2)'!Q20</f>
        <v>0</v>
      </c>
      <c r="R17" s="269"/>
    </row>
    <row r="20" spans="2:18">
      <c r="B20" s="263" t="s">
        <v>148</v>
      </c>
      <c r="C20" s="263"/>
      <c r="D20" s="264"/>
      <c r="E20" s="264"/>
      <c r="F20" s="264"/>
      <c r="G20" s="265"/>
      <c r="H20" s="265"/>
      <c r="I20" s="265"/>
      <c r="J20" s="265"/>
      <c r="K20" s="265"/>
      <c r="L20" s="265"/>
      <c r="M20" s="265"/>
      <c r="N20" s="265"/>
      <c r="O20" s="265"/>
      <c r="P20" s="265"/>
      <c r="Q20" s="265"/>
      <c r="R20" s="265"/>
    </row>
    <row r="21" spans="2:18" s="2" customFormat="1" ht="47.25" customHeight="1">
      <c r="B21" s="263" t="s">
        <v>149</v>
      </c>
      <c r="C21" s="263"/>
      <c r="D21" s="264"/>
      <c r="E21" s="264"/>
      <c r="F21" s="264"/>
      <c r="G21" s="265"/>
      <c r="H21" s="265"/>
      <c r="I21" s="265"/>
      <c r="J21" s="265"/>
      <c r="K21" s="265"/>
      <c r="L21" s="265"/>
      <c r="M21" s="265"/>
      <c r="N21" s="265"/>
      <c r="O21" s="265"/>
      <c r="P21" s="265"/>
      <c r="Q21" s="265"/>
      <c r="R21" s="265"/>
    </row>
    <row r="23" spans="2:18" ht="14.25" customHeight="1"/>
    <row r="24" spans="2:18">
      <c r="C24" s="1" t="s">
        <v>253</v>
      </c>
    </row>
    <row r="25" spans="2:18">
      <c r="C25" s="1" t="s">
        <v>254</v>
      </c>
    </row>
  </sheetData>
  <mergeCells count="46">
    <mergeCell ref="D10:H10"/>
    <mergeCell ref="I10:M10"/>
    <mergeCell ref="N10:R10"/>
    <mergeCell ref="Q3:R3"/>
    <mergeCell ref="B4:Q4"/>
    <mergeCell ref="D6:I6"/>
    <mergeCell ref="G7:H7"/>
    <mergeCell ref="D9:R9"/>
    <mergeCell ref="D11:H11"/>
    <mergeCell ref="I11:J11"/>
    <mergeCell ref="L11:M11"/>
    <mergeCell ref="N11:R11"/>
    <mergeCell ref="D12:H12"/>
    <mergeCell ref="I12:J12"/>
    <mergeCell ref="L12:M12"/>
    <mergeCell ref="N12:R12"/>
    <mergeCell ref="D13:H13"/>
    <mergeCell ref="I13:J13"/>
    <mergeCell ref="L13:M13"/>
    <mergeCell ref="N13:R13"/>
    <mergeCell ref="D14:H14"/>
    <mergeCell ref="I14:J14"/>
    <mergeCell ref="L14:M14"/>
    <mergeCell ref="N14:R14"/>
    <mergeCell ref="D15:H15"/>
    <mergeCell ref="I15:J15"/>
    <mergeCell ref="L15:M15"/>
    <mergeCell ref="N15:R15"/>
    <mergeCell ref="B16:E16"/>
    <mergeCell ref="F16:G16"/>
    <mergeCell ref="H16:I16"/>
    <mergeCell ref="J16:K16"/>
    <mergeCell ref="L16:M16"/>
    <mergeCell ref="N16:P16"/>
    <mergeCell ref="B20:F20"/>
    <mergeCell ref="G20:R20"/>
    <mergeCell ref="B21:F21"/>
    <mergeCell ref="G21:R21"/>
    <mergeCell ref="Q16:R16"/>
    <mergeCell ref="B17:E17"/>
    <mergeCell ref="F17:G17"/>
    <mergeCell ref="H17:I17"/>
    <mergeCell ref="J17:K17"/>
    <mergeCell ref="L17:M17"/>
    <mergeCell ref="N17:P17"/>
    <mergeCell ref="Q17:R17"/>
  </mergeCells>
  <phoneticPr fontId="2"/>
  <dataValidations count="2">
    <dataValidation type="list" allowBlank="1" showInputMessage="1" showErrorMessage="1" sqref="C11:C15">
      <formula1>$C$24:$C$25</formula1>
    </dataValidation>
    <dataValidation type="list" allowBlank="1" showInputMessage="1" showErrorMessage="1" sqref="I7">
      <formula1>"□,☑"</formula1>
    </dataValidation>
  </dataValidations>
  <pageMargins left="0.25" right="0.25" top="0.75" bottom="0.75" header="0.3" footer="0.3"/>
  <pageSetup paperSize="9" scale="76" orientation="landscape" horizontalDpi="1200" verticalDpi="12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24"/>
  <sheetViews>
    <sheetView view="pageBreakPreview" zoomScaleNormal="85" zoomScaleSheetLayoutView="100" workbookViewId="0">
      <selection activeCell="L26" sqref="L26"/>
    </sheetView>
  </sheetViews>
  <sheetFormatPr defaultRowHeight="14.25" outlineLevelCol="1"/>
  <cols>
    <col min="1" max="1" width="1.625" customWidth="1"/>
    <col min="2" max="5" width="8.625" customWidth="1"/>
    <col min="6" max="8" width="9.125" customWidth="1"/>
    <col min="9" max="13" width="9.125" customWidth="1" outlineLevel="1"/>
    <col min="14" max="15" width="9.125" customWidth="1"/>
  </cols>
  <sheetData>
    <row r="1" spans="1:18" ht="3.95" customHeight="1"/>
    <row r="2" spans="1:18">
      <c r="A2" s="1"/>
      <c r="B2" s="1" t="s">
        <v>283</v>
      </c>
      <c r="C2" s="1"/>
      <c r="D2" s="1"/>
      <c r="E2" s="1"/>
    </row>
    <row r="3" spans="1:18">
      <c r="A3" s="1"/>
      <c r="B3" s="1"/>
      <c r="C3" s="1"/>
      <c r="D3" s="1"/>
      <c r="E3" s="1"/>
      <c r="P3" s="258" t="s">
        <v>198</v>
      </c>
      <c r="Q3" s="270"/>
    </row>
    <row r="4" spans="1:18">
      <c r="B4" s="258" t="s">
        <v>156</v>
      </c>
      <c r="C4" s="258"/>
      <c r="D4" s="258"/>
      <c r="E4" s="258"/>
      <c r="F4" s="258"/>
      <c r="G4" s="258"/>
      <c r="H4" s="258"/>
      <c r="I4" s="258"/>
      <c r="J4" s="258"/>
      <c r="K4" s="258"/>
      <c r="L4" s="258"/>
      <c r="M4" s="258"/>
      <c r="N4" s="258"/>
      <c r="O4" s="258"/>
    </row>
    <row r="6" spans="1:18" ht="32.25" customHeight="1">
      <c r="B6" s="271"/>
      <c r="C6" s="273" t="s">
        <v>151</v>
      </c>
      <c r="D6" s="273" t="s">
        <v>157</v>
      </c>
      <c r="E6" s="275" t="s">
        <v>152</v>
      </c>
      <c r="F6" s="273" t="s">
        <v>9</v>
      </c>
      <c r="G6" s="273" t="s">
        <v>142</v>
      </c>
      <c r="H6" s="273" t="s">
        <v>154</v>
      </c>
      <c r="I6" s="5" t="s">
        <v>160</v>
      </c>
      <c r="J6" s="5" t="s">
        <v>161</v>
      </c>
      <c r="K6" s="5" t="s">
        <v>162</v>
      </c>
      <c r="L6" s="5" t="s">
        <v>163</v>
      </c>
      <c r="M6" s="5" t="s">
        <v>164</v>
      </c>
      <c r="N6" s="273" t="s">
        <v>165</v>
      </c>
      <c r="O6" s="273" t="s">
        <v>10</v>
      </c>
      <c r="P6" s="273" t="s">
        <v>166</v>
      </c>
      <c r="Q6" s="273" t="s">
        <v>167</v>
      </c>
    </row>
    <row r="7" spans="1:18" ht="15.75" customHeight="1">
      <c r="B7" s="272"/>
      <c r="C7" s="274"/>
      <c r="D7" s="274"/>
      <c r="E7" s="276"/>
      <c r="F7" s="274"/>
      <c r="G7" s="274"/>
      <c r="H7" s="274"/>
      <c r="I7" s="5" t="str">
        <f>IF(COUNTIF('④ (2)'!C11,"*４*"),"〇","")</f>
        <v/>
      </c>
      <c r="J7" s="5" t="str">
        <f>IF(COUNTIF('④ (2)'!C12,"*４年*"),"〇","")</f>
        <v/>
      </c>
      <c r="K7" s="5" t="str">
        <f>IF(COUNTIF('④ (2)'!C13,"*４年*"),"〇","")</f>
        <v>〇</v>
      </c>
      <c r="L7" s="5" t="str">
        <f>IF(COUNTIF('④ (2)'!C14,"*４年*"),"〇","")</f>
        <v/>
      </c>
      <c r="M7" s="5" t="str">
        <f>IF(COUNTIF('④ (2)'!C14,"*４年*"),"〇","")</f>
        <v/>
      </c>
      <c r="N7" s="274"/>
      <c r="O7" s="274"/>
      <c r="P7" s="274"/>
      <c r="Q7" s="274"/>
    </row>
    <row r="8" spans="1:18" ht="20.100000000000001" customHeight="1">
      <c r="B8" s="6" t="s">
        <v>0</v>
      </c>
      <c r="C8" s="144"/>
      <c r="D8" s="144"/>
      <c r="E8" s="6">
        <f t="shared" ref="E8:E19" si="0">SUM(C8:D8)</f>
        <v>0</v>
      </c>
      <c r="F8" s="8"/>
      <c r="G8" s="8"/>
      <c r="H8" s="7">
        <f>F8+G8</f>
        <v>0</v>
      </c>
      <c r="I8" s="192">
        <f t="shared" ref="I8:I18" si="1">IF($I$7="〇",IF(C8=1,IF(H8/2&lt;30001,ROUNDDOWN(H8/2,-3),30000),IF(C8&gt;1,ROUNDDOWN(MIN(30000,H8/E8),-3),)),IF(E8=1,IF(H8/2&lt;20001,ROUNDDOWN(H8/2,-3),20000),IF(E8&gt;1,ROUNDDOWN(MIN(20000,H8/E8),-3),)))</f>
        <v>0</v>
      </c>
      <c r="J8" s="192">
        <f>IF($J$7="〇",IF($C8&gt;1,ROUNDDOWN(MIN(30000,$H8/$E8),-3),),IF($C8&gt;1,ROUNDDOWN(MIN(20000,$H8/$E8),-3),))</f>
        <v>0</v>
      </c>
      <c r="K8" s="192">
        <f>IF($K$7="〇",IF($C8&gt;2,ROUNDDOWN(MIN(30000,$H8/$E8),-3),),IF($C8&gt;2,ROUNDDOWN(MIN(20000,$H8/$E8),-3),))</f>
        <v>0</v>
      </c>
      <c r="L8" s="192">
        <f>IF($L$7="〇",IF($C8&gt;3,ROUNDDOWN(MIN(30000,$H8/$E8),-3),),IF($C8&gt;3,ROUNDDOWN(MIN(20000,$H8/$E8),-3),))</f>
        <v>0</v>
      </c>
      <c r="M8" s="192">
        <f>IF($M$7="〇",IF($C8&gt;4,ROUNDDOWN(MIN(30000,$H8/$E8),-3),),IF($C8&gt;4,ROUNDDOWN(MIN(20000,$H8/$E8),-3),))</f>
        <v>0</v>
      </c>
      <c r="N8" s="7">
        <f>SUM(I8:M8)</f>
        <v>0</v>
      </c>
      <c r="O8" s="141">
        <f>H8-P8-Q8-N8</f>
        <v>0</v>
      </c>
      <c r="P8" s="8">
        <v>0</v>
      </c>
      <c r="Q8" s="8">
        <v>0</v>
      </c>
      <c r="R8" s="186" t="s">
        <v>245</v>
      </c>
    </row>
    <row r="9" spans="1:18" ht="20.100000000000001" customHeight="1">
      <c r="B9" s="6" t="s">
        <v>1</v>
      </c>
      <c r="C9" s="144"/>
      <c r="D9" s="144"/>
      <c r="E9" s="6">
        <f t="shared" si="0"/>
        <v>0</v>
      </c>
      <c r="F9" s="8"/>
      <c r="G9" s="8"/>
      <c r="H9" s="7">
        <f>F9+G9</f>
        <v>0</v>
      </c>
      <c r="I9" s="192">
        <f t="shared" si="1"/>
        <v>0</v>
      </c>
      <c r="J9" s="192">
        <f>IF($J$7="〇",IF($C9&gt;1,ROUNDDOWN(MIN(30000,$H9/$E9),-3),),IF($C9&gt;1,ROUNDDOWN(MIN(20000,$H9/$E9),-3),))</f>
        <v>0</v>
      </c>
      <c r="K9" s="192">
        <f t="shared" ref="K9:K19" si="2">IF($K$7="〇",IF($C9&gt;2,ROUNDDOWN(MIN(30000,$H9/$E9),-3),),IF($C9&gt;2,ROUNDDOWN(MIN(20000,$H9/$E9),-3),))</f>
        <v>0</v>
      </c>
      <c r="L9" s="192">
        <f>IF($L$7="〇",IF($C9&gt;3,ROUNDDOWN(MIN(30000,$H9/$E9),-3),),IF($C9&gt;3,ROUNDDOWN(MIN(20000,$H9/$E9),-3),))</f>
        <v>0</v>
      </c>
      <c r="M9" s="192">
        <f t="shared" ref="M9:M19" si="3">IF($M$7="〇",IF($C9&gt;4,ROUNDDOWN(MIN(30000,$H9/$E9),-3),),IF($C9&gt;4,ROUNDDOWN(MIN(20000,$H9/$E9),-3),))</f>
        <v>0</v>
      </c>
      <c r="N9" s="7">
        <f t="shared" ref="N9:N19" si="4">SUM(I9:M9)</f>
        <v>0</v>
      </c>
      <c r="O9" s="141">
        <f t="shared" ref="O9:O19" si="5">H9-N9</f>
        <v>0</v>
      </c>
      <c r="P9" s="8">
        <v>0</v>
      </c>
      <c r="Q9" s="8">
        <v>0</v>
      </c>
      <c r="R9" s="186" t="s">
        <v>246</v>
      </c>
    </row>
    <row r="10" spans="1:18" ht="20.100000000000001" customHeight="1">
      <c r="B10" s="6" t="s">
        <v>2</v>
      </c>
      <c r="C10" s="144"/>
      <c r="D10" s="144"/>
      <c r="E10" s="6">
        <f t="shared" si="0"/>
        <v>0</v>
      </c>
      <c r="F10" s="8"/>
      <c r="G10" s="8"/>
      <c r="H10" s="7">
        <f t="shared" ref="H10:H19" si="6">F10+G10</f>
        <v>0</v>
      </c>
      <c r="I10" s="192">
        <f t="shared" si="1"/>
        <v>0</v>
      </c>
      <c r="J10" s="192">
        <f>IF($J$7="〇",IF($C10&gt;1,ROUNDDOWN(MIN(30000,$H10/$E10),-3),),IF($C10&gt;1,ROUNDDOWN(MIN(20000,$H10/$E10),-3),))</f>
        <v>0</v>
      </c>
      <c r="K10" s="192">
        <f t="shared" si="2"/>
        <v>0</v>
      </c>
      <c r="L10" s="192">
        <f t="shared" ref="L10:L19" si="7">IF($L$7="〇",IF($C10&gt;3,ROUNDDOWN(MIN(30000,$H10/$E10),-3),),IF($C10&gt;3,ROUNDDOWN(MIN(20000,$H10/$E10),-3),))</f>
        <v>0</v>
      </c>
      <c r="M10" s="192">
        <f t="shared" si="3"/>
        <v>0</v>
      </c>
      <c r="N10" s="7">
        <f t="shared" si="4"/>
        <v>0</v>
      </c>
      <c r="O10" s="141">
        <f t="shared" si="5"/>
        <v>0</v>
      </c>
      <c r="P10" s="8">
        <v>0</v>
      </c>
      <c r="Q10" s="8">
        <v>0</v>
      </c>
      <c r="R10" s="186" t="s">
        <v>250</v>
      </c>
    </row>
    <row r="11" spans="1:18" ht="20.100000000000001" customHeight="1">
      <c r="B11" s="6" t="s">
        <v>3</v>
      </c>
      <c r="C11" s="144"/>
      <c r="D11" s="144"/>
      <c r="E11" s="6">
        <f t="shared" si="0"/>
        <v>0</v>
      </c>
      <c r="F11" s="8"/>
      <c r="G11" s="8"/>
      <c r="H11" s="7">
        <f t="shared" si="6"/>
        <v>0</v>
      </c>
      <c r="I11" s="192">
        <f t="shared" si="1"/>
        <v>0</v>
      </c>
      <c r="J11" s="192">
        <f>IF($J$7="〇",IF($C11&gt;1,ROUNDDOWN(MIN(30000,$H11/$E11),-3),),IF($C11&gt;1,ROUNDDOWN(MIN(20000,$H11/$E11),-3),))</f>
        <v>0</v>
      </c>
      <c r="K11" s="192">
        <f t="shared" si="2"/>
        <v>0</v>
      </c>
      <c r="L11" s="192">
        <f t="shared" si="7"/>
        <v>0</v>
      </c>
      <c r="M11" s="192">
        <f t="shared" si="3"/>
        <v>0</v>
      </c>
      <c r="N11" s="7">
        <f t="shared" si="4"/>
        <v>0</v>
      </c>
      <c r="O11" s="141">
        <f t="shared" si="5"/>
        <v>0</v>
      </c>
      <c r="P11" s="8">
        <v>0</v>
      </c>
      <c r="Q11" s="8">
        <v>0</v>
      </c>
      <c r="R11" s="186" t="s">
        <v>249</v>
      </c>
    </row>
    <row r="12" spans="1:18" ht="20.100000000000001" customHeight="1">
      <c r="B12" s="6" t="s">
        <v>4</v>
      </c>
      <c r="C12" s="144"/>
      <c r="D12" s="144"/>
      <c r="E12" s="6">
        <f t="shared" si="0"/>
        <v>0</v>
      </c>
      <c r="F12" s="8"/>
      <c r="G12" s="8"/>
      <c r="H12" s="7">
        <f t="shared" si="6"/>
        <v>0</v>
      </c>
      <c r="I12" s="192">
        <f t="shared" si="1"/>
        <v>0</v>
      </c>
      <c r="J12" s="192">
        <f t="shared" ref="J12:J19" si="8">IF($J$7="〇",IF($C12&gt;1,ROUNDDOWN(MIN(30000,$H12/$E12),-3),),IF($C12&gt;1,ROUNDDOWN(MIN(20000,$H12/$E12),-3),))</f>
        <v>0</v>
      </c>
      <c r="K12" s="192">
        <f t="shared" si="2"/>
        <v>0</v>
      </c>
      <c r="L12" s="192">
        <f t="shared" si="7"/>
        <v>0</v>
      </c>
      <c r="M12" s="192">
        <f t="shared" si="3"/>
        <v>0</v>
      </c>
      <c r="N12" s="7">
        <f t="shared" si="4"/>
        <v>0</v>
      </c>
      <c r="O12" s="141">
        <f t="shared" si="5"/>
        <v>0</v>
      </c>
      <c r="P12" s="8">
        <v>0</v>
      </c>
      <c r="Q12" s="8">
        <v>0</v>
      </c>
    </row>
    <row r="13" spans="1:18" ht="20.100000000000001" customHeight="1">
      <c r="B13" s="6" t="s">
        <v>5</v>
      </c>
      <c r="C13" s="144"/>
      <c r="D13" s="144"/>
      <c r="E13" s="6">
        <f t="shared" si="0"/>
        <v>0</v>
      </c>
      <c r="F13" s="8"/>
      <c r="G13" s="8"/>
      <c r="H13" s="7">
        <f t="shared" si="6"/>
        <v>0</v>
      </c>
      <c r="I13" s="192">
        <f t="shared" si="1"/>
        <v>0</v>
      </c>
      <c r="J13" s="192">
        <f t="shared" si="8"/>
        <v>0</v>
      </c>
      <c r="K13" s="192">
        <f t="shared" si="2"/>
        <v>0</v>
      </c>
      <c r="L13" s="192">
        <f t="shared" si="7"/>
        <v>0</v>
      </c>
      <c r="M13" s="192">
        <f t="shared" si="3"/>
        <v>0</v>
      </c>
      <c r="N13" s="7">
        <f t="shared" si="4"/>
        <v>0</v>
      </c>
      <c r="O13" s="141">
        <f t="shared" si="5"/>
        <v>0</v>
      </c>
      <c r="P13" s="8">
        <v>0</v>
      </c>
      <c r="Q13" s="8">
        <v>0</v>
      </c>
    </row>
    <row r="14" spans="1:18" ht="20.100000000000001" customHeight="1">
      <c r="B14" s="6" t="s">
        <v>11</v>
      </c>
      <c r="C14" s="144"/>
      <c r="D14" s="144"/>
      <c r="E14" s="6">
        <f t="shared" si="0"/>
        <v>0</v>
      </c>
      <c r="F14" s="8"/>
      <c r="G14" s="8"/>
      <c r="H14" s="7">
        <f t="shared" si="6"/>
        <v>0</v>
      </c>
      <c r="I14" s="192">
        <f t="shared" si="1"/>
        <v>0</v>
      </c>
      <c r="J14" s="192">
        <f t="shared" si="8"/>
        <v>0</v>
      </c>
      <c r="K14" s="192">
        <f t="shared" si="2"/>
        <v>0</v>
      </c>
      <c r="L14" s="192">
        <f t="shared" si="7"/>
        <v>0</v>
      </c>
      <c r="M14" s="192">
        <f t="shared" si="3"/>
        <v>0</v>
      </c>
      <c r="N14" s="7">
        <f t="shared" si="4"/>
        <v>0</v>
      </c>
      <c r="O14" s="141">
        <f t="shared" si="5"/>
        <v>0</v>
      </c>
      <c r="P14" s="8">
        <v>0</v>
      </c>
      <c r="Q14" s="8">
        <v>0</v>
      </c>
    </row>
    <row r="15" spans="1:18" ht="20.100000000000001" customHeight="1">
      <c r="B15" s="6" t="s">
        <v>12</v>
      </c>
      <c r="C15" s="144"/>
      <c r="D15" s="144"/>
      <c r="E15" s="6">
        <f t="shared" si="0"/>
        <v>0</v>
      </c>
      <c r="F15" s="8"/>
      <c r="G15" s="8"/>
      <c r="H15" s="7">
        <f t="shared" si="6"/>
        <v>0</v>
      </c>
      <c r="I15" s="192">
        <f t="shared" si="1"/>
        <v>0</v>
      </c>
      <c r="J15" s="192">
        <f t="shared" si="8"/>
        <v>0</v>
      </c>
      <c r="K15" s="192">
        <f t="shared" si="2"/>
        <v>0</v>
      </c>
      <c r="L15" s="192">
        <f t="shared" si="7"/>
        <v>0</v>
      </c>
      <c r="M15" s="192">
        <f t="shared" si="3"/>
        <v>0</v>
      </c>
      <c r="N15" s="7">
        <f t="shared" si="4"/>
        <v>0</v>
      </c>
      <c r="O15" s="141">
        <f t="shared" si="5"/>
        <v>0</v>
      </c>
      <c r="P15" s="8">
        <v>0</v>
      </c>
      <c r="Q15" s="8">
        <v>0</v>
      </c>
    </row>
    <row r="16" spans="1:18" ht="20.100000000000001" customHeight="1">
      <c r="B16" s="6" t="s">
        <v>13</v>
      </c>
      <c r="C16" s="144"/>
      <c r="D16" s="144"/>
      <c r="E16" s="6">
        <f t="shared" si="0"/>
        <v>0</v>
      </c>
      <c r="F16" s="8"/>
      <c r="G16" s="8"/>
      <c r="H16" s="7">
        <f t="shared" si="6"/>
        <v>0</v>
      </c>
      <c r="I16" s="192">
        <f t="shared" si="1"/>
        <v>0</v>
      </c>
      <c r="J16" s="192">
        <f t="shared" si="8"/>
        <v>0</v>
      </c>
      <c r="K16" s="192">
        <f t="shared" si="2"/>
        <v>0</v>
      </c>
      <c r="L16" s="192">
        <f t="shared" si="7"/>
        <v>0</v>
      </c>
      <c r="M16" s="192">
        <f t="shared" si="3"/>
        <v>0</v>
      </c>
      <c r="N16" s="7">
        <f t="shared" si="4"/>
        <v>0</v>
      </c>
      <c r="O16" s="141">
        <f t="shared" si="5"/>
        <v>0</v>
      </c>
      <c r="P16" s="8">
        <v>0</v>
      </c>
      <c r="Q16" s="8">
        <v>0</v>
      </c>
    </row>
    <row r="17" spans="2:17" ht="20.100000000000001" customHeight="1">
      <c r="B17" s="6" t="s">
        <v>6</v>
      </c>
      <c r="C17" s="144"/>
      <c r="D17" s="144"/>
      <c r="E17" s="6">
        <f t="shared" si="0"/>
        <v>0</v>
      </c>
      <c r="F17" s="8"/>
      <c r="G17" s="8"/>
      <c r="H17" s="7">
        <f t="shared" si="6"/>
        <v>0</v>
      </c>
      <c r="I17" s="192">
        <f t="shared" si="1"/>
        <v>0</v>
      </c>
      <c r="J17" s="192">
        <f t="shared" si="8"/>
        <v>0</v>
      </c>
      <c r="K17" s="192">
        <f t="shared" si="2"/>
        <v>0</v>
      </c>
      <c r="L17" s="192">
        <f t="shared" si="7"/>
        <v>0</v>
      </c>
      <c r="M17" s="192">
        <f t="shared" si="3"/>
        <v>0</v>
      </c>
      <c r="N17" s="7">
        <f t="shared" si="4"/>
        <v>0</v>
      </c>
      <c r="O17" s="141">
        <f t="shared" si="5"/>
        <v>0</v>
      </c>
      <c r="P17" s="8">
        <v>0</v>
      </c>
      <c r="Q17" s="8">
        <v>0</v>
      </c>
    </row>
    <row r="18" spans="2:17" ht="20.100000000000001" customHeight="1">
      <c r="B18" s="6" t="s">
        <v>7</v>
      </c>
      <c r="C18" s="144"/>
      <c r="D18" s="144"/>
      <c r="E18" s="6">
        <f t="shared" si="0"/>
        <v>0</v>
      </c>
      <c r="F18" s="8"/>
      <c r="G18" s="8"/>
      <c r="H18" s="7">
        <f t="shared" si="6"/>
        <v>0</v>
      </c>
      <c r="I18" s="192">
        <f t="shared" si="1"/>
        <v>0</v>
      </c>
      <c r="J18" s="192">
        <f t="shared" si="8"/>
        <v>0</v>
      </c>
      <c r="K18" s="192">
        <f t="shared" si="2"/>
        <v>0</v>
      </c>
      <c r="L18" s="192">
        <f t="shared" si="7"/>
        <v>0</v>
      </c>
      <c r="M18" s="192">
        <f t="shared" si="3"/>
        <v>0</v>
      </c>
      <c r="N18" s="7">
        <f t="shared" si="4"/>
        <v>0</v>
      </c>
      <c r="O18" s="141">
        <f t="shared" si="5"/>
        <v>0</v>
      </c>
      <c r="P18" s="8">
        <v>0</v>
      </c>
      <c r="Q18" s="8">
        <v>0</v>
      </c>
    </row>
    <row r="19" spans="2:17" ht="20.100000000000001" customHeight="1" thickBot="1">
      <c r="B19" s="137" t="s">
        <v>8</v>
      </c>
      <c r="C19" s="145">
        <v>0</v>
      </c>
      <c r="D19" s="145">
        <v>0</v>
      </c>
      <c r="E19" s="137">
        <f t="shared" si="0"/>
        <v>0</v>
      </c>
      <c r="F19" s="138"/>
      <c r="G19" s="138"/>
      <c r="H19" s="139">
        <f t="shared" si="6"/>
        <v>0</v>
      </c>
      <c r="I19" s="193">
        <f>IF($I$7="〇",IF(C19=1,IF(H19/2&lt;30001,ROUNDDOWN(H19/2,-3),30000),IF(C19&gt;1,ROUNDDOWN(MIN(30000,H19/E19),-3),)),IF(E19=1,IF(H19/2&lt;20001,ROUNDDOWN(H19/2,-3),20000),IF(E19&gt;1,ROUNDDOWN(MIN(20000,H19/E19),-3),)))</f>
        <v>0</v>
      </c>
      <c r="J19" s="194">
        <f t="shared" si="8"/>
        <v>0</v>
      </c>
      <c r="K19" s="194">
        <f t="shared" si="2"/>
        <v>0</v>
      </c>
      <c r="L19" s="194">
        <f t="shared" si="7"/>
        <v>0</v>
      </c>
      <c r="M19" s="194">
        <f t="shared" si="3"/>
        <v>0</v>
      </c>
      <c r="N19" s="139">
        <f t="shared" si="4"/>
        <v>0</v>
      </c>
      <c r="O19" s="139">
        <f t="shared" si="5"/>
        <v>0</v>
      </c>
      <c r="P19" s="138">
        <v>0</v>
      </c>
      <c r="Q19" s="138">
        <v>0</v>
      </c>
    </row>
    <row r="20" spans="2:17" ht="20.100000000000001" customHeight="1" thickTop="1">
      <c r="B20" s="135" t="s">
        <v>204</v>
      </c>
      <c r="C20" s="135"/>
      <c r="D20" s="135"/>
      <c r="E20" s="135"/>
      <c r="F20" s="136">
        <f>SUM(F8:F19)</f>
        <v>0</v>
      </c>
      <c r="G20" s="136">
        <f>SUM(G8:G19)</f>
        <v>0</v>
      </c>
      <c r="H20" s="136">
        <f t="shared" ref="H20:O20" si="9">SUM(H8:H19)</f>
        <v>0</v>
      </c>
      <c r="I20" s="191">
        <f t="shared" si="9"/>
        <v>0</v>
      </c>
      <c r="J20" s="136">
        <f t="shared" si="9"/>
        <v>0</v>
      </c>
      <c r="K20" s="136">
        <f t="shared" si="9"/>
        <v>0</v>
      </c>
      <c r="L20" s="136">
        <f t="shared" si="9"/>
        <v>0</v>
      </c>
      <c r="M20" s="136">
        <f>SUM(M8:M19)</f>
        <v>0</v>
      </c>
      <c r="N20" s="136">
        <f t="shared" si="9"/>
        <v>0</v>
      </c>
      <c r="O20" s="142">
        <f t="shared" si="9"/>
        <v>0</v>
      </c>
      <c r="P20" s="143">
        <f>SUM(P8:P19)</f>
        <v>0</v>
      </c>
      <c r="Q20" s="143">
        <f>SUM(Q8:Q19)</f>
        <v>0</v>
      </c>
    </row>
    <row r="22" spans="2:17">
      <c r="B22" s="1" t="s">
        <v>158</v>
      </c>
    </row>
    <row r="23" spans="2:17">
      <c r="B23" s="1" t="s">
        <v>159</v>
      </c>
      <c r="O23" s="207"/>
      <c r="Q23" s="207"/>
    </row>
    <row r="24" spans="2:17" ht="18.75">
      <c r="Q24" s="207" t="s">
        <v>168</v>
      </c>
    </row>
  </sheetData>
  <mergeCells count="13">
    <mergeCell ref="O6:O7"/>
    <mergeCell ref="P6:P7"/>
    <mergeCell ref="Q6:Q7"/>
    <mergeCell ref="P3:Q3"/>
    <mergeCell ref="B4:O4"/>
    <mergeCell ref="B6:B7"/>
    <mergeCell ref="C6:C7"/>
    <mergeCell ref="D6:D7"/>
    <mergeCell ref="E6:E7"/>
    <mergeCell ref="F6:F7"/>
    <mergeCell ref="G6:G7"/>
    <mergeCell ref="H6:H7"/>
    <mergeCell ref="N6:N7"/>
  </mergeCells>
  <phoneticPr fontId="2"/>
  <pageMargins left="0.25" right="0.25" top="0.75" bottom="0.75" header="0.3" footer="0.3"/>
  <pageSetup paperSize="9" scale="90" orientation="landscape" horizontalDpi="1200"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5"/>
  <sheetViews>
    <sheetView view="pageBreakPreview" zoomScale="85" zoomScaleNormal="100" zoomScaleSheetLayoutView="85" workbookViewId="0">
      <selection activeCell="L26" sqref="L26"/>
    </sheetView>
  </sheetViews>
  <sheetFormatPr defaultRowHeight="14.25" outlineLevelCol="1"/>
  <cols>
    <col min="1" max="1" width="1.625" customWidth="1"/>
    <col min="2" max="2" width="6.375" customWidth="1"/>
    <col min="3" max="3" width="25.625" customWidth="1"/>
    <col min="4" max="7" width="9.125" customWidth="1"/>
    <col min="8" max="8" width="10.125" customWidth="1"/>
    <col min="9" max="15" width="9.125" customWidth="1" outlineLevel="1"/>
    <col min="16" max="17" width="9.125" customWidth="1"/>
  </cols>
  <sheetData>
    <row r="1" spans="1:19" ht="3.95" customHeight="1"/>
    <row r="2" spans="1:19">
      <c r="A2" s="1"/>
      <c r="B2" s="1" t="s">
        <v>181</v>
      </c>
      <c r="C2" s="1"/>
      <c r="Q2" s="151"/>
      <c r="R2" s="152"/>
    </row>
    <row r="3" spans="1:19">
      <c r="A3" s="1"/>
      <c r="B3" s="1"/>
      <c r="C3" s="1"/>
      <c r="Q3" s="259" t="s">
        <v>198</v>
      </c>
      <c r="R3" s="260"/>
    </row>
    <row r="4" spans="1:19">
      <c r="B4" s="258" t="s">
        <v>155</v>
      </c>
      <c r="C4" s="258"/>
      <c r="D4" s="258"/>
      <c r="E4" s="258"/>
      <c r="F4" s="258"/>
      <c r="G4" s="258"/>
      <c r="H4" s="258"/>
      <c r="I4" s="258"/>
      <c r="J4" s="258"/>
      <c r="K4" s="258"/>
      <c r="L4" s="258"/>
      <c r="M4" s="258"/>
      <c r="N4" s="258"/>
      <c r="O4" s="258"/>
      <c r="P4" s="258"/>
      <c r="Q4" s="258"/>
    </row>
    <row r="6" spans="1:19">
      <c r="B6" s="207" t="s">
        <v>134</v>
      </c>
      <c r="C6" s="207"/>
      <c r="D6" s="261"/>
      <c r="E6" s="261"/>
      <c r="F6" s="261"/>
      <c r="G6" s="261"/>
      <c r="H6" s="261"/>
      <c r="I6" s="261"/>
      <c r="J6" s="179"/>
      <c r="K6" s="179"/>
      <c r="L6" s="179"/>
    </row>
    <row r="7" spans="1:19">
      <c r="B7" s="207" t="s">
        <v>132</v>
      </c>
      <c r="C7" s="207"/>
      <c r="D7" s="132"/>
      <c r="E7" s="1" t="s">
        <v>133</v>
      </c>
      <c r="G7" s="262" t="s">
        <v>140</v>
      </c>
      <c r="H7" s="262"/>
      <c r="I7" s="163" t="s">
        <v>139</v>
      </c>
      <c r="J7" s="164"/>
      <c r="K7" s="164"/>
      <c r="L7" s="164"/>
      <c r="S7" s="186" t="s">
        <v>240</v>
      </c>
    </row>
    <row r="8" spans="1:19" ht="15">
      <c r="S8" s="187"/>
    </row>
    <row r="9" spans="1:19" ht="15">
      <c r="B9" s="4"/>
      <c r="C9" s="4"/>
      <c r="D9" s="263" t="s">
        <v>147</v>
      </c>
      <c r="E9" s="263"/>
      <c r="F9" s="264"/>
      <c r="G9" s="264"/>
      <c r="H9" s="264"/>
      <c r="I9" s="264"/>
      <c r="J9" s="264"/>
      <c r="K9" s="264"/>
      <c r="L9" s="264"/>
      <c r="M9" s="264"/>
      <c r="N9" s="264"/>
      <c r="O9" s="264"/>
      <c r="P9" s="264"/>
      <c r="Q9" s="264"/>
      <c r="R9" s="264"/>
      <c r="S9" s="187" t="s">
        <v>251</v>
      </c>
    </row>
    <row r="10" spans="1:19">
      <c r="B10" s="4"/>
      <c r="C10" s="205" t="s">
        <v>252</v>
      </c>
      <c r="D10" s="255" t="s">
        <v>52</v>
      </c>
      <c r="E10" s="256"/>
      <c r="F10" s="256"/>
      <c r="G10" s="256"/>
      <c r="H10" s="257"/>
      <c r="I10" s="263" t="s">
        <v>137</v>
      </c>
      <c r="J10" s="263"/>
      <c r="K10" s="263"/>
      <c r="L10" s="263"/>
      <c r="M10" s="263"/>
      <c r="N10" s="255" t="s">
        <v>82</v>
      </c>
      <c r="O10" s="256"/>
      <c r="P10" s="256"/>
      <c r="Q10" s="256"/>
      <c r="R10" s="257"/>
      <c r="S10" s="186" t="s">
        <v>242</v>
      </c>
    </row>
    <row r="11" spans="1:19">
      <c r="B11" s="206">
        <v>1</v>
      </c>
      <c r="C11" s="205"/>
      <c r="D11" s="249"/>
      <c r="E11" s="250"/>
      <c r="F11" s="250"/>
      <c r="G11" s="250"/>
      <c r="H11" s="251"/>
      <c r="I11" s="254"/>
      <c r="J11" s="252"/>
      <c r="K11" s="185" t="s">
        <v>195</v>
      </c>
      <c r="L11" s="252"/>
      <c r="M11" s="253"/>
      <c r="N11" s="249"/>
      <c r="O11" s="250"/>
      <c r="P11" s="250"/>
      <c r="Q11" s="250"/>
      <c r="R11" s="251"/>
      <c r="S11" s="188"/>
    </row>
    <row r="12" spans="1:19">
      <c r="B12" s="206">
        <v>2</v>
      </c>
      <c r="C12" s="205"/>
      <c r="D12" s="249"/>
      <c r="E12" s="250"/>
      <c r="F12" s="250"/>
      <c r="G12" s="250"/>
      <c r="H12" s="251"/>
      <c r="I12" s="254"/>
      <c r="J12" s="252"/>
      <c r="K12" s="185" t="s">
        <v>195</v>
      </c>
      <c r="L12" s="252"/>
      <c r="M12" s="253"/>
      <c r="N12" s="249"/>
      <c r="O12" s="250"/>
      <c r="P12" s="250"/>
      <c r="Q12" s="250"/>
      <c r="R12" s="251"/>
      <c r="S12" s="186" t="s">
        <v>241</v>
      </c>
    </row>
    <row r="13" spans="1:19">
      <c r="B13" s="206">
        <v>3</v>
      </c>
      <c r="C13" s="205"/>
      <c r="D13" s="249"/>
      <c r="E13" s="250"/>
      <c r="F13" s="250"/>
      <c r="G13" s="250"/>
      <c r="H13" s="251"/>
      <c r="I13" s="254"/>
      <c r="J13" s="252"/>
      <c r="K13" s="185" t="s">
        <v>195</v>
      </c>
      <c r="L13" s="252"/>
      <c r="M13" s="253"/>
      <c r="N13" s="249"/>
      <c r="O13" s="250"/>
      <c r="P13" s="250"/>
      <c r="Q13" s="250"/>
      <c r="R13" s="251"/>
    </row>
    <row r="14" spans="1:19">
      <c r="B14" s="206">
        <v>4</v>
      </c>
      <c r="C14" s="205"/>
      <c r="D14" s="249"/>
      <c r="E14" s="250"/>
      <c r="F14" s="250"/>
      <c r="G14" s="250"/>
      <c r="H14" s="251"/>
      <c r="I14" s="254"/>
      <c r="J14" s="252"/>
      <c r="K14" s="185" t="s">
        <v>195</v>
      </c>
      <c r="L14" s="252"/>
      <c r="M14" s="253"/>
      <c r="N14" s="249"/>
      <c r="O14" s="250"/>
      <c r="P14" s="250"/>
      <c r="Q14" s="250"/>
      <c r="R14" s="251"/>
    </row>
    <row r="15" spans="1:19">
      <c r="B15" s="206">
        <v>5</v>
      </c>
      <c r="C15" s="205"/>
      <c r="D15" s="249"/>
      <c r="E15" s="250"/>
      <c r="F15" s="250"/>
      <c r="G15" s="250"/>
      <c r="H15" s="251"/>
      <c r="I15" s="254"/>
      <c r="J15" s="252"/>
      <c r="K15" s="185" t="s">
        <v>195</v>
      </c>
      <c r="L15" s="252"/>
      <c r="M15" s="253"/>
      <c r="N15" s="249"/>
      <c r="O15" s="250"/>
      <c r="P15" s="250"/>
      <c r="Q15" s="250"/>
      <c r="R15" s="251"/>
    </row>
    <row r="16" spans="1:19">
      <c r="B16" s="255" t="s">
        <v>9</v>
      </c>
      <c r="C16" s="256"/>
      <c r="D16" s="256"/>
      <c r="E16" s="257"/>
      <c r="F16" s="255" t="s">
        <v>202</v>
      </c>
      <c r="G16" s="257"/>
      <c r="H16" s="255" t="s">
        <v>143</v>
      </c>
      <c r="I16" s="257"/>
      <c r="J16" s="255" t="s">
        <v>197</v>
      </c>
      <c r="K16" s="257"/>
      <c r="L16" s="255" t="s">
        <v>10</v>
      </c>
      <c r="M16" s="257"/>
      <c r="N16" s="255" t="s">
        <v>145</v>
      </c>
      <c r="O16" s="256"/>
      <c r="P16" s="257"/>
      <c r="Q16" s="255" t="s">
        <v>146</v>
      </c>
      <c r="R16" s="257"/>
    </row>
    <row r="17" spans="2:18">
      <c r="B17" s="266">
        <f>'別紙⑤ (2)'!F20</f>
        <v>0</v>
      </c>
      <c r="C17" s="267"/>
      <c r="D17" s="267"/>
      <c r="E17" s="268"/>
      <c r="F17" s="269">
        <f>'別紙⑤ (2)'!G20</f>
        <v>0</v>
      </c>
      <c r="G17" s="269"/>
      <c r="H17" s="266">
        <f>SUM(B17:G17)</f>
        <v>0</v>
      </c>
      <c r="I17" s="268"/>
      <c r="J17" s="266">
        <f>'別紙⑤ (2)'!N20</f>
        <v>0</v>
      </c>
      <c r="K17" s="268"/>
      <c r="L17" s="266">
        <f>'別紙⑤ (2)'!O20</f>
        <v>0</v>
      </c>
      <c r="M17" s="268"/>
      <c r="N17" s="266">
        <f>'別紙⑤ (2)'!P20</f>
        <v>0</v>
      </c>
      <c r="O17" s="267"/>
      <c r="P17" s="268"/>
      <c r="Q17" s="269">
        <f>'別紙⑤ (2)'!Q20</f>
        <v>0</v>
      </c>
      <c r="R17" s="269"/>
    </row>
    <row r="20" spans="2:18">
      <c r="B20" s="263" t="s">
        <v>148</v>
      </c>
      <c r="C20" s="263"/>
      <c r="D20" s="264"/>
      <c r="E20" s="264"/>
      <c r="F20" s="264"/>
      <c r="G20" s="265"/>
      <c r="H20" s="265"/>
      <c r="I20" s="265"/>
      <c r="J20" s="265"/>
      <c r="K20" s="265"/>
      <c r="L20" s="265"/>
      <c r="M20" s="265"/>
      <c r="N20" s="265"/>
      <c r="O20" s="265"/>
      <c r="P20" s="265"/>
      <c r="Q20" s="265"/>
      <c r="R20" s="265"/>
    </row>
    <row r="21" spans="2:18" s="2" customFormat="1" ht="47.25" customHeight="1">
      <c r="B21" s="263" t="s">
        <v>149</v>
      </c>
      <c r="C21" s="263"/>
      <c r="D21" s="264"/>
      <c r="E21" s="264"/>
      <c r="F21" s="264"/>
      <c r="G21" s="265"/>
      <c r="H21" s="265"/>
      <c r="I21" s="265"/>
      <c r="J21" s="265"/>
      <c r="K21" s="265"/>
      <c r="L21" s="265"/>
      <c r="M21" s="265"/>
      <c r="N21" s="265"/>
      <c r="O21" s="265"/>
      <c r="P21" s="265"/>
      <c r="Q21" s="265"/>
      <c r="R21" s="265"/>
    </row>
    <row r="23" spans="2:18" ht="14.25" customHeight="1"/>
    <row r="24" spans="2:18">
      <c r="C24" s="1" t="s">
        <v>253</v>
      </c>
    </row>
    <row r="25" spans="2:18">
      <c r="C25" s="1" t="s">
        <v>254</v>
      </c>
    </row>
  </sheetData>
  <mergeCells count="46">
    <mergeCell ref="D10:H10"/>
    <mergeCell ref="I10:M10"/>
    <mergeCell ref="N10:R10"/>
    <mergeCell ref="Q3:R3"/>
    <mergeCell ref="B4:Q4"/>
    <mergeCell ref="D6:I6"/>
    <mergeCell ref="G7:H7"/>
    <mergeCell ref="D9:R9"/>
    <mergeCell ref="D11:H11"/>
    <mergeCell ref="I11:J11"/>
    <mergeCell ref="L11:M11"/>
    <mergeCell ref="N11:R11"/>
    <mergeCell ref="D12:H12"/>
    <mergeCell ref="I12:J12"/>
    <mergeCell ref="L12:M12"/>
    <mergeCell ref="N12:R12"/>
    <mergeCell ref="D13:H13"/>
    <mergeCell ref="I13:J13"/>
    <mergeCell ref="L13:M13"/>
    <mergeCell ref="N13:R13"/>
    <mergeCell ref="D14:H14"/>
    <mergeCell ref="I14:J14"/>
    <mergeCell ref="L14:M14"/>
    <mergeCell ref="N14:R14"/>
    <mergeCell ref="D15:H15"/>
    <mergeCell ref="I15:J15"/>
    <mergeCell ref="L15:M15"/>
    <mergeCell ref="N15:R15"/>
    <mergeCell ref="B16:E16"/>
    <mergeCell ref="F16:G16"/>
    <mergeCell ref="H16:I16"/>
    <mergeCell ref="J16:K16"/>
    <mergeCell ref="L16:M16"/>
    <mergeCell ref="N16:P16"/>
    <mergeCell ref="B20:F20"/>
    <mergeCell ref="G20:R20"/>
    <mergeCell ref="B21:F21"/>
    <mergeCell ref="G21:R21"/>
    <mergeCell ref="Q16:R16"/>
    <mergeCell ref="B17:E17"/>
    <mergeCell ref="F17:G17"/>
    <mergeCell ref="H17:I17"/>
    <mergeCell ref="J17:K17"/>
    <mergeCell ref="L17:M17"/>
    <mergeCell ref="N17:P17"/>
    <mergeCell ref="Q17:R17"/>
  </mergeCells>
  <phoneticPr fontId="2"/>
  <dataValidations count="2">
    <dataValidation type="list" allowBlank="1" showInputMessage="1" showErrorMessage="1" sqref="I7">
      <formula1>"□,☑"</formula1>
    </dataValidation>
    <dataValidation type="list" allowBlank="1" showInputMessage="1" showErrorMessage="1" sqref="C11:C15">
      <formula1>$C$24:$C$25</formula1>
    </dataValidation>
  </dataValidations>
  <pageMargins left="0.25" right="0.25" top="0.75" bottom="0.75" header="0.3" footer="0.3"/>
  <pageSetup paperSize="9" scale="76" orientation="landscape" horizontalDpi="1200" verticalDpi="12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24"/>
  <sheetViews>
    <sheetView view="pageBreakPreview" zoomScaleNormal="85" zoomScaleSheetLayoutView="100" workbookViewId="0">
      <selection activeCell="L26" sqref="L26"/>
    </sheetView>
  </sheetViews>
  <sheetFormatPr defaultRowHeight="14.25" outlineLevelCol="1"/>
  <cols>
    <col min="1" max="1" width="1.625" customWidth="1"/>
    <col min="2" max="5" width="8.625" customWidth="1"/>
    <col min="6" max="8" width="9.125" customWidth="1"/>
    <col min="9" max="13" width="9.125" customWidth="1" outlineLevel="1"/>
    <col min="14" max="15" width="9.125" customWidth="1"/>
  </cols>
  <sheetData>
    <row r="1" spans="1:18" ht="3.95" customHeight="1"/>
    <row r="2" spans="1:18">
      <c r="A2" s="1"/>
      <c r="B2" s="1" t="s">
        <v>283</v>
      </c>
      <c r="C2" s="1"/>
      <c r="D2" s="1"/>
      <c r="E2" s="1"/>
    </row>
    <row r="3" spans="1:18">
      <c r="A3" s="1"/>
      <c r="B3" s="1"/>
      <c r="C3" s="1"/>
      <c r="D3" s="1"/>
      <c r="E3" s="1"/>
      <c r="P3" s="258" t="s">
        <v>198</v>
      </c>
      <c r="Q3" s="270"/>
    </row>
    <row r="4" spans="1:18">
      <c r="B4" s="258" t="s">
        <v>156</v>
      </c>
      <c r="C4" s="258"/>
      <c r="D4" s="258"/>
      <c r="E4" s="258"/>
      <c r="F4" s="258"/>
      <c r="G4" s="258"/>
      <c r="H4" s="258"/>
      <c r="I4" s="258"/>
      <c r="J4" s="258"/>
      <c r="K4" s="258"/>
      <c r="L4" s="258"/>
      <c r="M4" s="258"/>
      <c r="N4" s="258"/>
      <c r="O4" s="258"/>
    </row>
    <row r="6" spans="1:18" ht="32.25" customHeight="1">
      <c r="B6" s="271"/>
      <c r="C6" s="273" t="s">
        <v>151</v>
      </c>
      <c r="D6" s="273" t="s">
        <v>157</v>
      </c>
      <c r="E6" s="275" t="s">
        <v>152</v>
      </c>
      <c r="F6" s="273" t="s">
        <v>9</v>
      </c>
      <c r="G6" s="273" t="s">
        <v>142</v>
      </c>
      <c r="H6" s="273" t="s">
        <v>154</v>
      </c>
      <c r="I6" s="5" t="s">
        <v>160</v>
      </c>
      <c r="J6" s="5" t="s">
        <v>161</v>
      </c>
      <c r="K6" s="5" t="s">
        <v>162</v>
      </c>
      <c r="L6" s="5" t="s">
        <v>163</v>
      </c>
      <c r="M6" s="5" t="s">
        <v>164</v>
      </c>
      <c r="N6" s="273" t="s">
        <v>165</v>
      </c>
      <c r="O6" s="273" t="s">
        <v>10</v>
      </c>
      <c r="P6" s="273" t="s">
        <v>166</v>
      </c>
      <c r="Q6" s="273" t="s">
        <v>167</v>
      </c>
    </row>
    <row r="7" spans="1:18" ht="15.75" customHeight="1">
      <c r="B7" s="272"/>
      <c r="C7" s="274"/>
      <c r="D7" s="274"/>
      <c r="E7" s="276"/>
      <c r="F7" s="274"/>
      <c r="G7" s="274"/>
      <c r="H7" s="274"/>
      <c r="I7" s="5" t="str">
        <f>IF(COUNTIF('⑤ (2)'!C11,"*４*"),"〇","")</f>
        <v/>
      </c>
      <c r="J7" s="5" t="str">
        <f>IF(COUNTIF('⑤ (2)'!C12,"*４年*"),"〇","")</f>
        <v/>
      </c>
      <c r="K7" s="5" t="str">
        <f>IF(COUNTIF('⑤ (2)'!C13,"*４年*"),"〇","")</f>
        <v/>
      </c>
      <c r="L7" s="5" t="str">
        <f>IF(COUNTIF('⑤ (2)'!C14,"*４年*"),"〇","")</f>
        <v/>
      </c>
      <c r="M7" s="5" t="str">
        <f>IF(COUNTIF('⑤ (2)'!C14,"*４年*"),"〇","")</f>
        <v/>
      </c>
      <c r="N7" s="274"/>
      <c r="O7" s="274"/>
      <c r="P7" s="274"/>
      <c r="Q7" s="274"/>
    </row>
    <row r="8" spans="1:18" ht="20.100000000000001" customHeight="1">
      <c r="B8" s="6" t="s">
        <v>0</v>
      </c>
      <c r="C8" s="144"/>
      <c r="D8" s="144"/>
      <c r="E8" s="6">
        <f t="shared" ref="E8:E19" si="0">SUM(C8:D8)</f>
        <v>0</v>
      </c>
      <c r="F8" s="8"/>
      <c r="G8" s="8"/>
      <c r="H8" s="7">
        <f>F8+G8</f>
        <v>0</v>
      </c>
      <c r="I8" s="192">
        <f t="shared" ref="I8:I18" si="1">IF($I$7="〇",IF(C8=1,IF(H8/2&lt;30001,ROUNDDOWN(H8/2,-3),30000),IF(C8&gt;1,ROUNDDOWN(MIN(30000,H8/E8),-3),)),IF(E8=1,IF(H8/2&lt;20001,ROUNDDOWN(H8/2,-3),20000),IF(E8&gt;1,ROUNDDOWN(MIN(20000,H8/E8),-3),)))</f>
        <v>0</v>
      </c>
      <c r="J8" s="192">
        <f>IF($J$7="〇",IF($C8&gt;1,ROUNDDOWN(MIN(30000,$H8/$E8),-3),),IF($C8&gt;1,ROUNDDOWN(MIN(20000,$H8/$E8),-3),))</f>
        <v>0</v>
      </c>
      <c r="K8" s="192">
        <f>IF($K$7="〇",IF($C8&gt;2,ROUNDDOWN(MIN(30000,$H8/$E8),-3),),IF($C8&gt;2,ROUNDDOWN(MIN(20000,$H8/$E8),-3),))</f>
        <v>0</v>
      </c>
      <c r="L8" s="192">
        <f>IF($L$7="〇",IF($C8&gt;3,ROUNDDOWN(MIN(30000,$H8/$E8),-3),),IF($C8&gt;3,ROUNDDOWN(MIN(20000,$H8/$E8),-3),))</f>
        <v>0</v>
      </c>
      <c r="M8" s="192">
        <f>IF($M$7="〇",IF($C8&gt;4,ROUNDDOWN(MIN(30000,$H8/$E8),-3),),IF($C8&gt;4,ROUNDDOWN(MIN(20000,$H8/$E8),-3),))</f>
        <v>0</v>
      </c>
      <c r="N8" s="7">
        <f>SUM(I8:M8)</f>
        <v>0</v>
      </c>
      <c r="O8" s="141">
        <f>H8-P8-Q8-N8</f>
        <v>0</v>
      </c>
      <c r="P8" s="8">
        <v>0</v>
      </c>
      <c r="Q8" s="8">
        <v>0</v>
      </c>
      <c r="R8" s="186" t="s">
        <v>245</v>
      </c>
    </row>
    <row r="9" spans="1:18" ht="20.100000000000001" customHeight="1">
      <c r="B9" s="6" t="s">
        <v>1</v>
      </c>
      <c r="C9" s="144"/>
      <c r="D9" s="144"/>
      <c r="E9" s="6">
        <f t="shared" si="0"/>
        <v>0</v>
      </c>
      <c r="F9" s="8"/>
      <c r="G9" s="8"/>
      <c r="H9" s="7">
        <f>F9+G9</f>
        <v>0</v>
      </c>
      <c r="I9" s="192">
        <f t="shared" si="1"/>
        <v>0</v>
      </c>
      <c r="J9" s="192">
        <f>IF($J$7="〇",IF($C9&gt;1,ROUNDDOWN(MIN(30000,$H9/$E9),-3),),IF($C9&gt;1,ROUNDDOWN(MIN(20000,$H9/$E9),-3),))</f>
        <v>0</v>
      </c>
      <c r="K9" s="192">
        <f t="shared" ref="K9:K19" si="2">IF($K$7="〇",IF($C9&gt;2,ROUNDDOWN(MIN(30000,$H9/$E9),-3),),IF($C9&gt;2,ROUNDDOWN(MIN(20000,$H9/$E9),-3),))</f>
        <v>0</v>
      </c>
      <c r="L9" s="192">
        <f>IF($L$7="〇",IF($C9&gt;3,ROUNDDOWN(MIN(30000,$H9/$E9),-3),),IF($C9&gt;3,ROUNDDOWN(MIN(20000,$H9/$E9),-3),))</f>
        <v>0</v>
      </c>
      <c r="M9" s="192">
        <f t="shared" ref="M9:M19" si="3">IF($M$7="〇",IF($C9&gt;4,ROUNDDOWN(MIN(30000,$H9/$E9),-3),),IF($C9&gt;4,ROUNDDOWN(MIN(20000,$H9/$E9),-3),))</f>
        <v>0</v>
      </c>
      <c r="N9" s="7">
        <f t="shared" ref="N9:N19" si="4">SUM(I9:M9)</f>
        <v>0</v>
      </c>
      <c r="O9" s="141">
        <f t="shared" ref="O9:O19" si="5">H9-N9</f>
        <v>0</v>
      </c>
      <c r="P9" s="8">
        <v>0</v>
      </c>
      <c r="Q9" s="8">
        <v>0</v>
      </c>
      <c r="R9" s="186" t="s">
        <v>246</v>
      </c>
    </row>
    <row r="10" spans="1:18" ht="20.100000000000001" customHeight="1">
      <c r="B10" s="6" t="s">
        <v>2</v>
      </c>
      <c r="C10" s="144"/>
      <c r="D10" s="144"/>
      <c r="E10" s="6">
        <f t="shared" si="0"/>
        <v>0</v>
      </c>
      <c r="F10" s="8"/>
      <c r="G10" s="8"/>
      <c r="H10" s="7">
        <f t="shared" ref="H10:H19" si="6">F10+G10</f>
        <v>0</v>
      </c>
      <c r="I10" s="192">
        <f t="shared" si="1"/>
        <v>0</v>
      </c>
      <c r="J10" s="192">
        <f>IF($J$7="〇",IF($C10&gt;1,ROUNDDOWN(MIN(30000,$H10/$E10),-3),),IF($C10&gt;1,ROUNDDOWN(MIN(20000,$H10/$E10),-3),))</f>
        <v>0</v>
      </c>
      <c r="K10" s="192">
        <f t="shared" si="2"/>
        <v>0</v>
      </c>
      <c r="L10" s="192">
        <f t="shared" ref="L10:L19" si="7">IF($L$7="〇",IF($C10&gt;3,ROUNDDOWN(MIN(30000,$H10/$E10),-3),),IF($C10&gt;3,ROUNDDOWN(MIN(20000,$H10/$E10),-3),))</f>
        <v>0</v>
      </c>
      <c r="M10" s="192">
        <f t="shared" si="3"/>
        <v>0</v>
      </c>
      <c r="N10" s="7">
        <f t="shared" si="4"/>
        <v>0</v>
      </c>
      <c r="O10" s="141">
        <f t="shared" si="5"/>
        <v>0</v>
      </c>
      <c r="P10" s="8">
        <v>0</v>
      </c>
      <c r="Q10" s="8">
        <v>0</v>
      </c>
      <c r="R10" s="186" t="s">
        <v>250</v>
      </c>
    </row>
    <row r="11" spans="1:18" ht="20.100000000000001" customHeight="1">
      <c r="B11" s="6" t="s">
        <v>3</v>
      </c>
      <c r="C11" s="144"/>
      <c r="D11" s="144"/>
      <c r="E11" s="6">
        <f t="shared" si="0"/>
        <v>0</v>
      </c>
      <c r="F11" s="8"/>
      <c r="G11" s="8"/>
      <c r="H11" s="7">
        <f t="shared" si="6"/>
        <v>0</v>
      </c>
      <c r="I11" s="192">
        <f t="shared" si="1"/>
        <v>0</v>
      </c>
      <c r="J11" s="192">
        <f>IF($J$7="〇",IF($C11&gt;1,ROUNDDOWN(MIN(30000,$H11/$E11),-3),),IF($C11&gt;1,ROUNDDOWN(MIN(20000,$H11/$E11),-3),))</f>
        <v>0</v>
      </c>
      <c r="K11" s="192">
        <f t="shared" si="2"/>
        <v>0</v>
      </c>
      <c r="L11" s="192">
        <f t="shared" si="7"/>
        <v>0</v>
      </c>
      <c r="M11" s="192">
        <f t="shared" si="3"/>
        <v>0</v>
      </c>
      <c r="N11" s="7">
        <f t="shared" si="4"/>
        <v>0</v>
      </c>
      <c r="O11" s="141">
        <f t="shared" si="5"/>
        <v>0</v>
      </c>
      <c r="P11" s="8">
        <v>0</v>
      </c>
      <c r="Q11" s="8">
        <v>0</v>
      </c>
      <c r="R11" s="186" t="s">
        <v>249</v>
      </c>
    </row>
    <row r="12" spans="1:18" ht="20.100000000000001" customHeight="1">
      <c r="B12" s="6" t="s">
        <v>4</v>
      </c>
      <c r="C12" s="144"/>
      <c r="D12" s="144"/>
      <c r="E12" s="6">
        <f t="shared" si="0"/>
        <v>0</v>
      </c>
      <c r="F12" s="8"/>
      <c r="G12" s="8"/>
      <c r="H12" s="7">
        <f t="shared" si="6"/>
        <v>0</v>
      </c>
      <c r="I12" s="192">
        <f t="shared" si="1"/>
        <v>0</v>
      </c>
      <c r="J12" s="192">
        <f t="shared" ref="J12:J19" si="8">IF($J$7="〇",IF($C12&gt;1,ROUNDDOWN(MIN(30000,$H12/$E12),-3),),IF($C12&gt;1,ROUNDDOWN(MIN(20000,$H12/$E12),-3),))</f>
        <v>0</v>
      </c>
      <c r="K12" s="192">
        <f t="shared" si="2"/>
        <v>0</v>
      </c>
      <c r="L12" s="192">
        <f t="shared" si="7"/>
        <v>0</v>
      </c>
      <c r="M12" s="192">
        <f t="shared" si="3"/>
        <v>0</v>
      </c>
      <c r="N12" s="7">
        <f t="shared" si="4"/>
        <v>0</v>
      </c>
      <c r="O12" s="141">
        <f t="shared" si="5"/>
        <v>0</v>
      </c>
      <c r="P12" s="8">
        <v>0</v>
      </c>
      <c r="Q12" s="8">
        <v>0</v>
      </c>
    </row>
    <row r="13" spans="1:18" ht="20.100000000000001" customHeight="1">
      <c r="B13" s="6" t="s">
        <v>5</v>
      </c>
      <c r="C13" s="144"/>
      <c r="D13" s="144"/>
      <c r="E13" s="6">
        <f t="shared" si="0"/>
        <v>0</v>
      </c>
      <c r="F13" s="8"/>
      <c r="G13" s="8"/>
      <c r="H13" s="7">
        <f t="shared" si="6"/>
        <v>0</v>
      </c>
      <c r="I13" s="192">
        <f t="shared" si="1"/>
        <v>0</v>
      </c>
      <c r="J13" s="192">
        <f t="shared" si="8"/>
        <v>0</v>
      </c>
      <c r="K13" s="192">
        <f t="shared" si="2"/>
        <v>0</v>
      </c>
      <c r="L13" s="192">
        <f t="shared" si="7"/>
        <v>0</v>
      </c>
      <c r="M13" s="192">
        <f t="shared" si="3"/>
        <v>0</v>
      </c>
      <c r="N13" s="7">
        <f t="shared" si="4"/>
        <v>0</v>
      </c>
      <c r="O13" s="141">
        <f t="shared" si="5"/>
        <v>0</v>
      </c>
      <c r="P13" s="8">
        <v>0</v>
      </c>
      <c r="Q13" s="8">
        <v>0</v>
      </c>
    </row>
    <row r="14" spans="1:18" ht="20.100000000000001" customHeight="1">
      <c r="B14" s="6" t="s">
        <v>11</v>
      </c>
      <c r="C14" s="144"/>
      <c r="D14" s="144"/>
      <c r="E14" s="6">
        <f t="shared" si="0"/>
        <v>0</v>
      </c>
      <c r="F14" s="8"/>
      <c r="G14" s="8"/>
      <c r="H14" s="7">
        <f t="shared" si="6"/>
        <v>0</v>
      </c>
      <c r="I14" s="192">
        <f t="shared" si="1"/>
        <v>0</v>
      </c>
      <c r="J14" s="192">
        <f t="shared" si="8"/>
        <v>0</v>
      </c>
      <c r="K14" s="192">
        <f t="shared" si="2"/>
        <v>0</v>
      </c>
      <c r="L14" s="192">
        <f t="shared" si="7"/>
        <v>0</v>
      </c>
      <c r="M14" s="192">
        <f t="shared" si="3"/>
        <v>0</v>
      </c>
      <c r="N14" s="7">
        <f t="shared" si="4"/>
        <v>0</v>
      </c>
      <c r="O14" s="141">
        <f t="shared" si="5"/>
        <v>0</v>
      </c>
      <c r="P14" s="8">
        <v>0</v>
      </c>
      <c r="Q14" s="8">
        <v>0</v>
      </c>
    </row>
    <row r="15" spans="1:18" ht="20.100000000000001" customHeight="1">
      <c r="B15" s="6" t="s">
        <v>12</v>
      </c>
      <c r="C15" s="144"/>
      <c r="D15" s="144"/>
      <c r="E15" s="6">
        <f t="shared" si="0"/>
        <v>0</v>
      </c>
      <c r="F15" s="8"/>
      <c r="G15" s="8"/>
      <c r="H15" s="7">
        <f t="shared" si="6"/>
        <v>0</v>
      </c>
      <c r="I15" s="192">
        <f t="shared" si="1"/>
        <v>0</v>
      </c>
      <c r="J15" s="192">
        <f t="shared" si="8"/>
        <v>0</v>
      </c>
      <c r="K15" s="192">
        <f t="shared" si="2"/>
        <v>0</v>
      </c>
      <c r="L15" s="192">
        <f t="shared" si="7"/>
        <v>0</v>
      </c>
      <c r="M15" s="192">
        <f t="shared" si="3"/>
        <v>0</v>
      </c>
      <c r="N15" s="7">
        <f t="shared" si="4"/>
        <v>0</v>
      </c>
      <c r="O15" s="141">
        <f t="shared" si="5"/>
        <v>0</v>
      </c>
      <c r="P15" s="8">
        <v>0</v>
      </c>
      <c r="Q15" s="8">
        <v>0</v>
      </c>
    </row>
    <row r="16" spans="1:18" ht="20.100000000000001" customHeight="1">
      <c r="B16" s="6" t="s">
        <v>13</v>
      </c>
      <c r="C16" s="144"/>
      <c r="D16" s="144"/>
      <c r="E16" s="6">
        <f t="shared" si="0"/>
        <v>0</v>
      </c>
      <c r="F16" s="8"/>
      <c r="G16" s="8"/>
      <c r="H16" s="7">
        <f t="shared" si="6"/>
        <v>0</v>
      </c>
      <c r="I16" s="192">
        <f t="shared" si="1"/>
        <v>0</v>
      </c>
      <c r="J16" s="192">
        <f t="shared" si="8"/>
        <v>0</v>
      </c>
      <c r="K16" s="192">
        <f t="shared" si="2"/>
        <v>0</v>
      </c>
      <c r="L16" s="192">
        <f t="shared" si="7"/>
        <v>0</v>
      </c>
      <c r="M16" s="192">
        <f t="shared" si="3"/>
        <v>0</v>
      </c>
      <c r="N16" s="7">
        <f t="shared" si="4"/>
        <v>0</v>
      </c>
      <c r="O16" s="141">
        <f t="shared" si="5"/>
        <v>0</v>
      </c>
      <c r="P16" s="8">
        <v>0</v>
      </c>
      <c r="Q16" s="8">
        <v>0</v>
      </c>
    </row>
    <row r="17" spans="2:17" ht="20.100000000000001" customHeight="1">
      <c r="B17" s="6" t="s">
        <v>6</v>
      </c>
      <c r="C17" s="144"/>
      <c r="D17" s="144"/>
      <c r="E17" s="6">
        <f t="shared" si="0"/>
        <v>0</v>
      </c>
      <c r="F17" s="8"/>
      <c r="G17" s="8"/>
      <c r="H17" s="7">
        <f t="shared" si="6"/>
        <v>0</v>
      </c>
      <c r="I17" s="192">
        <f t="shared" si="1"/>
        <v>0</v>
      </c>
      <c r="J17" s="192">
        <f t="shared" si="8"/>
        <v>0</v>
      </c>
      <c r="K17" s="192">
        <f t="shared" si="2"/>
        <v>0</v>
      </c>
      <c r="L17" s="192">
        <f t="shared" si="7"/>
        <v>0</v>
      </c>
      <c r="M17" s="192">
        <f t="shared" si="3"/>
        <v>0</v>
      </c>
      <c r="N17" s="7">
        <f t="shared" si="4"/>
        <v>0</v>
      </c>
      <c r="O17" s="141">
        <f t="shared" si="5"/>
        <v>0</v>
      </c>
      <c r="P17" s="8">
        <v>0</v>
      </c>
      <c r="Q17" s="8">
        <v>0</v>
      </c>
    </row>
    <row r="18" spans="2:17" ht="20.100000000000001" customHeight="1">
      <c r="B18" s="6" t="s">
        <v>7</v>
      </c>
      <c r="C18" s="144"/>
      <c r="D18" s="144"/>
      <c r="E18" s="6">
        <f t="shared" si="0"/>
        <v>0</v>
      </c>
      <c r="F18" s="8"/>
      <c r="G18" s="8"/>
      <c r="H18" s="7">
        <f t="shared" si="6"/>
        <v>0</v>
      </c>
      <c r="I18" s="192">
        <f t="shared" si="1"/>
        <v>0</v>
      </c>
      <c r="J18" s="192">
        <f t="shared" si="8"/>
        <v>0</v>
      </c>
      <c r="K18" s="192">
        <f t="shared" si="2"/>
        <v>0</v>
      </c>
      <c r="L18" s="192">
        <f t="shared" si="7"/>
        <v>0</v>
      </c>
      <c r="M18" s="192">
        <f t="shared" si="3"/>
        <v>0</v>
      </c>
      <c r="N18" s="7">
        <f t="shared" si="4"/>
        <v>0</v>
      </c>
      <c r="O18" s="141">
        <f t="shared" si="5"/>
        <v>0</v>
      </c>
      <c r="P18" s="8">
        <v>0</v>
      </c>
      <c r="Q18" s="8">
        <v>0</v>
      </c>
    </row>
    <row r="19" spans="2:17" ht="20.100000000000001" customHeight="1" thickBot="1">
      <c r="B19" s="137" t="s">
        <v>8</v>
      </c>
      <c r="C19" s="145"/>
      <c r="D19" s="145"/>
      <c r="E19" s="137">
        <f t="shared" si="0"/>
        <v>0</v>
      </c>
      <c r="F19" s="138"/>
      <c r="G19" s="138"/>
      <c r="H19" s="139">
        <f t="shared" si="6"/>
        <v>0</v>
      </c>
      <c r="I19" s="193">
        <f>IF($I$7="〇",IF(C19=1,IF(H19/2&lt;30001,ROUNDDOWN(H19/2,-3),30000),IF(C19&gt;1,ROUNDDOWN(MIN(30000,H19/E19),-3),)),IF(E19=1,IF(H19/2&lt;20001,ROUNDDOWN(H19/2,-3),20000),IF(E19&gt;1,ROUNDDOWN(MIN(20000,H19/E19),-3),)))</f>
        <v>0</v>
      </c>
      <c r="J19" s="194">
        <f t="shared" si="8"/>
        <v>0</v>
      </c>
      <c r="K19" s="194">
        <f t="shared" si="2"/>
        <v>0</v>
      </c>
      <c r="L19" s="194">
        <f t="shared" si="7"/>
        <v>0</v>
      </c>
      <c r="M19" s="194">
        <f t="shared" si="3"/>
        <v>0</v>
      </c>
      <c r="N19" s="139">
        <f t="shared" si="4"/>
        <v>0</v>
      </c>
      <c r="O19" s="139">
        <f t="shared" si="5"/>
        <v>0</v>
      </c>
      <c r="P19" s="138">
        <v>0</v>
      </c>
      <c r="Q19" s="138">
        <v>0</v>
      </c>
    </row>
    <row r="20" spans="2:17" ht="20.100000000000001" customHeight="1" thickTop="1">
      <c r="B20" s="135" t="s">
        <v>204</v>
      </c>
      <c r="C20" s="135"/>
      <c r="D20" s="135"/>
      <c r="E20" s="135"/>
      <c r="F20" s="136">
        <f>SUM(F8:F19)</f>
        <v>0</v>
      </c>
      <c r="G20" s="136">
        <f>SUM(G8:G19)</f>
        <v>0</v>
      </c>
      <c r="H20" s="136">
        <f t="shared" ref="H20:O20" si="9">SUM(H8:H19)</f>
        <v>0</v>
      </c>
      <c r="I20" s="191">
        <f t="shared" si="9"/>
        <v>0</v>
      </c>
      <c r="J20" s="136">
        <f t="shared" si="9"/>
        <v>0</v>
      </c>
      <c r="K20" s="136">
        <f t="shared" si="9"/>
        <v>0</v>
      </c>
      <c r="L20" s="136">
        <f t="shared" si="9"/>
        <v>0</v>
      </c>
      <c r="M20" s="136">
        <f>SUM(M8:M19)</f>
        <v>0</v>
      </c>
      <c r="N20" s="136">
        <f t="shared" si="9"/>
        <v>0</v>
      </c>
      <c r="O20" s="142">
        <f t="shared" si="9"/>
        <v>0</v>
      </c>
      <c r="P20" s="143">
        <f>SUM(P8:P19)</f>
        <v>0</v>
      </c>
      <c r="Q20" s="143">
        <f>SUM(Q8:Q19)</f>
        <v>0</v>
      </c>
    </row>
    <row r="22" spans="2:17">
      <c r="B22" s="1" t="s">
        <v>158</v>
      </c>
    </row>
    <row r="23" spans="2:17">
      <c r="B23" s="1" t="s">
        <v>159</v>
      </c>
      <c r="O23" s="207"/>
      <c r="Q23" s="207"/>
    </row>
    <row r="24" spans="2:17" ht="18.75">
      <c r="Q24" s="207" t="s">
        <v>168</v>
      </c>
    </row>
  </sheetData>
  <mergeCells count="13">
    <mergeCell ref="O6:O7"/>
    <mergeCell ref="P6:P7"/>
    <mergeCell ref="Q6:Q7"/>
    <mergeCell ref="P3:Q3"/>
    <mergeCell ref="B4:O4"/>
    <mergeCell ref="B6:B7"/>
    <mergeCell ref="C6:C7"/>
    <mergeCell ref="D6:D7"/>
    <mergeCell ref="E6:E7"/>
    <mergeCell ref="F6:F7"/>
    <mergeCell ref="G6:G7"/>
    <mergeCell ref="H6:H7"/>
    <mergeCell ref="N6:N7"/>
  </mergeCells>
  <phoneticPr fontId="2"/>
  <pageMargins left="0.25" right="0.25" top="0.75" bottom="0.75" header="0.3" footer="0.3"/>
  <pageSetup paperSize="9" scale="90" orientation="landscape" horizontalDpi="1200" verticalDpi="12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5"/>
  <sheetViews>
    <sheetView view="pageBreakPreview" zoomScale="85" zoomScaleNormal="100" zoomScaleSheetLayoutView="85" workbookViewId="0">
      <selection activeCell="L26" sqref="L26"/>
    </sheetView>
  </sheetViews>
  <sheetFormatPr defaultRowHeight="14.25" outlineLevelCol="1"/>
  <cols>
    <col min="1" max="1" width="1.625" customWidth="1"/>
    <col min="2" max="2" width="6.375" customWidth="1"/>
    <col min="3" max="3" width="25.625" customWidth="1"/>
    <col min="4" max="7" width="9.125" customWidth="1"/>
    <col min="8" max="8" width="10.125" customWidth="1"/>
    <col min="9" max="15" width="9.125" customWidth="1" outlineLevel="1"/>
    <col min="16" max="17" width="9.125" customWidth="1"/>
  </cols>
  <sheetData>
    <row r="1" spans="1:19" ht="3.95" customHeight="1"/>
    <row r="2" spans="1:19">
      <c r="A2" s="1"/>
      <c r="B2" s="1" t="s">
        <v>181</v>
      </c>
      <c r="C2" s="1"/>
      <c r="Q2" s="151"/>
      <c r="R2" s="152"/>
    </row>
    <row r="3" spans="1:19">
      <c r="A3" s="1"/>
      <c r="B3" s="1"/>
      <c r="C3" s="1"/>
      <c r="Q3" s="259" t="s">
        <v>198</v>
      </c>
      <c r="R3" s="260"/>
    </row>
    <row r="4" spans="1:19">
      <c r="B4" s="258" t="s">
        <v>155</v>
      </c>
      <c r="C4" s="258"/>
      <c r="D4" s="258"/>
      <c r="E4" s="258"/>
      <c r="F4" s="258"/>
      <c r="G4" s="258"/>
      <c r="H4" s="258"/>
      <c r="I4" s="258"/>
      <c r="J4" s="258"/>
      <c r="K4" s="258"/>
      <c r="L4" s="258"/>
      <c r="M4" s="258"/>
      <c r="N4" s="258"/>
      <c r="O4" s="258"/>
      <c r="P4" s="258"/>
      <c r="Q4" s="258"/>
    </row>
    <row r="6" spans="1:19">
      <c r="B6" s="207" t="s">
        <v>134</v>
      </c>
      <c r="C6" s="207"/>
      <c r="D6" s="261"/>
      <c r="E6" s="261"/>
      <c r="F6" s="261"/>
      <c r="G6" s="261"/>
      <c r="H6" s="261"/>
      <c r="I6" s="261"/>
      <c r="J6" s="179"/>
      <c r="K6" s="179"/>
      <c r="L6" s="179"/>
    </row>
    <row r="7" spans="1:19">
      <c r="B7" s="207" t="s">
        <v>132</v>
      </c>
      <c r="C7" s="207"/>
      <c r="D7" s="132"/>
      <c r="E7" s="1" t="s">
        <v>133</v>
      </c>
      <c r="G7" s="262" t="s">
        <v>140</v>
      </c>
      <c r="H7" s="262"/>
      <c r="I7" s="163" t="s">
        <v>139</v>
      </c>
      <c r="J7" s="164"/>
      <c r="K7" s="164"/>
      <c r="L7" s="164"/>
      <c r="S7" s="186" t="s">
        <v>240</v>
      </c>
    </row>
    <row r="8" spans="1:19" ht="15">
      <c r="S8" s="187"/>
    </row>
    <row r="9" spans="1:19" ht="15">
      <c r="B9" s="4"/>
      <c r="C9" s="4"/>
      <c r="D9" s="263" t="s">
        <v>147</v>
      </c>
      <c r="E9" s="263"/>
      <c r="F9" s="264"/>
      <c r="G9" s="264"/>
      <c r="H9" s="264"/>
      <c r="I9" s="264"/>
      <c r="J9" s="264"/>
      <c r="K9" s="264"/>
      <c r="L9" s="264"/>
      <c r="M9" s="264"/>
      <c r="N9" s="264"/>
      <c r="O9" s="264"/>
      <c r="P9" s="264"/>
      <c r="Q9" s="264"/>
      <c r="R9" s="264"/>
      <c r="S9" s="187" t="s">
        <v>251</v>
      </c>
    </row>
    <row r="10" spans="1:19">
      <c r="B10" s="4"/>
      <c r="C10" s="205" t="s">
        <v>252</v>
      </c>
      <c r="D10" s="255" t="s">
        <v>52</v>
      </c>
      <c r="E10" s="256"/>
      <c r="F10" s="256"/>
      <c r="G10" s="256"/>
      <c r="H10" s="257"/>
      <c r="I10" s="263" t="s">
        <v>137</v>
      </c>
      <c r="J10" s="263"/>
      <c r="K10" s="263"/>
      <c r="L10" s="263"/>
      <c r="M10" s="263"/>
      <c r="N10" s="255" t="s">
        <v>82</v>
      </c>
      <c r="O10" s="256"/>
      <c r="P10" s="256"/>
      <c r="Q10" s="256"/>
      <c r="R10" s="257"/>
      <c r="S10" s="186" t="s">
        <v>242</v>
      </c>
    </row>
    <row r="11" spans="1:19">
      <c r="B11" s="206">
        <v>1</v>
      </c>
      <c r="C11" s="205" t="s">
        <v>253</v>
      </c>
      <c r="D11" s="249"/>
      <c r="E11" s="250"/>
      <c r="F11" s="250"/>
      <c r="G11" s="250"/>
      <c r="H11" s="251"/>
      <c r="I11" s="254"/>
      <c r="J11" s="252"/>
      <c r="K11" s="185" t="s">
        <v>195</v>
      </c>
      <c r="L11" s="252"/>
      <c r="M11" s="253"/>
      <c r="N11" s="249"/>
      <c r="O11" s="250"/>
      <c r="P11" s="250"/>
      <c r="Q11" s="250"/>
      <c r="R11" s="251"/>
      <c r="S11" s="188"/>
    </row>
    <row r="12" spans="1:19">
      <c r="B12" s="206">
        <v>2</v>
      </c>
      <c r="C12" s="205" t="s">
        <v>253</v>
      </c>
      <c r="D12" s="249"/>
      <c r="E12" s="250"/>
      <c r="F12" s="250"/>
      <c r="G12" s="250"/>
      <c r="H12" s="251"/>
      <c r="I12" s="254"/>
      <c r="J12" s="252"/>
      <c r="K12" s="185" t="s">
        <v>195</v>
      </c>
      <c r="L12" s="252"/>
      <c r="M12" s="253"/>
      <c r="N12" s="249"/>
      <c r="O12" s="250"/>
      <c r="P12" s="250"/>
      <c r="Q12" s="250"/>
      <c r="R12" s="251"/>
      <c r="S12" s="186" t="s">
        <v>241</v>
      </c>
    </row>
    <row r="13" spans="1:19">
      <c r="B13" s="206">
        <v>3</v>
      </c>
      <c r="C13" s="205" t="s">
        <v>254</v>
      </c>
      <c r="D13" s="249"/>
      <c r="E13" s="250"/>
      <c r="F13" s="250"/>
      <c r="G13" s="250"/>
      <c r="H13" s="251"/>
      <c r="I13" s="254"/>
      <c r="J13" s="252"/>
      <c r="K13" s="185" t="s">
        <v>195</v>
      </c>
      <c r="L13" s="252"/>
      <c r="M13" s="253"/>
      <c r="N13" s="249"/>
      <c r="O13" s="250"/>
      <c r="P13" s="250"/>
      <c r="Q13" s="250"/>
      <c r="R13" s="251"/>
    </row>
    <row r="14" spans="1:19">
      <c r="B14" s="206">
        <v>4</v>
      </c>
      <c r="C14" s="205"/>
      <c r="D14" s="249"/>
      <c r="E14" s="250"/>
      <c r="F14" s="250"/>
      <c r="G14" s="250"/>
      <c r="H14" s="251"/>
      <c r="I14" s="254"/>
      <c r="J14" s="252"/>
      <c r="K14" s="185" t="s">
        <v>195</v>
      </c>
      <c r="L14" s="252"/>
      <c r="M14" s="253"/>
      <c r="N14" s="249"/>
      <c r="O14" s="250"/>
      <c r="P14" s="250"/>
      <c r="Q14" s="250"/>
      <c r="R14" s="251"/>
    </row>
    <row r="15" spans="1:19">
      <c r="B15" s="206">
        <v>5</v>
      </c>
      <c r="C15" s="205"/>
      <c r="D15" s="249"/>
      <c r="E15" s="250"/>
      <c r="F15" s="250"/>
      <c r="G15" s="250"/>
      <c r="H15" s="251"/>
      <c r="I15" s="254"/>
      <c r="J15" s="252"/>
      <c r="K15" s="185" t="s">
        <v>195</v>
      </c>
      <c r="L15" s="252"/>
      <c r="M15" s="253"/>
      <c r="N15" s="249"/>
      <c r="O15" s="250"/>
      <c r="P15" s="250"/>
      <c r="Q15" s="250"/>
      <c r="R15" s="251"/>
    </row>
    <row r="16" spans="1:19">
      <c r="B16" s="255" t="s">
        <v>9</v>
      </c>
      <c r="C16" s="256"/>
      <c r="D16" s="256"/>
      <c r="E16" s="257"/>
      <c r="F16" s="255" t="s">
        <v>202</v>
      </c>
      <c r="G16" s="257"/>
      <c r="H16" s="255" t="s">
        <v>143</v>
      </c>
      <c r="I16" s="257"/>
      <c r="J16" s="255" t="s">
        <v>197</v>
      </c>
      <c r="K16" s="257"/>
      <c r="L16" s="255" t="s">
        <v>10</v>
      </c>
      <c r="M16" s="257"/>
      <c r="N16" s="255" t="s">
        <v>145</v>
      </c>
      <c r="O16" s="256"/>
      <c r="P16" s="257"/>
      <c r="Q16" s="255" t="s">
        <v>146</v>
      </c>
      <c r="R16" s="257"/>
    </row>
    <row r="17" spans="2:18">
      <c r="B17" s="266">
        <f>'別紙⑥ (2)'!F20</f>
        <v>0</v>
      </c>
      <c r="C17" s="267"/>
      <c r="D17" s="267"/>
      <c r="E17" s="268"/>
      <c r="F17" s="269">
        <f>'別紙⑥ (2)'!G20</f>
        <v>0</v>
      </c>
      <c r="G17" s="269"/>
      <c r="H17" s="266">
        <f>SUM(B17:G17)</f>
        <v>0</v>
      </c>
      <c r="I17" s="268"/>
      <c r="J17" s="266">
        <f>'別紙⑥ (2)'!N20</f>
        <v>0</v>
      </c>
      <c r="K17" s="268"/>
      <c r="L17" s="266">
        <f>'別紙⑥ (2)'!O20</f>
        <v>0</v>
      </c>
      <c r="M17" s="268"/>
      <c r="N17" s="266">
        <f>'別紙⑥ (2)'!P20</f>
        <v>0</v>
      </c>
      <c r="O17" s="267"/>
      <c r="P17" s="268"/>
      <c r="Q17" s="269">
        <f>'別紙⑥ (2)'!Q20</f>
        <v>0</v>
      </c>
      <c r="R17" s="269"/>
    </row>
    <row r="20" spans="2:18">
      <c r="B20" s="263" t="s">
        <v>148</v>
      </c>
      <c r="C20" s="263"/>
      <c r="D20" s="264"/>
      <c r="E20" s="264"/>
      <c r="F20" s="264"/>
      <c r="G20" s="265"/>
      <c r="H20" s="265"/>
      <c r="I20" s="265"/>
      <c r="J20" s="265"/>
      <c r="K20" s="265"/>
      <c r="L20" s="265"/>
      <c r="M20" s="265"/>
      <c r="N20" s="265"/>
      <c r="O20" s="265"/>
      <c r="P20" s="265"/>
      <c r="Q20" s="265"/>
      <c r="R20" s="265"/>
    </row>
    <row r="21" spans="2:18" s="2" customFormat="1" ht="47.25" customHeight="1">
      <c r="B21" s="263" t="s">
        <v>149</v>
      </c>
      <c r="C21" s="263"/>
      <c r="D21" s="264"/>
      <c r="E21" s="264"/>
      <c r="F21" s="264"/>
      <c r="G21" s="265"/>
      <c r="H21" s="265"/>
      <c r="I21" s="265"/>
      <c r="J21" s="265"/>
      <c r="K21" s="265"/>
      <c r="L21" s="265"/>
      <c r="M21" s="265"/>
      <c r="N21" s="265"/>
      <c r="O21" s="265"/>
      <c r="P21" s="265"/>
      <c r="Q21" s="265"/>
      <c r="R21" s="265"/>
    </row>
    <row r="23" spans="2:18" ht="14.25" customHeight="1"/>
    <row r="24" spans="2:18">
      <c r="C24" s="1" t="s">
        <v>253</v>
      </c>
    </row>
    <row r="25" spans="2:18">
      <c r="C25" s="1" t="s">
        <v>254</v>
      </c>
    </row>
  </sheetData>
  <mergeCells count="46">
    <mergeCell ref="D10:H10"/>
    <mergeCell ref="I10:M10"/>
    <mergeCell ref="N10:R10"/>
    <mergeCell ref="Q3:R3"/>
    <mergeCell ref="B4:Q4"/>
    <mergeCell ref="D6:I6"/>
    <mergeCell ref="G7:H7"/>
    <mergeCell ref="D9:R9"/>
    <mergeCell ref="D11:H11"/>
    <mergeCell ref="I11:J11"/>
    <mergeCell ref="L11:M11"/>
    <mergeCell ref="N11:R11"/>
    <mergeCell ref="D12:H12"/>
    <mergeCell ref="I12:J12"/>
    <mergeCell ref="L12:M12"/>
    <mergeCell ref="N12:R12"/>
    <mergeCell ref="D13:H13"/>
    <mergeCell ref="I13:J13"/>
    <mergeCell ref="L13:M13"/>
    <mergeCell ref="N13:R13"/>
    <mergeCell ref="D14:H14"/>
    <mergeCell ref="I14:J14"/>
    <mergeCell ref="L14:M14"/>
    <mergeCell ref="N14:R14"/>
    <mergeCell ref="D15:H15"/>
    <mergeCell ref="I15:J15"/>
    <mergeCell ref="L15:M15"/>
    <mergeCell ref="N15:R15"/>
    <mergeCell ref="B16:E16"/>
    <mergeCell ref="F16:G16"/>
    <mergeCell ref="H16:I16"/>
    <mergeCell ref="J16:K16"/>
    <mergeCell ref="L16:M16"/>
    <mergeCell ref="N16:P16"/>
    <mergeCell ref="B20:F20"/>
    <mergeCell ref="G20:R20"/>
    <mergeCell ref="B21:F21"/>
    <mergeCell ref="G21:R21"/>
    <mergeCell ref="Q16:R16"/>
    <mergeCell ref="B17:E17"/>
    <mergeCell ref="F17:G17"/>
    <mergeCell ref="H17:I17"/>
    <mergeCell ref="J17:K17"/>
    <mergeCell ref="L17:M17"/>
    <mergeCell ref="N17:P17"/>
    <mergeCell ref="Q17:R17"/>
  </mergeCells>
  <phoneticPr fontId="2"/>
  <dataValidations count="2">
    <dataValidation type="list" allowBlank="1" showInputMessage="1" showErrorMessage="1" sqref="C11:C15">
      <formula1>$C$24:$C$25</formula1>
    </dataValidation>
    <dataValidation type="list" allowBlank="1" showInputMessage="1" showErrorMessage="1" sqref="I7">
      <formula1>"□,☑"</formula1>
    </dataValidation>
  </dataValidations>
  <pageMargins left="0.25" right="0.25" top="0.75" bottom="0.75" header="0.3" footer="0.3"/>
  <pageSetup paperSize="9" scale="76" orientation="landscape" horizontalDpi="1200" verticalDpi="12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24"/>
  <sheetViews>
    <sheetView view="pageBreakPreview" zoomScaleNormal="85" zoomScaleSheetLayoutView="100" workbookViewId="0">
      <selection activeCell="L26" sqref="L26"/>
    </sheetView>
  </sheetViews>
  <sheetFormatPr defaultRowHeight="14.25" outlineLevelCol="1"/>
  <cols>
    <col min="1" max="1" width="1.625" customWidth="1"/>
    <col min="2" max="5" width="8.625" customWidth="1"/>
    <col min="6" max="8" width="9.125" customWidth="1"/>
    <col min="9" max="13" width="9.125" customWidth="1" outlineLevel="1"/>
    <col min="14" max="15" width="9.125" customWidth="1"/>
  </cols>
  <sheetData>
    <row r="1" spans="1:18" ht="3.95" customHeight="1"/>
    <row r="2" spans="1:18">
      <c r="A2" s="1"/>
      <c r="B2" s="1" t="s">
        <v>283</v>
      </c>
      <c r="C2" s="1"/>
      <c r="D2" s="1"/>
      <c r="E2" s="1"/>
    </row>
    <row r="3" spans="1:18">
      <c r="A3" s="1"/>
      <c r="B3" s="1"/>
      <c r="C3" s="1"/>
      <c r="D3" s="1"/>
      <c r="E3" s="1"/>
      <c r="P3" s="258" t="s">
        <v>198</v>
      </c>
      <c r="Q3" s="270"/>
    </row>
    <row r="4" spans="1:18">
      <c r="B4" s="258" t="s">
        <v>156</v>
      </c>
      <c r="C4" s="258"/>
      <c r="D4" s="258"/>
      <c r="E4" s="258"/>
      <c r="F4" s="258"/>
      <c r="G4" s="258"/>
      <c r="H4" s="258"/>
      <c r="I4" s="258"/>
      <c r="J4" s="258"/>
      <c r="K4" s="258"/>
      <c r="L4" s="258"/>
      <c r="M4" s="258"/>
      <c r="N4" s="258"/>
      <c r="O4" s="258"/>
    </row>
    <row r="6" spans="1:18" ht="32.25" customHeight="1">
      <c r="B6" s="271"/>
      <c r="C6" s="273" t="s">
        <v>151</v>
      </c>
      <c r="D6" s="273" t="s">
        <v>157</v>
      </c>
      <c r="E6" s="275" t="s">
        <v>152</v>
      </c>
      <c r="F6" s="273" t="s">
        <v>9</v>
      </c>
      <c r="G6" s="273" t="s">
        <v>142</v>
      </c>
      <c r="H6" s="273" t="s">
        <v>154</v>
      </c>
      <c r="I6" s="5" t="s">
        <v>160</v>
      </c>
      <c r="J6" s="5" t="s">
        <v>161</v>
      </c>
      <c r="K6" s="5" t="s">
        <v>162</v>
      </c>
      <c r="L6" s="5" t="s">
        <v>163</v>
      </c>
      <c r="M6" s="5" t="s">
        <v>164</v>
      </c>
      <c r="N6" s="273" t="s">
        <v>165</v>
      </c>
      <c r="O6" s="273" t="s">
        <v>10</v>
      </c>
      <c r="P6" s="273" t="s">
        <v>166</v>
      </c>
      <c r="Q6" s="273" t="s">
        <v>167</v>
      </c>
    </row>
    <row r="7" spans="1:18" ht="15.75" customHeight="1">
      <c r="B7" s="272"/>
      <c r="C7" s="274"/>
      <c r="D7" s="274"/>
      <c r="E7" s="276"/>
      <c r="F7" s="274"/>
      <c r="G7" s="274"/>
      <c r="H7" s="274"/>
      <c r="I7" s="5" t="str">
        <f>IF(COUNTIF('⑥ (2)'!C11,"*４*"),"〇","")</f>
        <v/>
      </c>
      <c r="J7" s="5" t="str">
        <f>IF(COUNTIF('⑥ (2)'!C12,"*４年*"),"〇","")</f>
        <v/>
      </c>
      <c r="K7" s="5" t="str">
        <f>IF(COUNTIF('⑥ (2)'!C13,"*４年*"),"〇","")</f>
        <v>〇</v>
      </c>
      <c r="L7" s="5" t="str">
        <f>IF(COUNTIF('⑥ (2)'!C14,"*４年*"),"〇","")</f>
        <v/>
      </c>
      <c r="M7" s="5" t="str">
        <f>IF(COUNTIF('⑥ (2)'!C14,"*４年*"),"〇","")</f>
        <v/>
      </c>
      <c r="N7" s="274"/>
      <c r="O7" s="274"/>
      <c r="P7" s="274"/>
      <c r="Q7" s="274"/>
    </row>
    <row r="8" spans="1:18" ht="20.100000000000001" customHeight="1">
      <c r="B8" s="6" t="s">
        <v>0</v>
      </c>
      <c r="C8" s="144"/>
      <c r="D8" s="144"/>
      <c r="E8" s="6">
        <f t="shared" ref="E8:E19" si="0">SUM(C8:D8)</f>
        <v>0</v>
      </c>
      <c r="F8" s="8">
        <v>0</v>
      </c>
      <c r="G8" s="8"/>
      <c r="H8" s="7">
        <f>F8+G8</f>
        <v>0</v>
      </c>
      <c r="I8" s="192">
        <f t="shared" ref="I8:I18" si="1">IF($I$7="〇",IF(C8=1,IF(H8/2&lt;30001,ROUNDDOWN(H8/2,-3),30000),IF(C8&gt;1,ROUNDDOWN(MIN(30000,H8/E8),-3),)),IF(E8=1,IF(H8/2&lt;20001,ROUNDDOWN(H8/2,-3),20000),IF(E8&gt;1,ROUNDDOWN(MIN(20000,H8/E8),-3),)))</f>
        <v>0</v>
      </c>
      <c r="J8" s="192">
        <f>IF($J$7="〇",IF($C8&gt;1,ROUNDDOWN(MIN(30000,$H8/$E8),-3),),IF($C8&gt;1,ROUNDDOWN(MIN(20000,$H8/$E8),-3),))</f>
        <v>0</v>
      </c>
      <c r="K8" s="192">
        <f>IF($K$7="〇",IF($C8&gt;2,ROUNDDOWN(MIN(30000,$H8/$E8),-3),),IF($C8&gt;2,ROUNDDOWN(MIN(20000,$H8/$E8),-3),))</f>
        <v>0</v>
      </c>
      <c r="L8" s="192">
        <f>IF($L$7="〇",IF($C8&gt;3,ROUNDDOWN(MIN(30000,$H8/$E8),-3),),IF($C8&gt;3,ROUNDDOWN(MIN(20000,$H8/$E8),-3),))</f>
        <v>0</v>
      </c>
      <c r="M8" s="192">
        <f>IF($M$7="〇",IF($C8&gt;4,ROUNDDOWN(MIN(30000,$H8/$E8),-3),),IF($C8&gt;4,ROUNDDOWN(MIN(20000,$H8/$E8),-3),))</f>
        <v>0</v>
      </c>
      <c r="N8" s="7">
        <f>SUM(I8:M8)</f>
        <v>0</v>
      </c>
      <c r="O8" s="141">
        <f>H8-P8-Q8-N8</f>
        <v>0</v>
      </c>
      <c r="P8" s="8">
        <v>0</v>
      </c>
      <c r="Q8" s="8">
        <v>0</v>
      </c>
      <c r="R8" s="186" t="s">
        <v>245</v>
      </c>
    </row>
    <row r="9" spans="1:18" ht="20.100000000000001" customHeight="1">
      <c r="B9" s="6" t="s">
        <v>1</v>
      </c>
      <c r="C9" s="144"/>
      <c r="D9" s="144"/>
      <c r="E9" s="6">
        <f t="shared" si="0"/>
        <v>0</v>
      </c>
      <c r="F9" s="8"/>
      <c r="G9" s="8"/>
      <c r="H9" s="7">
        <f>F9+G9</f>
        <v>0</v>
      </c>
      <c r="I9" s="192">
        <f t="shared" si="1"/>
        <v>0</v>
      </c>
      <c r="J9" s="192">
        <f>IF($J$7="〇",IF($C9&gt;1,ROUNDDOWN(MIN(30000,$H9/$E9),-3),),IF($C9&gt;1,ROUNDDOWN(MIN(20000,$H9/$E9),-3),))</f>
        <v>0</v>
      </c>
      <c r="K9" s="192">
        <f t="shared" ref="K9:K19" si="2">IF($K$7="〇",IF($C9&gt;2,ROUNDDOWN(MIN(30000,$H9/$E9),-3),),IF($C9&gt;2,ROUNDDOWN(MIN(20000,$H9/$E9),-3),))</f>
        <v>0</v>
      </c>
      <c r="L9" s="192">
        <f>IF($L$7="〇",IF($C9&gt;3,ROUNDDOWN(MIN(30000,$H9/$E9),-3),),IF($C9&gt;3,ROUNDDOWN(MIN(20000,$H9/$E9),-3),))</f>
        <v>0</v>
      </c>
      <c r="M9" s="192">
        <f t="shared" ref="M9:M19" si="3">IF($M$7="〇",IF($C9&gt;4,ROUNDDOWN(MIN(30000,$H9/$E9),-3),),IF($C9&gt;4,ROUNDDOWN(MIN(20000,$H9/$E9),-3),))</f>
        <v>0</v>
      </c>
      <c r="N9" s="7">
        <f t="shared" ref="N9:N19" si="4">SUM(I9:M9)</f>
        <v>0</v>
      </c>
      <c r="O9" s="141">
        <f t="shared" ref="O9:O19" si="5">H9-N9</f>
        <v>0</v>
      </c>
      <c r="P9" s="8">
        <v>0</v>
      </c>
      <c r="Q9" s="8">
        <v>0</v>
      </c>
      <c r="R9" s="186" t="s">
        <v>246</v>
      </c>
    </row>
    <row r="10" spans="1:18" ht="20.100000000000001" customHeight="1">
      <c r="B10" s="6" t="s">
        <v>2</v>
      </c>
      <c r="C10" s="144"/>
      <c r="D10" s="144"/>
      <c r="E10" s="6">
        <f t="shared" si="0"/>
        <v>0</v>
      </c>
      <c r="F10" s="8"/>
      <c r="G10" s="8"/>
      <c r="H10" s="7">
        <f t="shared" ref="H10:H19" si="6">F10+G10</f>
        <v>0</v>
      </c>
      <c r="I10" s="192">
        <f t="shared" si="1"/>
        <v>0</v>
      </c>
      <c r="J10" s="192">
        <f>IF($J$7="〇",IF($C10&gt;1,ROUNDDOWN(MIN(30000,$H10/$E10),-3),),IF($C10&gt;1,ROUNDDOWN(MIN(20000,$H10/$E10),-3),))</f>
        <v>0</v>
      </c>
      <c r="K10" s="192">
        <f t="shared" si="2"/>
        <v>0</v>
      </c>
      <c r="L10" s="192">
        <f t="shared" ref="L10:L19" si="7">IF($L$7="〇",IF($C10&gt;3,ROUNDDOWN(MIN(30000,$H10/$E10),-3),),IF($C10&gt;3,ROUNDDOWN(MIN(20000,$H10/$E10),-3),))</f>
        <v>0</v>
      </c>
      <c r="M10" s="192">
        <f t="shared" si="3"/>
        <v>0</v>
      </c>
      <c r="N10" s="7">
        <f t="shared" si="4"/>
        <v>0</v>
      </c>
      <c r="O10" s="141">
        <f t="shared" si="5"/>
        <v>0</v>
      </c>
      <c r="P10" s="8">
        <v>0</v>
      </c>
      <c r="Q10" s="8">
        <v>0</v>
      </c>
      <c r="R10" s="186" t="s">
        <v>250</v>
      </c>
    </row>
    <row r="11" spans="1:18" ht="20.100000000000001" customHeight="1">
      <c r="B11" s="6" t="s">
        <v>3</v>
      </c>
      <c r="C11" s="144"/>
      <c r="D11" s="144"/>
      <c r="E11" s="6">
        <f t="shared" si="0"/>
        <v>0</v>
      </c>
      <c r="F11" s="8"/>
      <c r="G11" s="8"/>
      <c r="H11" s="7">
        <f t="shared" si="6"/>
        <v>0</v>
      </c>
      <c r="I11" s="192">
        <f t="shared" si="1"/>
        <v>0</v>
      </c>
      <c r="J11" s="192">
        <f>IF($J$7="〇",IF($C11&gt;1,ROUNDDOWN(MIN(30000,$H11/$E11),-3),),IF($C11&gt;1,ROUNDDOWN(MIN(20000,$H11/$E11),-3),))</f>
        <v>0</v>
      </c>
      <c r="K11" s="192">
        <f t="shared" si="2"/>
        <v>0</v>
      </c>
      <c r="L11" s="192">
        <f t="shared" si="7"/>
        <v>0</v>
      </c>
      <c r="M11" s="192">
        <f t="shared" si="3"/>
        <v>0</v>
      </c>
      <c r="N11" s="7">
        <f t="shared" si="4"/>
        <v>0</v>
      </c>
      <c r="O11" s="141">
        <f t="shared" si="5"/>
        <v>0</v>
      </c>
      <c r="P11" s="8">
        <v>0</v>
      </c>
      <c r="Q11" s="8">
        <v>0</v>
      </c>
      <c r="R11" s="186" t="s">
        <v>249</v>
      </c>
    </row>
    <row r="12" spans="1:18" ht="20.100000000000001" customHeight="1">
      <c r="B12" s="6" t="s">
        <v>4</v>
      </c>
      <c r="C12" s="144"/>
      <c r="D12" s="144"/>
      <c r="E12" s="6">
        <f t="shared" si="0"/>
        <v>0</v>
      </c>
      <c r="F12" s="8"/>
      <c r="G12" s="8"/>
      <c r="H12" s="7">
        <f t="shared" si="6"/>
        <v>0</v>
      </c>
      <c r="I12" s="192">
        <f t="shared" si="1"/>
        <v>0</v>
      </c>
      <c r="J12" s="192">
        <f t="shared" ref="J12:J19" si="8">IF($J$7="〇",IF($C12&gt;1,ROUNDDOWN(MIN(30000,$H12/$E12),-3),),IF($C12&gt;1,ROUNDDOWN(MIN(20000,$H12/$E12),-3),))</f>
        <v>0</v>
      </c>
      <c r="K12" s="192">
        <f t="shared" si="2"/>
        <v>0</v>
      </c>
      <c r="L12" s="192">
        <f t="shared" si="7"/>
        <v>0</v>
      </c>
      <c r="M12" s="192">
        <f t="shared" si="3"/>
        <v>0</v>
      </c>
      <c r="N12" s="7">
        <f t="shared" si="4"/>
        <v>0</v>
      </c>
      <c r="O12" s="141">
        <f t="shared" si="5"/>
        <v>0</v>
      </c>
      <c r="P12" s="8">
        <v>0</v>
      </c>
      <c r="Q12" s="8">
        <v>0</v>
      </c>
    </row>
    <row r="13" spans="1:18" ht="20.100000000000001" customHeight="1">
      <c r="B13" s="6" t="s">
        <v>5</v>
      </c>
      <c r="C13" s="144"/>
      <c r="D13" s="144"/>
      <c r="E13" s="6">
        <f t="shared" si="0"/>
        <v>0</v>
      </c>
      <c r="F13" s="8"/>
      <c r="G13" s="8"/>
      <c r="H13" s="7">
        <f t="shared" si="6"/>
        <v>0</v>
      </c>
      <c r="I13" s="192">
        <f t="shared" si="1"/>
        <v>0</v>
      </c>
      <c r="J13" s="192">
        <f t="shared" si="8"/>
        <v>0</v>
      </c>
      <c r="K13" s="192">
        <f t="shared" si="2"/>
        <v>0</v>
      </c>
      <c r="L13" s="192">
        <f t="shared" si="7"/>
        <v>0</v>
      </c>
      <c r="M13" s="192">
        <f t="shared" si="3"/>
        <v>0</v>
      </c>
      <c r="N13" s="7">
        <f t="shared" si="4"/>
        <v>0</v>
      </c>
      <c r="O13" s="141">
        <f t="shared" si="5"/>
        <v>0</v>
      </c>
      <c r="P13" s="8">
        <v>0</v>
      </c>
      <c r="Q13" s="8">
        <v>0</v>
      </c>
    </row>
    <row r="14" spans="1:18" ht="20.100000000000001" customHeight="1">
      <c r="B14" s="6" t="s">
        <v>11</v>
      </c>
      <c r="C14" s="144"/>
      <c r="D14" s="144"/>
      <c r="E14" s="6">
        <f t="shared" si="0"/>
        <v>0</v>
      </c>
      <c r="F14" s="8"/>
      <c r="G14" s="8"/>
      <c r="H14" s="7">
        <f t="shared" si="6"/>
        <v>0</v>
      </c>
      <c r="I14" s="192">
        <f t="shared" si="1"/>
        <v>0</v>
      </c>
      <c r="J14" s="192">
        <f t="shared" si="8"/>
        <v>0</v>
      </c>
      <c r="K14" s="192">
        <f t="shared" si="2"/>
        <v>0</v>
      </c>
      <c r="L14" s="192">
        <f t="shared" si="7"/>
        <v>0</v>
      </c>
      <c r="M14" s="192">
        <f t="shared" si="3"/>
        <v>0</v>
      </c>
      <c r="N14" s="7">
        <f t="shared" si="4"/>
        <v>0</v>
      </c>
      <c r="O14" s="141">
        <f t="shared" si="5"/>
        <v>0</v>
      </c>
      <c r="P14" s="8">
        <v>0</v>
      </c>
      <c r="Q14" s="8">
        <v>0</v>
      </c>
    </row>
    <row r="15" spans="1:18" ht="20.100000000000001" customHeight="1">
      <c r="B15" s="6" t="s">
        <v>12</v>
      </c>
      <c r="C15" s="144"/>
      <c r="D15" s="144"/>
      <c r="E15" s="6">
        <f t="shared" si="0"/>
        <v>0</v>
      </c>
      <c r="F15" s="8"/>
      <c r="G15" s="8"/>
      <c r="H15" s="7">
        <f t="shared" si="6"/>
        <v>0</v>
      </c>
      <c r="I15" s="192">
        <f t="shared" si="1"/>
        <v>0</v>
      </c>
      <c r="J15" s="192">
        <f t="shared" si="8"/>
        <v>0</v>
      </c>
      <c r="K15" s="192">
        <f t="shared" si="2"/>
        <v>0</v>
      </c>
      <c r="L15" s="192">
        <f t="shared" si="7"/>
        <v>0</v>
      </c>
      <c r="M15" s="192">
        <f t="shared" si="3"/>
        <v>0</v>
      </c>
      <c r="N15" s="7">
        <f t="shared" si="4"/>
        <v>0</v>
      </c>
      <c r="O15" s="141">
        <f t="shared" si="5"/>
        <v>0</v>
      </c>
      <c r="P15" s="8">
        <v>0</v>
      </c>
      <c r="Q15" s="8">
        <v>0</v>
      </c>
    </row>
    <row r="16" spans="1:18" ht="20.100000000000001" customHeight="1">
      <c r="B16" s="6" t="s">
        <v>13</v>
      </c>
      <c r="C16" s="144"/>
      <c r="D16" s="144"/>
      <c r="E16" s="6">
        <f t="shared" si="0"/>
        <v>0</v>
      </c>
      <c r="F16" s="8"/>
      <c r="G16" s="8"/>
      <c r="H16" s="7">
        <f t="shared" si="6"/>
        <v>0</v>
      </c>
      <c r="I16" s="192">
        <f t="shared" si="1"/>
        <v>0</v>
      </c>
      <c r="J16" s="192">
        <f t="shared" si="8"/>
        <v>0</v>
      </c>
      <c r="K16" s="192">
        <f t="shared" si="2"/>
        <v>0</v>
      </c>
      <c r="L16" s="192">
        <f t="shared" si="7"/>
        <v>0</v>
      </c>
      <c r="M16" s="192">
        <f t="shared" si="3"/>
        <v>0</v>
      </c>
      <c r="N16" s="7">
        <f t="shared" si="4"/>
        <v>0</v>
      </c>
      <c r="O16" s="141">
        <f t="shared" si="5"/>
        <v>0</v>
      </c>
      <c r="P16" s="8">
        <v>0</v>
      </c>
      <c r="Q16" s="8">
        <v>0</v>
      </c>
    </row>
    <row r="17" spans="2:17" ht="20.100000000000001" customHeight="1">
      <c r="B17" s="6" t="s">
        <v>6</v>
      </c>
      <c r="C17" s="144"/>
      <c r="D17" s="144"/>
      <c r="E17" s="6">
        <f t="shared" si="0"/>
        <v>0</v>
      </c>
      <c r="F17" s="8"/>
      <c r="G17" s="8"/>
      <c r="H17" s="7">
        <f t="shared" si="6"/>
        <v>0</v>
      </c>
      <c r="I17" s="192">
        <f t="shared" si="1"/>
        <v>0</v>
      </c>
      <c r="J17" s="192">
        <f t="shared" si="8"/>
        <v>0</v>
      </c>
      <c r="K17" s="192">
        <f t="shared" si="2"/>
        <v>0</v>
      </c>
      <c r="L17" s="192">
        <f t="shared" si="7"/>
        <v>0</v>
      </c>
      <c r="M17" s="192">
        <f t="shared" si="3"/>
        <v>0</v>
      </c>
      <c r="N17" s="7">
        <f t="shared" si="4"/>
        <v>0</v>
      </c>
      <c r="O17" s="141">
        <f t="shared" si="5"/>
        <v>0</v>
      </c>
      <c r="P17" s="8">
        <v>0</v>
      </c>
      <c r="Q17" s="8">
        <v>0</v>
      </c>
    </row>
    <row r="18" spans="2:17" ht="20.100000000000001" customHeight="1">
      <c r="B18" s="6" t="s">
        <v>7</v>
      </c>
      <c r="C18" s="144"/>
      <c r="D18" s="144"/>
      <c r="E18" s="6">
        <f t="shared" si="0"/>
        <v>0</v>
      </c>
      <c r="F18" s="8"/>
      <c r="G18" s="8"/>
      <c r="H18" s="7">
        <f t="shared" si="6"/>
        <v>0</v>
      </c>
      <c r="I18" s="192">
        <f t="shared" si="1"/>
        <v>0</v>
      </c>
      <c r="J18" s="192">
        <f t="shared" si="8"/>
        <v>0</v>
      </c>
      <c r="K18" s="192">
        <f t="shared" si="2"/>
        <v>0</v>
      </c>
      <c r="L18" s="192">
        <f t="shared" si="7"/>
        <v>0</v>
      </c>
      <c r="M18" s="192">
        <f t="shared" si="3"/>
        <v>0</v>
      </c>
      <c r="N18" s="7">
        <f t="shared" si="4"/>
        <v>0</v>
      </c>
      <c r="O18" s="141">
        <f t="shared" si="5"/>
        <v>0</v>
      </c>
      <c r="P18" s="8">
        <v>0</v>
      </c>
      <c r="Q18" s="8">
        <v>0</v>
      </c>
    </row>
    <row r="19" spans="2:17" ht="20.100000000000001" customHeight="1" thickBot="1">
      <c r="B19" s="137" t="s">
        <v>8</v>
      </c>
      <c r="C19" s="145">
        <v>0</v>
      </c>
      <c r="D19" s="145">
        <v>0</v>
      </c>
      <c r="E19" s="137">
        <f t="shared" si="0"/>
        <v>0</v>
      </c>
      <c r="F19" s="138"/>
      <c r="G19" s="138"/>
      <c r="H19" s="139">
        <f t="shared" si="6"/>
        <v>0</v>
      </c>
      <c r="I19" s="193">
        <f>IF($I$7="〇",IF(C19=1,IF(H19/2&lt;30001,ROUNDDOWN(H19/2,-3),30000),IF(C19&gt;1,ROUNDDOWN(MIN(30000,H19/E19),-3),)),IF(E19=1,IF(H19/2&lt;20001,ROUNDDOWN(H19/2,-3),20000),IF(E19&gt;1,ROUNDDOWN(MIN(20000,H19/E19),-3),)))</f>
        <v>0</v>
      </c>
      <c r="J19" s="194">
        <f t="shared" si="8"/>
        <v>0</v>
      </c>
      <c r="K19" s="194">
        <f t="shared" si="2"/>
        <v>0</v>
      </c>
      <c r="L19" s="194">
        <f t="shared" si="7"/>
        <v>0</v>
      </c>
      <c r="M19" s="194">
        <f t="shared" si="3"/>
        <v>0</v>
      </c>
      <c r="N19" s="139">
        <f t="shared" si="4"/>
        <v>0</v>
      </c>
      <c r="O19" s="139">
        <f t="shared" si="5"/>
        <v>0</v>
      </c>
      <c r="P19" s="138">
        <v>0</v>
      </c>
      <c r="Q19" s="138">
        <v>0</v>
      </c>
    </row>
    <row r="20" spans="2:17" ht="20.100000000000001" customHeight="1" thickTop="1">
      <c r="B20" s="135" t="s">
        <v>204</v>
      </c>
      <c r="C20" s="135"/>
      <c r="D20" s="135"/>
      <c r="E20" s="135"/>
      <c r="F20" s="136">
        <f>SUM(F8:F19)</f>
        <v>0</v>
      </c>
      <c r="G20" s="136">
        <f>SUM(G8:G19)</f>
        <v>0</v>
      </c>
      <c r="H20" s="136">
        <f t="shared" ref="H20:O20" si="9">SUM(H8:H19)</f>
        <v>0</v>
      </c>
      <c r="I20" s="191">
        <f t="shared" si="9"/>
        <v>0</v>
      </c>
      <c r="J20" s="136">
        <f t="shared" si="9"/>
        <v>0</v>
      </c>
      <c r="K20" s="136">
        <f t="shared" si="9"/>
        <v>0</v>
      </c>
      <c r="L20" s="136">
        <f t="shared" si="9"/>
        <v>0</v>
      </c>
      <c r="M20" s="136">
        <f>SUM(M8:M19)</f>
        <v>0</v>
      </c>
      <c r="N20" s="136">
        <f t="shared" si="9"/>
        <v>0</v>
      </c>
      <c r="O20" s="142">
        <f t="shared" si="9"/>
        <v>0</v>
      </c>
      <c r="P20" s="143">
        <f>SUM(P8:P19)</f>
        <v>0</v>
      </c>
      <c r="Q20" s="143">
        <f>SUM(Q8:Q19)</f>
        <v>0</v>
      </c>
    </row>
    <row r="22" spans="2:17">
      <c r="B22" s="1" t="s">
        <v>158</v>
      </c>
    </row>
    <row r="23" spans="2:17">
      <c r="B23" s="1" t="s">
        <v>159</v>
      </c>
      <c r="O23" s="207"/>
      <c r="Q23" s="207"/>
    </row>
    <row r="24" spans="2:17" ht="18.75">
      <c r="Q24" s="207" t="s">
        <v>168</v>
      </c>
    </row>
  </sheetData>
  <mergeCells count="13">
    <mergeCell ref="O6:O7"/>
    <mergeCell ref="P6:P7"/>
    <mergeCell ref="Q6:Q7"/>
    <mergeCell ref="P3:Q3"/>
    <mergeCell ref="B4:O4"/>
    <mergeCell ref="B6:B7"/>
    <mergeCell ref="C6:C7"/>
    <mergeCell ref="D6:D7"/>
    <mergeCell ref="E6:E7"/>
    <mergeCell ref="F6:F7"/>
    <mergeCell ref="G6:G7"/>
    <mergeCell ref="H6:H7"/>
    <mergeCell ref="N6:N7"/>
  </mergeCells>
  <phoneticPr fontId="2"/>
  <pageMargins left="0.25" right="0.25" top="0.75" bottom="0.75" header="0.3" footer="0.3"/>
  <pageSetup paperSize="9" scale="90" orientation="landscape" horizontalDpi="1200" verticalDpi="12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5"/>
  <sheetViews>
    <sheetView view="pageBreakPreview" zoomScale="85" zoomScaleNormal="100" zoomScaleSheetLayoutView="85" workbookViewId="0">
      <selection activeCell="L26" sqref="L26"/>
    </sheetView>
  </sheetViews>
  <sheetFormatPr defaultRowHeight="14.25" outlineLevelCol="1"/>
  <cols>
    <col min="1" max="1" width="1.625" customWidth="1"/>
    <col min="2" max="2" width="6.375" customWidth="1"/>
    <col min="3" max="3" width="25.625" customWidth="1"/>
    <col min="4" max="7" width="9.125" customWidth="1"/>
    <col min="8" max="8" width="10.125" customWidth="1"/>
    <col min="9" max="15" width="9.125" customWidth="1" outlineLevel="1"/>
    <col min="16" max="17" width="9.125" customWidth="1"/>
  </cols>
  <sheetData>
    <row r="1" spans="1:19" ht="3.95" customHeight="1"/>
    <row r="2" spans="1:19">
      <c r="A2" s="1"/>
      <c r="B2" s="1" t="s">
        <v>181</v>
      </c>
      <c r="C2" s="1"/>
      <c r="Q2" s="151"/>
      <c r="R2" s="152"/>
    </row>
    <row r="3" spans="1:19">
      <c r="A3" s="1"/>
      <c r="B3" s="1"/>
      <c r="C3" s="1"/>
      <c r="Q3" s="259" t="s">
        <v>198</v>
      </c>
      <c r="R3" s="260"/>
    </row>
    <row r="4" spans="1:19">
      <c r="B4" s="258" t="s">
        <v>155</v>
      </c>
      <c r="C4" s="258"/>
      <c r="D4" s="258"/>
      <c r="E4" s="258"/>
      <c r="F4" s="258"/>
      <c r="G4" s="258"/>
      <c r="H4" s="258"/>
      <c r="I4" s="258"/>
      <c r="J4" s="258"/>
      <c r="K4" s="258"/>
      <c r="L4" s="258"/>
      <c r="M4" s="258"/>
      <c r="N4" s="258"/>
      <c r="O4" s="258"/>
      <c r="P4" s="258"/>
      <c r="Q4" s="258"/>
    </row>
    <row r="6" spans="1:19">
      <c r="B6" s="207" t="s">
        <v>134</v>
      </c>
      <c r="C6" s="207"/>
      <c r="D6" s="261"/>
      <c r="E6" s="261"/>
      <c r="F6" s="261"/>
      <c r="G6" s="261"/>
      <c r="H6" s="261"/>
      <c r="I6" s="261"/>
      <c r="J6" s="179"/>
      <c r="K6" s="179"/>
      <c r="L6" s="179"/>
    </row>
    <row r="7" spans="1:19">
      <c r="B7" s="207" t="s">
        <v>132</v>
      </c>
      <c r="C7" s="207"/>
      <c r="D7" s="132"/>
      <c r="E7" s="1" t="s">
        <v>133</v>
      </c>
      <c r="G7" s="262" t="s">
        <v>140</v>
      </c>
      <c r="H7" s="262"/>
      <c r="I7" s="163" t="s">
        <v>139</v>
      </c>
      <c r="J7" s="164"/>
      <c r="K7" s="164"/>
      <c r="L7" s="164"/>
      <c r="S7" s="186" t="s">
        <v>240</v>
      </c>
    </row>
    <row r="8" spans="1:19" ht="15">
      <c r="S8" s="187"/>
    </row>
    <row r="9" spans="1:19" ht="15">
      <c r="B9" s="4"/>
      <c r="C9" s="4"/>
      <c r="D9" s="263" t="s">
        <v>147</v>
      </c>
      <c r="E9" s="263"/>
      <c r="F9" s="264"/>
      <c r="G9" s="264"/>
      <c r="H9" s="264"/>
      <c r="I9" s="264"/>
      <c r="J9" s="264"/>
      <c r="K9" s="264"/>
      <c r="L9" s="264"/>
      <c r="M9" s="264"/>
      <c r="N9" s="264"/>
      <c r="O9" s="264"/>
      <c r="P9" s="264"/>
      <c r="Q9" s="264"/>
      <c r="R9" s="264"/>
      <c r="S9" s="187" t="s">
        <v>251</v>
      </c>
    </row>
    <row r="10" spans="1:19">
      <c r="B10" s="4"/>
      <c r="C10" s="205" t="s">
        <v>252</v>
      </c>
      <c r="D10" s="255" t="s">
        <v>52</v>
      </c>
      <c r="E10" s="256"/>
      <c r="F10" s="256"/>
      <c r="G10" s="256"/>
      <c r="H10" s="257"/>
      <c r="I10" s="263" t="s">
        <v>137</v>
      </c>
      <c r="J10" s="263"/>
      <c r="K10" s="263"/>
      <c r="L10" s="263"/>
      <c r="M10" s="263"/>
      <c r="N10" s="255" t="s">
        <v>82</v>
      </c>
      <c r="O10" s="256"/>
      <c r="P10" s="256"/>
      <c r="Q10" s="256"/>
      <c r="R10" s="257"/>
      <c r="S10" s="186" t="s">
        <v>242</v>
      </c>
    </row>
    <row r="11" spans="1:19">
      <c r="B11" s="206">
        <v>1</v>
      </c>
      <c r="C11" s="205"/>
      <c r="D11" s="249"/>
      <c r="E11" s="250"/>
      <c r="F11" s="250"/>
      <c r="G11" s="250"/>
      <c r="H11" s="251"/>
      <c r="I11" s="254"/>
      <c r="J11" s="252"/>
      <c r="K11" s="185" t="s">
        <v>195</v>
      </c>
      <c r="L11" s="252"/>
      <c r="M11" s="253"/>
      <c r="N11" s="249"/>
      <c r="O11" s="250"/>
      <c r="P11" s="250"/>
      <c r="Q11" s="250"/>
      <c r="R11" s="251"/>
      <c r="S11" s="188"/>
    </row>
    <row r="12" spans="1:19">
      <c r="B12" s="206">
        <v>2</v>
      </c>
      <c r="C12" s="205"/>
      <c r="D12" s="249"/>
      <c r="E12" s="250"/>
      <c r="F12" s="250"/>
      <c r="G12" s="250"/>
      <c r="H12" s="251"/>
      <c r="I12" s="254"/>
      <c r="J12" s="252"/>
      <c r="K12" s="185" t="s">
        <v>195</v>
      </c>
      <c r="L12" s="252"/>
      <c r="M12" s="253"/>
      <c r="N12" s="249"/>
      <c r="O12" s="250"/>
      <c r="P12" s="250"/>
      <c r="Q12" s="250"/>
      <c r="R12" s="251"/>
      <c r="S12" s="186" t="s">
        <v>241</v>
      </c>
    </row>
    <row r="13" spans="1:19">
      <c r="B13" s="206">
        <v>3</v>
      </c>
      <c r="C13" s="205"/>
      <c r="D13" s="249"/>
      <c r="E13" s="250"/>
      <c r="F13" s="250"/>
      <c r="G13" s="250"/>
      <c r="H13" s="251"/>
      <c r="I13" s="254"/>
      <c r="J13" s="252"/>
      <c r="K13" s="185" t="s">
        <v>195</v>
      </c>
      <c r="L13" s="252"/>
      <c r="M13" s="253"/>
      <c r="N13" s="249"/>
      <c r="O13" s="250"/>
      <c r="P13" s="250"/>
      <c r="Q13" s="250"/>
      <c r="R13" s="251"/>
    </row>
    <row r="14" spans="1:19">
      <c r="B14" s="206">
        <v>4</v>
      </c>
      <c r="C14" s="205"/>
      <c r="D14" s="249"/>
      <c r="E14" s="250"/>
      <c r="F14" s="250"/>
      <c r="G14" s="250"/>
      <c r="H14" s="251"/>
      <c r="I14" s="254"/>
      <c r="J14" s="252"/>
      <c r="K14" s="185" t="s">
        <v>195</v>
      </c>
      <c r="L14" s="252"/>
      <c r="M14" s="253"/>
      <c r="N14" s="249"/>
      <c r="O14" s="250"/>
      <c r="P14" s="250"/>
      <c r="Q14" s="250"/>
      <c r="R14" s="251"/>
    </row>
    <row r="15" spans="1:19">
      <c r="B15" s="206">
        <v>5</v>
      </c>
      <c r="C15" s="205"/>
      <c r="D15" s="249"/>
      <c r="E15" s="250"/>
      <c r="F15" s="250"/>
      <c r="G15" s="250"/>
      <c r="H15" s="251"/>
      <c r="I15" s="254"/>
      <c r="J15" s="252"/>
      <c r="K15" s="185" t="s">
        <v>195</v>
      </c>
      <c r="L15" s="252"/>
      <c r="M15" s="253"/>
      <c r="N15" s="249"/>
      <c r="O15" s="250"/>
      <c r="P15" s="250"/>
      <c r="Q15" s="250"/>
      <c r="R15" s="251"/>
    </row>
    <row r="16" spans="1:19">
      <c r="B16" s="255" t="s">
        <v>9</v>
      </c>
      <c r="C16" s="256"/>
      <c r="D16" s="256"/>
      <c r="E16" s="257"/>
      <c r="F16" s="255" t="s">
        <v>202</v>
      </c>
      <c r="G16" s="257"/>
      <c r="H16" s="255" t="s">
        <v>143</v>
      </c>
      <c r="I16" s="257"/>
      <c r="J16" s="255" t="s">
        <v>197</v>
      </c>
      <c r="K16" s="257"/>
      <c r="L16" s="255" t="s">
        <v>10</v>
      </c>
      <c r="M16" s="257"/>
      <c r="N16" s="255" t="s">
        <v>145</v>
      </c>
      <c r="O16" s="256"/>
      <c r="P16" s="257"/>
      <c r="Q16" s="255" t="s">
        <v>146</v>
      </c>
      <c r="R16" s="257"/>
    </row>
    <row r="17" spans="2:18">
      <c r="B17" s="266">
        <f>'別紙⑦ (2)'!F20</f>
        <v>0</v>
      </c>
      <c r="C17" s="267"/>
      <c r="D17" s="267"/>
      <c r="E17" s="268"/>
      <c r="F17" s="269">
        <f>'別紙⑦ (2)'!G20</f>
        <v>0</v>
      </c>
      <c r="G17" s="269"/>
      <c r="H17" s="266">
        <f>SUM(B17:G17)</f>
        <v>0</v>
      </c>
      <c r="I17" s="268"/>
      <c r="J17" s="266">
        <f>'別紙⑦ (2)'!N20</f>
        <v>0</v>
      </c>
      <c r="K17" s="268"/>
      <c r="L17" s="266">
        <f>'別紙⑦ (2)'!O20</f>
        <v>0</v>
      </c>
      <c r="M17" s="268"/>
      <c r="N17" s="266">
        <f>'別紙⑦ (2)'!P20</f>
        <v>0</v>
      </c>
      <c r="O17" s="267"/>
      <c r="P17" s="268"/>
      <c r="Q17" s="269">
        <f>'別紙⑦ (2)'!Q20</f>
        <v>0</v>
      </c>
      <c r="R17" s="269"/>
    </row>
    <row r="20" spans="2:18">
      <c r="B20" s="263" t="s">
        <v>148</v>
      </c>
      <c r="C20" s="263"/>
      <c r="D20" s="264"/>
      <c r="E20" s="264"/>
      <c r="F20" s="264"/>
      <c r="G20" s="265"/>
      <c r="H20" s="265"/>
      <c r="I20" s="265"/>
      <c r="J20" s="265"/>
      <c r="K20" s="265"/>
      <c r="L20" s="265"/>
      <c r="M20" s="265"/>
      <c r="N20" s="265"/>
      <c r="O20" s="265"/>
      <c r="P20" s="265"/>
      <c r="Q20" s="265"/>
      <c r="R20" s="265"/>
    </row>
    <row r="21" spans="2:18" s="2" customFormat="1" ht="47.25" customHeight="1">
      <c r="B21" s="263" t="s">
        <v>149</v>
      </c>
      <c r="C21" s="263"/>
      <c r="D21" s="264"/>
      <c r="E21" s="264"/>
      <c r="F21" s="264"/>
      <c r="G21" s="265"/>
      <c r="H21" s="265"/>
      <c r="I21" s="265"/>
      <c r="J21" s="265"/>
      <c r="K21" s="265"/>
      <c r="L21" s="265"/>
      <c r="M21" s="265"/>
      <c r="N21" s="265"/>
      <c r="O21" s="265"/>
      <c r="P21" s="265"/>
      <c r="Q21" s="265"/>
      <c r="R21" s="265"/>
    </row>
    <row r="23" spans="2:18" ht="14.25" customHeight="1"/>
    <row r="24" spans="2:18">
      <c r="C24" s="1" t="s">
        <v>253</v>
      </c>
    </row>
    <row r="25" spans="2:18">
      <c r="C25" s="1" t="s">
        <v>254</v>
      </c>
    </row>
  </sheetData>
  <mergeCells count="46">
    <mergeCell ref="D10:H10"/>
    <mergeCell ref="I10:M10"/>
    <mergeCell ref="N10:R10"/>
    <mergeCell ref="Q3:R3"/>
    <mergeCell ref="B4:Q4"/>
    <mergeCell ref="D6:I6"/>
    <mergeCell ref="G7:H7"/>
    <mergeCell ref="D9:R9"/>
    <mergeCell ref="D11:H11"/>
    <mergeCell ref="I11:J11"/>
    <mergeCell ref="L11:M11"/>
    <mergeCell ref="N11:R11"/>
    <mergeCell ref="D12:H12"/>
    <mergeCell ref="I12:J12"/>
    <mergeCell ref="L12:M12"/>
    <mergeCell ref="N12:R12"/>
    <mergeCell ref="D13:H13"/>
    <mergeCell ref="I13:J13"/>
    <mergeCell ref="L13:M13"/>
    <mergeCell ref="N13:R13"/>
    <mergeCell ref="D14:H14"/>
    <mergeCell ref="I14:J14"/>
    <mergeCell ref="L14:M14"/>
    <mergeCell ref="N14:R14"/>
    <mergeCell ref="D15:H15"/>
    <mergeCell ref="I15:J15"/>
    <mergeCell ref="L15:M15"/>
    <mergeCell ref="N15:R15"/>
    <mergeCell ref="B16:E16"/>
    <mergeCell ref="F16:G16"/>
    <mergeCell ref="H16:I16"/>
    <mergeCell ref="J16:K16"/>
    <mergeCell ref="L16:M16"/>
    <mergeCell ref="N16:P16"/>
    <mergeCell ref="B20:F20"/>
    <mergeCell ref="G20:R20"/>
    <mergeCell ref="B21:F21"/>
    <mergeCell ref="G21:R21"/>
    <mergeCell ref="Q16:R16"/>
    <mergeCell ref="B17:E17"/>
    <mergeCell ref="F17:G17"/>
    <mergeCell ref="H17:I17"/>
    <mergeCell ref="J17:K17"/>
    <mergeCell ref="L17:M17"/>
    <mergeCell ref="N17:P17"/>
    <mergeCell ref="Q17:R17"/>
  </mergeCells>
  <phoneticPr fontId="2"/>
  <dataValidations count="2">
    <dataValidation type="list" allowBlank="1" showInputMessage="1" showErrorMessage="1" sqref="C11:C15">
      <formula1>$C$24:$C$25</formula1>
    </dataValidation>
    <dataValidation type="list" allowBlank="1" showInputMessage="1" showErrorMessage="1" sqref="I7">
      <formula1>"□,☑"</formula1>
    </dataValidation>
  </dataValidations>
  <pageMargins left="0.25" right="0.25" top="0.75" bottom="0.75" header="0.3" footer="0.3"/>
  <pageSetup paperSize="9" scale="76"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25"/>
  <sheetViews>
    <sheetView view="pageBreakPreview" zoomScale="85" zoomScaleNormal="100" zoomScaleSheetLayoutView="85" workbookViewId="0">
      <selection activeCell="C11" sqref="C11"/>
    </sheetView>
  </sheetViews>
  <sheetFormatPr defaultRowHeight="14.25" outlineLevelCol="1"/>
  <cols>
    <col min="1" max="1" width="1.625" customWidth="1"/>
    <col min="2" max="2" width="6.375" customWidth="1"/>
    <col min="3" max="3" width="25.625" customWidth="1"/>
    <col min="4" max="7" width="9.125" customWidth="1"/>
    <col min="8" max="8" width="10.125" customWidth="1"/>
    <col min="9" max="15" width="9.125" customWidth="1" outlineLevel="1"/>
    <col min="16" max="17" width="9.125" customWidth="1"/>
  </cols>
  <sheetData>
    <row r="1" spans="1:19" ht="3.95" customHeight="1"/>
    <row r="2" spans="1:19">
      <c r="A2" s="1"/>
      <c r="B2" s="1" t="s">
        <v>131</v>
      </c>
      <c r="C2" s="1"/>
      <c r="Q2" s="151"/>
      <c r="R2" s="152"/>
    </row>
    <row r="3" spans="1:19">
      <c r="A3" s="1"/>
      <c r="B3" s="1"/>
      <c r="C3" s="1"/>
      <c r="Q3" s="259" t="s">
        <v>198</v>
      </c>
      <c r="R3" s="260"/>
    </row>
    <row r="4" spans="1:19">
      <c r="B4" s="258" t="s">
        <v>155</v>
      </c>
      <c r="C4" s="258"/>
      <c r="D4" s="258"/>
      <c r="E4" s="258"/>
      <c r="F4" s="258"/>
      <c r="G4" s="258"/>
      <c r="H4" s="258"/>
      <c r="I4" s="258"/>
      <c r="J4" s="258"/>
      <c r="K4" s="258"/>
      <c r="L4" s="258"/>
      <c r="M4" s="258"/>
      <c r="N4" s="258"/>
      <c r="O4" s="258"/>
      <c r="P4" s="258"/>
      <c r="Q4" s="258"/>
    </row>
    <row r="6" spans="1:19">
      <c r="B6" s="9" t="s">
        <v>134</v>
      </c>
      <c r="C6" s="190"/>
      <c r="D6" s="261"/>
      <c r="E6" s="261"/>
      <c r="F6" s="261"/>
      <c r="G6" s="261"/>
      <c r="H6" s="261"/>
      <c r="I6" s="261"/>
      <c r="J6" s="179"/>
      <c r="K6" s="179"/>
      <c r="L6" s="179"/>
    </row>
    <row r="7" spans="1:19">
      <c r="B7" s="9" t="s">
        <v>132</v>
      </c>
      <c r="C7" s="190"/>
      <c r="D7" s="132"/>
      <c r="E7" s="1" t="s">
        <v>133</v>
      </c>
      <c r="G7" s="262" t="s">
        <v>140</v>
      </c>
      <c r="H7" s="262"/>
      <c r="I7" s="163" t="s">
        <v>139</v>
      </c>
      <c r="J7" s="164"/>
      <c r="K7" s="164"/>
      <c r="L7" s="164"/>
      <c r="S7" s="186" t="s">
        <v>240</v>
      </c>
    </row>
    <row r="8" spans="1:19" ht="15">
      <c r="S8" s="187"/>
    </row>
    <row r="9" spans="1:19" ht="15">
      <c r="B9" s="4"/>
      <c r="C9" s="4"/>
      <c r="D9" s="263" t="s">
        <v>147</v>
      </c>
      <c r="E9" s="263"/>
      <c r="F9" s="264"/>
      <c r="G9" s="264"/>
      <c r="H9" s="264"/>
      <c r="I9" s="264"/>
      <c r="J9" s="264"/>
      <c r="K9" s="264"/>
      <c r="L9" s="264"/>
      <c r="M9" s="264"/>
      <c r="N9" s="264"/>
      <c r="O9" s="264"/>
      <c r="P9" s="264"/>
      <c r="Q9" s="264"/>
      <c r="R9" s="264"/>
      <c r="S9" s="187" t="s">
        <v>251</v>
      </c>
    </row>
    <row r="10" spans="1:19">
      <c r="B10" s="4"/>
      <c r="C10" s="189" t="s">
        <v>252</v>
      </c>
      <c r="D10" s="255" t="s">
        <v>135</v>
      </c>
      <c r="E10" s="256"/>
      <c r="F10" s="256"/>
      <c r="G10" s="256"/>
      <c r="H10" s="257"/>
      <c r="I10" s="263" t="s">
        <v>137</v>
      </c>
      <c r="J10" s="263"/>
      <c r="K10" s="263"/>
      <c r="L10" s="263"/>
      <c r="M10" s="263"/>
      <c r="N10" s="255" t="s">
        <v>138</v>
      </c>
      <c r="O10" s="256"/>
      <c r="P10" s="256"/>
      <c r="Q10" s="256"/>
      <c r="R10" s="257"/>
      <c r="S10" s="186" t="s">
        <v>242</v>
      </c>
    </row>
    <row r="11" spans="1:19">
      <c r="B11" s="133">
        <v>1</v>
      </c>
      <c r="C11" s="189"/>
      <c r="D11" s="249"/>
      <c r="E11" s="250"/>
      <c r="F11" s="250"/>
      <c r="G11" s="250"/>
      <c r="H11" s="251"/>
      <c r="I11" s="254"/>
      <c r="J11" s="252"/>
      <c r="K11" s="185" t="s">
        <v>195</v>
      </c>
      <c r="L11" s="252"/>
      <c r="M11" s="253"/>
      <c r="N11" s="249"/>
      <c r="O11" s="250"/>
      <c r="P11" s="250"/>
      <c r="Q11" s="250"/>
      <c r="R11" s="251"/>
      <c r="S11" s="188"/>
    </row>
    <row r="12" spans="1:19">
      <c r="B12" s="133">
        <v>2</v>
      </c>
      <c r="C12" s="189"/>
      <c r="D12" s="249"/>
      <c r="E12" s="250"/>
      <c r="F12" s="250"/>
      <c r="G12" s="250"/>
      <c r="H12" s="251"/>
      <c r="I12" s="254"/>
      <c r="J12" s="252"/>
      <c r="K12" s="185" t="s">
        <v>195</v>
      </c>
      <c r="L12" s="252"/>
      <c r="M12" s="253"/>
      <c r="N12" s="249"/>
      <c r="O12" s="250"/>
      <c r="P12" s="250"/>
      <c r="Q12" s="250"/>
      <c r="R12" s="251"/>
      <c r="S12" s="186" t="s">
        <v>241</v>
      </c>
    </row>
    <row r="13" spans="1:19">
      <c r="B13" s="133">
        <v>3</v>
      </c>
      <c r="C13" s="189"/>
      <c r="D13" s="249"/>
      <c r="E13" s="250"/>
      <c r="F13" s="250"/>
      <c r="G13" s="250"/>
      <c r="H13" s="251"/>
      <c r="I13" s="254"/>
      <c r="J13" s="252"/>
      <c r="K13" s="185" t="s">
        <v>195</v>
      </c>
      <c r="L13" s="252"/>
      <c r="M13" s="253"/>
      <c r="N13" s="249"/>
      <c r="O13" s="250"/>
      <c r="P13" s="250"/>
      <c r="Q13" s="250"/>
      <c r="R13" s="251"/>
    </row>
    <row r="14" spans="1:19">
      <c r="B14" s="133">
        <v>4</v>
      </c>
      <c r="C14" s="189"/>
      <c r="D14" s="249"/>
      <c r="E14" s="250"/>
      <c r="F14" s="250"/>
      <c r="G14" s="250"/>
      <c r="H14" s="251"/>
      <c r="I14" s="254"/>
      <c r="J14" s="252"/>
      <c r="K14" s="185" t="s">
        <v>195</v>
      </c>
      <c r="L14" s="252"/>
      <c r="M14" s="253"/>
      <c r="N14" s="249"/>
      <c r="O14" s="250"/>
      <c r="P14" s="250"/>
      <c r="Q14" s="250"/>
      <c r="R14" s="251"/>
    </row>
    <row r="15" spans="1:19">
      <c r="B15" s="133">
        <v>5</v>
      </c>
      <c r="C15" s="189"/>
      <c r="D15" s="249"/>
      <c r="E15" s="250"/>
      <c r="F15" s="250"/>
      <c r="G15" s="250"/>
      <c r="H15" s="251"/>
      <c r="I15" s="254"/>
      <c r="J15" s="252"/>
      <c r="K15" s="185" t="s">
        <v>195</v>
      </c>
      <c r="L15" s="252"/>
      <c r="M15" s="253"/>
      <c r="N15" s="249"/>
      <c r="O15" s="250"/>
      <c r="P15" s="250"/>
      <c r="Q15" s="250"/>
      <c r="R15" s="251"/>
    </row>
    <row r="16" spans="1:19">
      <c r="B16" s="255" t="s">
        <v>141</v>
      </c>
      <c r="C16" s="256"/>
      <c r="D16" s="256"/>
      <c r="E16" s="257"/>
      <c r="F16" s="255" t="s">
        <v>202</v>
      </c>
      <c r="G16" s="257"/>
      <c r="H16" s="255" t="s">
        <v>143</v>
      </c>
      <c r="I16" s="257"/>
      <c r="J16" s="255" t="s">
        <v>197</v>
      </c>
      <c r="K16" s="257"/>
      <c r="L16" s="255" t="s">
        <v>144</v>
      </c>
      <c r="M16" s="257"/>
      <c r="N16" s="255" t="s">
        <v>145</v>
      </c>
      <c r="O16" s="256"/>
      <c r="P16" s="257"/>
      <c r="Q16" s="255" t="s">
        <v>146</v>
      </c>
      <c r="R16" s="257"/>
    </row>
    <row r="17" spans="2:18">
      <c r="B17" s="266">
        <f>別紙①!F20</f>
        <v>0</v>
      </c>
      <c r="C17" s="267"/>
      <c r="D17" s="267"/>
      <c r="E17" s="268"/>
      <c r="F17" s="269">
        <f>別紙①!G20</f>
        <v>0</v>
      </c>
      <c r="G17" s="269"/>
      <c r="H17" s="266">
        <f>SUM(B17:G17)</f>
        <v>0</v>
      </c>
      <c r="I17" s="268"/>
      <c r="J17" s="266">
        <f>別紙①!N20</f>
        <v>0</v>
      </c>
      <c r="K17" s="268"/>
      <c r="L17" s="266">
        <f>別紙①!O20</f>
        <v>0</v>
      </c>
      <c r="M17" s="268"/>
      <c r="N17" s="266">
        <f>別紙①!P20</f>
        <v>0</v>
      </c>
      <c r="O17" s="267"/>
      <c r="P17" s="268"/>
      <c r="Q17" s="269">
        <f>別紙①!Q20</f>
        <v>0</v>
      </c>
      <c r="R17" s="269"/>
    </row>
    <row r="20" spans="2:18">
      <c r="B20" s="263" t="s">
        <v>148</v>
      </c>
      <c r="C20" s="263"/>
      <c r="D20" s="264"/>
      <c r="E20" s="264"/>
      <c r="F20" s="264"/>
      <c r="G20" s="265"/>
      <c r="H20" s="265"/>
      <c r="I20" s="265"/>
      <c r="J20" s="265"/>
      <c r="K20" s="265"/>
      <c r="L20" s="265"/>
      <c r="M20" s="265"/>
      <c r="N20" s="265"/>
      <c r="O20" s="265"/>
      <c r="P20" s="265"/>
      <c r="Q20" s="265"/>
      <c r="R20" s="265"/>
    </row>
    <row r="21" spans="2:18" s="2" customFormat="1" ht="47.25" customHeight="1">
      <c r="B21" s="263" t="s">
        <v>149</v>
      </c>
      <c r="C21" s="263"/>
      <c r="D21" s="264"/>
      <c r="E21" s="264"/>
      <c r="F21" s="264"/>
      <c r="G21" s="265"/>
      <c r="H21" s="265"/>
      <c r="I21" s="265"/>
      <c r="J21" s="265"/>
      <c r="K21" s="265"/>
      <c r="L21" s="265"/>
      <c r="M21" s="265"/>
      <c r="N21" s="265"/>
      <c r="O21" s="265"/>
      <c r="P21" s="265"/>
      <c r="Q21" s="265"/>
      <c r="R21" s="265"/>
    </row>
    <row r="23" spans="2:18" ht="14.25" customHeight="1"/>
    <row r="24" spans="2:18">
      <c r="C24" s="1" t="s">
        <v>253</v>
      </c>
    </row>
    <row r="25" spans="2:18">
      <c r="C25" s="1" t="s">
        <v>254</v>
      </c>
    </row>
  </sheetData>
  <mergeCells count="46">
    <mergeCell ref="B20:F20"/>
    <mergeCell ref="B21:F21"/>
    <mergeCell ref="G20:R20"/>
    <mergeCell ref="G21:R21"/>
    <mergeCell ref="F16:G16"/>
    <mergeCell ref="B16:E16"/>
    <mergeCell ref="H16:I16"/>
    <mergeCell ref="B17:E17"/>
    <mergeCell ref="H17:I17"/>
    <mergeCell ref="J17:K17"/>
    <mergeCell ref="L17:M17"/>
    <mergeCell ref="N17:P17"/>
    <mergeCell ref="F17:G17"/>
    <mergeCell ref="Q16:R16"/>
    <mergeCell ref="Q17:R17"/>
    <mergeCell ref="N16:P16"/>
    <mergeCell ref="J16:K16"/>
    <mergeCell ref="L16:M16"/>
    <mergeCell ref="I15:J15"/>
    <mergeCell ref="L15:M15"/>
    <mergeCell ref="I13:J13"/>
    <mergeCell ref="N10:R10"/>
    <mergeCell ref="N11:R11"/>
    <mergeCell ref="N12:R12"/>
    <mergeCell ref="B4:Q4"/>
    <mergeCell ref="Q3:R3"/>
    <mergeCell ref="D6:I6"/>
    <mergeCell ref="G7:H7"/>
    <mergeCell ref="D10:H10"/>
    <mergeCell ref="I10:M10"/>
    <mergeCell ref="D9:R9"/>
    <mergeCell ref="N13:R13"/>
    <mergeCell ref="N14:R14"/>
    <mergeCell ref="N15:R15"/>
    <mergeCell ref="D11:H11"/>
    <mergeCell ref="D12:H12"/>
    <mergeCell ref="D13:H13"/>
    <mergeCell ref="D14:H14"/>
    <mergeCell ref="D15:H15"/>
    <mergeCell ref="L11:M11"/>
    <mergeCell ref="L12:M12"/>
    <mergeCell ref="I11:J11"/>
    <mergeCell ref="I12:J12"/>
    <mergeCell ref="I14:J14"/>
    <mergeCell ref="L13:M13"/>
    <mergeCell ref="L14:M14"/>
  </mergeCells>
  <phoneticPr fontId="2"/>
  <dataValidations count="2">
    <dataValidation type="list" allowBlank="1" showInputMessage="1" showErrorMessage="1" sqref="I7">
      <formula1>"□,☑"</formula1>
    </dataValidation>
    <dataValidation type="list" allowBlank="1" showInputMessage="1" showErrorMessage="1" sqref="C11:C15">
      <formula1>$C$24:$C$25</formula1>
    </dataValidation>
  </dataValidations>
  <pageMargins left="0.25" right="0.25" top="0.75" bottom="0.75" header="0.3" footer="0.3"/>
  <pageSetup paperSize="9" scale="76" orientation="landscape" horizontalDpi="1200" verticalDpi="12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24"/>
  <sheetViews>
    <sheetView view="pageBreakPreview" zoomScaleNormal="85" zoomScaleSheetLayoutView="100" workbookViewId="0">
      <selection activeCell="L26" sqref="L26"/>
    </sheetView>
  </sheetViews>
  <sheetFormatPr defaultRowHeight="14.25" outlineLevelCol="1"/>
  <cols>
    <col min="1" max="1" width="1.625" customWidth="1"/>
    <col min="2" max="5" width="8.625" customWidth="1"/>
    <col min="6" max="8" width="9.125" customWidth="1"/>
    <col min="9" max="13" width="9.125" customWidth="1" outlineLevel="1"/>
    <col min="14" max="15" width="9.125" customWidth="1"/>
  </cols>
  <sheetData>
    <row r="1" spans="1:18" ht="3.95" customHeight="1"/>
    <row r="2" spans="1:18">
      <c r="A2" s="1"/>
      <c r="B2" s="1" t="s">
        <v>283</v>
      </c>
      <c r="C2" s="1"/>
      <c r="D2" s="1"/>
      <c r="E2" s="1"/>
    </row>
    <row r="3" spans="1:18">
      <c r="A3" s="1"/>
      <c r="B3" s="1"/>
      <c r="C3" s="1"/>
      <c r="D3" s="1"/>
      <c r="E3" s="1"/>
      <c r="P3" s="258" t="s">
        <v>198</v>
      </c>
      <c r="Q3" s="270"/>
    </row>
    <row r="4" spans="1:18">
      <c r="B4" s="258" t="s">
        <v>156</v>
      </c>
      <c r="C4" s="258"/>
      <c r="D4" s="258"/>
      <c r="E4" s="258"/>
      <c r="F4" s="258"/>
      <c r="G4" s="258"/>
      <c r="H4" s="258"/>
      <c r="I4" s="258"/>
      <c r="J4" s="258"/>
      <c r="K4" s="258"/>
      <c r="L4" s="258"/>
      <c r="M4" s="258"/>
      <c r="N4" s="258"/>
      <c r="O4" s="258"/>
    </row>
    <row r="6" spans="1:18" ht="32.25" customHeight="1">
      <c r="B6" s="271"/>
      <c r="C6" s="273" t="s">
        <v>151</v>
      </c>
      <c r="D6" s="273" t="s">
        <v>157</v>
      </c>
      <c r="E6" s="275" t="s">
        <v>152</v>
      </c>
      <c r="F6" s="273" t="s">
        <v>9</v>
      </c>
      <c r="G6" s="273" t="s">
        <v>142</v>
      </c>
      <c r="H6" s="273" t="s">
        <v>154</v>
      </c>
      <c r="I6" s="5" t="s">
        <v>160</v>
      </c>
      <c r="J6" s="5" t="s">
        <v>161</v>
      </c>
      <c r="K6" s="5" t="s">
        <v>162</v>
      </c>
      <c r="L6" s="5" t="s">
        <v>163</v>
      </c>
      <c r="M6" s="5" t="s">
        <v>164</v>
      </c>
      <c r="N6" s="273" t="s">
        <v>165</v>
      </c>
      <c r="O6" s="273" t="s">
        <v>10</v>
      </c>
      <c r="P6" s="273" t="s">
        <v>166</v>
      </c>
      <c r="Q6" s="273" t="s">
        <v>167</v>
      </c>
    </row>
    <row r="7" spans="1:18" ht="15.75" customHeight="1">
      <c r="B7" s="272"/>
      <c r="C7" s="274"/>
      <c r="D7" s="274"/>
      <c r="E7" s="276"/>
      <c r="F7" s="274"/>
      <c r="G7" s="274"/>
      <c r="H7" s="274"/>
      <c r="I7" s="5" t="str">
        <f>IF(COUNTIF('⑦ (2)'!C11,"*４*"),"〇","")</f>
        <v/>
      </c>
      <c r="J7" s="5" t="str">
        <f>IF(COUNTIF('⑦ (2)'!C12,"*４年*"),"〇","")</f>
        <v/>
      </c>
      <c r="K7" s="5" t="str">
        <f>IF(COUNTIF('⑦ (2)'!C13,"*４年*"),"〇","")</f>
        <v/>
      </c>
      <c r="L7" s="5" t="str">
        <f>IF(COUNTIF('⑦ (2)'!C14,"*４年*"),"〇","")</f>
        <v/>
      </c>
      <c r="M7" s="5" t="str">
        <f>IF(COUNTIF('⑦ (2)'!C14,"*４年*"),"〇","")</f>
        <v/>
      </c>
      <c r="N7" s="274"/>
      <c r="O7" s="274"/>
      <c r="P7" s="274"/>
      <c r="Q7" s="274"/>
    </row>
    <row r="8" spans="1:18" ht="20.100000000000001" customHeight="1">
      <c r="B8" s="6" t="s">
        <v>0</v>
      </c>
      <c r="C8" s="144"/>
      <c r="D8" s="144"/>
      <c r="E8" s="6">
        <f t="shared" ref="E8:E19" si="0">SUM(C8:D8)</f>
        <v>0</v>
      </c>
      <c r="F8" s="8"/>
      <c r="G8" s="8"/>
      <c r="H8" s="7">
        <f>F8+G8</f>
        <v>0</v>
      </c>
      <c r="I8" s="192">
        <f t="shared" ref="I8:I18" si="1">IF($I$7="〇",IF(C8=1,IF(H8/2&lt;30001,ROUNDDOWN(H8/2,-3),30000),IF(C8&gt;1,ROUNDDOWN(MIN(30000,H8/E8),-3),)),IF(E8=1,IF(H8/2&lt;20001,ROUNDDOWN(H8/2,-3),20000),IF(E8&gt;1,ROUNDDOWN(MIN(20000,H8/E8),-3),)))</f>
        <v>0</v>
      </c>
      <c r="J8" s="192">
        <f>IF($J$7="〇",IF($C8&gt;1,ROUNDDOWN(MIN(30000,$H8/$E8),-3),),IF($C8&gt;1,ROUNDDOWN(MIN(20000,$H8/$E8),-3),))</f>
        <v>0</v>
      </c>
      <c r="K8" s="192">
        <f>IF($K$7="〇",IF($C8&gt;2,ROUNDDOWN(MIN(30000,$H8/$E8),-3),),IF($C8&gt;2,ROUNDDOWN(MIN(20000,$H8/$E8),-3),))</f>
        <v>0</v>
      </c>
      <c r="L8" s="192">
        <f>IF($L$7="〇",IF($C8&gt;3,ROUNDDOWN(MIN(30000,$H8/$E8),-3),),IF($C8&gt;3,ROUNDDOWN(MIN(20000,$H8/$E8),-3),))</f>
        <v>0</v>
      </c>
      <c r="M8" s="192">
        <f>IF($M$7="〇",IF($C8&gt;4,ROUNDDOWN(MIN(30000,$H8/$E8),-3),),IF($C8&gt;4,ROUNDDOWN(MIN(20000,$H8/$E8),-3),))</f>
        <v>0</v>
      </c>
      <c r="N8" s="7">
        <f>SUM(I8:M8)</f>
        <v>0</v>
      </c>
      <c r="O8" s="141">
        <f>H8-P8-Q8-N8</f>
        <v>0</v>
      </c>
      <c r="P8" s="8">
        <v>0</v>
      </c>
      <c r="Q8" s="8">
        <v>0</v>
      </c>
      <c r="R8" s="186" t="s">
        <v>245</v>
      </c>
    </row>
    <row r="9" spans="1:18" ht="20.100000000000001" customHeight="1">
      <c r="B9" s="6" t="s">
        <v>1</v>
      </c>
      <c r="C9" s="144"/>
      <c r="D9" s="144"/>
      <c r="E9" s="6">
        <f t="shared" si="0"/>
        <v>0</v>
      </c>
      <c r="F9" s="8"/>
      <c r="G9" s="8"/>
      <c r="H9" s="7">
        <f>F9+G9</f>
        <v>0</v>
      </c>
      <c r="I9" s="192">
        <f t="shared" si="1"/>
        <v>0</v>
      </c>
      <c r="J9" s="192">
        <f>IF($J$7="〇",IF($C9&gt;1,ROUNDDOWN(MIN(30000,$H9/$E9),-3),),IF($C9&gt;1,ROUNDDOWN(MIN(20000,$H9/$E9),-3),))</f>
        <v>0</v>
      </c>
      <c r="K9" s="192">
        <f t="shared" ref="K9:K19" si="2">IF($K$7="〇",IF($C9&gt;2,ROUNDDOWN(MIN(30000,$H9/$E9),-3),),IF($C9&gt;2,ROUNDDOWN(MIN(20000,$H9/$E9),-3),))</f>
        <v>0</v>
      </c>
      <c r="L9" s="192">
        <f>IF($L$7="〇",IF($C9&gt;3,ROUNDDOWN(MIN(30000,$H9/$E9),-3),),IF($C9&gt;3,ROUNDDOWN(MIN(20000,$H9/$E9),-3),))</f>
        <v>0</v>
      </c>
      <c r="M9" s="192">
        <f t="shared" ref="M9:M19" si="3">IF($M$7="〇",IF($C9&gt;4,ROUNDDOWN(MIN(30000,$H9/$E9),-3),),IF($C9&gt;4,ROUNDDOWN(MIN(20000,$H9/$E9),-3),))</f>
        <v>0</v>
      </c>
      <c r="N9" s="7">
        <f t="shared" ref="N9:N19" si="4">SUM(I9:M9)</f>
        <v>0</v>
      </c>
      <c r="O9" s="141">
        <f t="shared" ref="O9:O19" si="5">H9-N9</f>
        <v>0</v>
      </c>
      <c r="P9" s="8">
        <v>0</v>
      </c>
      <c r="Q9" s="8">
        <v>0</v>
      </c>
      <c r="R9" s="186" t="s">
        <v>246</v>
      </c>
    </row>
    <row r="10" spans="1:18" ht="20.100000000000001" customHeight="1">
      <c r="B10" s="6" t="s">
        <v>2</v>
      </c>
      <c r="C10" s="144"/>
      <c r="D10" s="144"/>
      <c r="E10" s="6">
        <f t="shared" si="0"/>
        <v>0</v>
      </c>
      <c r="F10" s="8"/>
      <c r="G10" s="8"/>
      <c r="H10" s="7">
        <f t="shared" ref="H10:H19" si="6">F10+G10</f>
        <v>0</v>
      </c>
      <c r="I10" s="192">
        <f t="shared" si="1"/>
        <v>0</v>
      </c>
      <c r="J10" s="192">
        <f>IF($J$7="〇",IF($C10&gt;1,ROUNDDOWN(MIN(30000,$H10/$E10),-3),),IF($C10&gt;1,ROUNDDOWN(MIN(20000,$H10/$E10),-3),))</f>
        <v>0</v>
      </c>
      <c r="K10" s="192">
        <f t="shared" si="2"/>
        <v>0</v>
      </c>
      <c r="L10" s="192">
        <f t="shared" ref="L10:L19" si="7">IF($L$7="〇",IF($C10&gt;3,ROUNDDOWN(MIN(30000,$H10/$E10),-3),),IF($C10&gt;3,ROUNDDOWN(MIN(20000,$H10/$E10),-3),))</f>
        <v>0</v>
      </c>
      <c r="M10" s="192">
        <f t="shared" si="3"/>
        <v>0</v>
      </c>
      <c r="N10" s="7">
        <f t="shared" si="4"/>
        <v>0</v>
      </c>
      <c r="O10" s="141">
        <f t="shared" si="5"/>
        <v>0</v>
      </c>
      <c r="P10" s="8">
        <v>0</v>
      </c>
      <c r="Q10" s="8">
        <v>0</v>
      </c>
      <c r="R10" s="186" t="s">
        <v>250</v>
      </c>
    </row>
    <row r="11" spans="1:18" ht="20.100000000000001" customHeight="1">
      <c r="B11" s="6" t="s">
        <v>3</v>
      </c>
      <c r="C11" s="144"/>
      <c r="D11" s="144"/>
      <c r="E11" s="6">
        <f t="shared" si="0"/>
        <v>0</v>
      </c>
      <c r="F11" s="8"/>
      <c r="G11" s="8"/>
      <c r="H11" s="7">
        <f t="shared" si="6"/>
        <v>0</v>
      </c>
      <c r="I11" s="192">
        <f t="shared" si="1"/>
        <v>0</v>
      </c>
      <c r="J11" s="192">
        <f>IF($J$7="〇",IF($C11&gt;1,ROUNDDOWN(MIN(30000,$H11/$E11),-3),),IF($C11&gt;1,ROUNDDOWN(MIN(20000,$H11/$E11),-3),))</f>
        <v>0</v>
      </c>
      <c r="K11" s="192">
        <f t="shared" si="2"/>
        <v>0</v>
      </c>
      <c r="L11" s="192">
        <f t="shared" si="7"/>
        <v>0</v>
      </c>
      <c r="M11" s="192">
        <f t="shared" si="3"/>
        <v>0</v>
      </c>
      <c r="N11" s="7">
        <f t="shared" si="4"/>
        <v>0</v>
      </c>
      <c r="O11" s="141">
        <f t="shared" si="5"/>
        <v>0</v>
      </c>
      <c r="P11" s="8">
        <v>0</v>
      </c>
      <c r="Q11" s="8">
        <v>0</v>
      </c>
      <c r="R11" s="186" t="s">
        <v>249</v>
      </c>
    </row>
    <row r="12" spans="1:18" ht="20.100000000000001" customHeight="1">
      <c r="B12" s="6" t="s">
        <v>4</v>
      </c>
      <c r="C12" s="144"/>
      <c r="D12" s="144"/>
      <c r="E12" s="6">
        <f t="shared" si="0"/>
        <v>0</v>
      </c>
      <c r="F12" s="8"/>
      <c r="G12" s="8"/>
      <c r="H12" s="7">
        <f t="shared" si="6"/>
        <v>0</v>
      </c>
      <c r="I12" s="192">
        <f t="shared" si="1"/>
        <v>0</v>
      </c>
      <c r="J12" s="192">
        <f t="shared" ref="J12:J19" si="8">IF($J$7="〇",IF($C12&gt;1,ROUNDDOWN(MIN(30000,$H12/$E12),-3),),IF($C12&gt;1,ROUNDDOWN(MIN(20000,$H12/$E12),-3),))</f>
        <v>0</v>
      </c>
      <c r="K12" s="192">
        <f t="shared" si="2"/>
        <v>0</v>
      </c>
      <c r="L12" s="192">
        <f t="shared" si="7"/>
        <v>0</v>
      </c>
      <c r="M12" s="192">
        <f t="shared" si="3"/>
        <v>0</v>
      </c>
      <c r="N12" s="7">
        <f t="shared" si="4"/>
        <v>0</v>
      </c>
      <c r="O12" s="141">
        <f t="shared" si="5"/>
        <v>0</v>
      </c>
      <c r="P12" s="8">
        <v>0</v>
      </c>
      <c r="Q12" s="8">
        <v>0</v>
      </c>
    </row>
    <row r="13" spans="1:18" ht="20.100000000000001" customHeight="1">
      <c r="B13" s="6" t="s">
        <v>5</v>
      </c>
      <c r="C13" s="144"/>
      <c r="D13" s="144"/>
      <c r="E13" s="6">
        <f t="shared" si="0"/>
        <v>0</v>
      </c>
      <c r="F13" s="8"/>
      <c r="G13" s="8"/>
      <c r="H13" s="7">
        <f t="shared" si="6"/>
        <v>0</v>
      </c>
      <c r="I13" s="192">
        <f t="shared" si="1"/>
        <v>0</v>
      </c>
      <c r="J13" s="192">
        <f t="shared" si="8"/>
        <v>0</v>
      </c>
      <c r="K13" s="192">
        <f t="shared" si="2"/>
        <v>0</v>
      </c>
      <c r="L13" s="192">
        <f t="shared" si="7"/>
        <v>0</v>
      </c>
      <c r="M13" s="192">
        <f t="shared" si="3"/>
        <v>0</v>
      </c>
      <c r="N13" s="7">
        <f t="shared" si="4"/>
        <v>0</v>
      </c>
      <c r="O13" s="141">
        <f t="shared" si="5"/>
        <v>0</v>
      </c>
      <c r="P13" s="8">
        <v>0</v>
      </c>
      <c r="Q13" s="8">
        <v>0</v>
      </c>
    </row>
    <row r="14" spans="1:18" ht="20.100000000000001" customHeight="1">
      <c r="B14" s="6" t="s">
        <v>11</v>
      </c>
      <c r="C14" s="144"/>
      <c r="D14" s="144"/>
      <c r="E14" s="6">
        <f t="shared" si="0"/>
        <v>0</v>
      </c>
      <c r="F14" s="8"/>
      <c r="G14" s="8"/>
      <c r="H14" s="7">
        <f t="shared" si="6"/>
        <v>0</v>
      </c>
      <c r="I14" s="192">
        <f t="shared" si="1"/>
        <v>0</v>
      </c>
      <c r="J14" s="192">
        <f t="shared" si="8"/>
        <v>0</v>
      </c>
      <c r="K14" s="192">
        <f t="shared" si="2"/>
        <v>0</v>
      </c>
      <c r="L14" s="192">
        <f t="shared" si="7"/>
        <v>0</v>
      </c>
      <c r="M14" s="192">
        <f t="shared" si="3"/>
        <v>0</v>
      </c>
      <c r="N14" s="7">
        <f t="shared" si="4"/>
        <v>0</v>
      </c>
      <c r="O14" s="141">
        <f t="shared" si="5"/>
        <v>0</v>
      </c>
      <c r="P14" s="8">
        <v>0</v>
      </c>
      <c r="Q14" s="8">
        <v>0</v>
      </c>
    </row>
    <row r="15" spans="1:18" ht="20.100000000000001" customHeight="1">
      <c r="B15" s="6" t="s">
        <v>12</v>
      </c>
      <c r="C15" s="144"/>
      <c r="D15" s="144"/>
      <c r="E15" s="6">
        <f t="shared" si="0"/>
        <v>0</v>
      </c>
      <c r="F15" s="8"/>
      <c r="G15" s="8"/>
      <c r="H15" s="7">
        <f t="shared" si="6"/>
        <v>0</v>
      </c>
      <c r="I15" s="192">
        <f t="shared" si="1"/>
        <v>0</v>
      </c>
      <c r="J15" s="192">
        <f t="shared" si="8"/>
        <v>0</v>
      </c>
      <c r="K15" s="192">
        <f t="shared" si="2"/>
        <v>0</v>
      </c>
      <c r="L15" s="192">
        <f t="shared" si="7"/>
        <v>0</v>
      </c>
      <c r="M15" s="192">
        <f t="shared" si="3"/>
        <v>0</v>
      </c>
      <c r="N15" s="7">
        <f t="shared" si="4"/>
        <v>0</v>
      </c>
      <c r="O15" s="141">
        <f t="shared" si="5"/>
        <v>0</v>
      </c>
      <c r="P15" s="8">
        <v>0</v>
      </c>
      <c r="Q15" s="8">
        <v>0</v>
      </c>
    </row>
    <row r="16" spans="1:18" ht="20.100000000000001" customHeight="1">
      <c r="B16" s="6" t="s">
        <v>13</v>
      </c>
      <c r="C16" s="144"/>
      <c r="D16" s="144"/>
      <c r="E16" s="6">
        <f t="shared" si="0"/>
        <v>0</v>
      </c>
      <c r="F16" s="8"/>
      <c r="G16" s="8"/>
      <c r="H16" s="7">
        <f t="shared" si="6"/>
        <v>0</v>
      </c>
      <c r="I16" s="192">
        <f t="shared" si="1"/>
        <v>0</v>
      </c>
      <c r="J16" s="192">
        <f t="shared" si="8"/>
        <v>0</v>
      </c>
      <c r="K16" s="192">
        <f t="shared" si="2"/>
        <v>0</v>
      </c>
      <c r="L16" s="192">
        <f t="shared" si="7"/>
        <v>0</v>
      </c>
      <c r="M16" s="192">
        <f t="shared" si="3"/>
        <v>0</v>
      </c>
      <c r="N16" s="7">
        <f t="shared" si="4"/>
        <v>0</v>
      </c>
      <c r="O16" s="141">
        <f t="shared" si="5"/>
        <v>0</v>
      </c>
      <c r="P16" s="8">
        <v>0</v>
      </c>
      <c r="Q16" s="8">
        <v>0</v>
      </c>
    </row>
    <row r="17" spans="2:17" ht="20.100000000000001" customHeight="1">
      <c r="B17" s="6" t="s">
        <v>6</v>
      </c>
      <c r="C17" s="144"/>
      <c r="D17" s="144"/>
      <c r="E17" s="6">
        <f t="shared" si="0"/>
        <v>0</v>
      </c>
      <c r="F17" s="8"/>
      <c r="G17" s="8"/>
      <c r="H17" s="7">
        <f t="shared" si="6"/>
        <v>0</v>
      </c>
      <c r="I17" s="192">
        <f t="shared" si="1"/>
        <v>0</v>
      </c>
      <c r="J17" s="192">
        <f t="shared" si="8"/>
        <v>0</v>
      </c>
      <c r="K17" s="192">
        <f t="shared" si="2"/>
        <v>0</v>
      </c>
      <c r="L17" s="192">
        <f t="shared" si="7"/>
        <v>0</v>
      </c>
      <c r="M17" s="192">
        <f t="shared" si="3"/>
        <v>0</v>
      </c>
      <c r="N17" s="7">
        <f t="shared" si="4"/>
        <v>0</v>
      </c>
      <c r="O17" s="141">
        <f t="shared" si="5"/>
        <v>0</v>
      </c>
      <c r="P17" s="8">
        <v>0</v>
      </c>
      <c r="Q17" s="8">
        <v>0</v>
      </c>
    </row>
    <row r="18" spans="2:17" ht="20.100000000000001" customHeight="1">
      <c r="B18" s="6" t="s">
        <v>7</v>
      </c>
      <c r="C18" s="144"/>
      <c r="D18" s="144"/>
      <c r="E18" s="6">
        <f t="shared" si="0"/>
        <v>0</v>
      </c>
      <c r="F18" s="8"/>
      <c r="G18" s="8"/>
      <c r="H18" s="7">
        <f t="shared" si="6"/>
        <v>0</v>
      </c>
      <c r="I18" s="192">
        <f t="shared" si="1"/>
        <v>0</v>
      </c>
      <c r="J18" s="192">
        <f t="shared" si="8"/>
        <v>0</v>
      </c>
      <c r="K18" s="192">
        <f t="shared" si="2"/>
        <v>0</v>
      </c>
      <c r="L18" s="192">
        <f t="shared" si="7"/>
        <v>0</v>
      </c>
      <c r="M18" s="192">
        <f t="shared" si="3"/>
        <v>0</v>
      </c>
      <c r="N18" s="7">
        <f t="shared" si="4"/>
        <v>0</v>
      </c>
      <c r="O18" s="141">
        <f t="shared" si="5"/>
        <v>0</v>
      </c>
      <c r="P18" s="8">
        <v>0</v>
      </c>
      <c r="Q18" s="8">
        <v>0</v>
      </c>
    </row>
    <row r="19" spans="2:17" ht="20.100000000000001" customHeight="1" thickBot="1">
      <c r="B19" s="137" t="s">
        <v>8</v>
      </c>
      <c r="C19" s="145"/>
      <c r="D19" s="145"/>
      <c r="E19" s="137">
        <f t="shared" si="0"/>
        <v>0</v>
      </c>
      <c r="F19" s="138"/>
      <c r="G19" s="138"/>
      <c r="H19" s="139">
        <f t="shared" si="6"/>
        <v>0</v>
      </c>
      <c r="I19" s="193">
        <f>IF($I$7="〇",IF(C19=1,IF(H19/2&lt;30001,ROUNDDOWN(H19/2,-3),30000),IF(C19&gt;1,ROUNDDOWN(MIN(30000,H19/E19),-3),)),IF(E19=1,IF(H19/2&lt;20001,ROUNDDOWN(H19/2,-3),20000),IF(E19&gt;1,ROUNDDOWN(MIN(20000,H19/E19),-3),)))</f>
        <v>0</v>
      </c>
      <c r="J19" s="194">
        <f t="shared" si="8"/>
        <v>0</v>
      </c>
      <c r="K19" s="194">
        <f t="shared" si="2"/>
        <v>0</v>
      </c>
      <c r="L19" s="194">
        <f t="shared" si="7"/>
        <v>0</v>
      </c>
      <c r="M19" s="194">
        <f t="shared" si="3"/>
        <v>0</v>
      </c>
      <c r="N19" s="139">
        <f t="shared" si="4"/>
        <v>0</v>
      </c>
      <c r="O19" s="139">
        <f t="shared" si="5"/>
        <v>0</v>
      </c>
      <c r="P19" s="138">
        <v>0</v>
      </c>
      <c r="Q19" s="138">
        <v>0</v>
      </c>
    </row>
    <row r="20" spans="2:17" ht="20.100000000000001" customHeight="1" thickTop="1">
      <c r="B20" s="135" t="s">
        <v>204</v>
      </c>
      <c r="C20" s="135"/>
      <c r="D20" s="135"/>
      <c r="E20" s="135"/>
      <c r="F20" s="136">
        <f>SUM(F8:F19)</f>
        <v>0</v>
      </c>
      <c r="G20" s="136">
        <f>SUM(G8:G19)</f>
        <v>0</v>
      </c>
      <c r="H20" s="136">
        <f t="shared" ref="H20:O20" si="9">SUM(H8:H19)</f>
        <v>0</v>
      </c>
      <c r="I20" s="191">
        <f t="shared" si="9"/>
        <v>0</v>
      </c>
      <c r="J20" s="136">
        <f t="shared" si="9"/>
        <v>0</v>
      </c>
      <c r="K20" s="136">
        <f t="shared" si="9"/>
        <v>0</v>
      </c>
      <c r="L20" s="136">
        <f t="shared" si="9"/>
        <v>0</v>
      </c>
      <c r="M20" s="136">
        <f>SUM(M8:M19)</f>
        <v>0</v>
      </c>
      <c r="N20" s="136">
        <f t="shared" si="9"/>
        <v>0</v>
      </c>
      <c r="O20" s="142">
        <f t="shared" si="9"/>
        <v>0</v>
      </c>
      <c r="P20" s="143">
        <f>SUM(P8:P19)</f>
        <v>0</v>
      </c>
      <c r="Q20" s="143">
        <f>SUM(Q8:Q19)</f>
        <v>0</v>
      </c>
    </row>
    <row r="22" spans="2:17">
      <c r="B22" s="1" t="s">
        <v>158</v>
      </c>
    </row>
    <row r="23" spans="2:17">
      <c r="B23" s="1" t="s">
        <v>159</v>
      </c>
      <c r="O23" s="207"/>
      <c r="Q23" s="207"/>
    </row>
    <row r="24" spans="2:17" ht="18.75">
      <c r="Q24" s="207" t="s">
        <v>168</v>
      </c>
    </row>
  </sheetData>
  <mergeCells count="13">
    <mergeCell ref="O6:O7"/>
    <mergeCell ref="P6:P7"/>
    <mergeCell ref="Q6:Q7"/>
    <mergeCell ref="P3:Q3"/>
    <mergeCell ref="B4:O4"/>
    <mergeCell ref="B6:B7"/>
    <mergeCell ref="C6:C7"/>
    <mergeCell ref="D6:D7"/>
    <mergeCell ref="E6:E7"/>
    <mergeCell ref="F6:F7"/>
    <mergeCell ref="G6:G7"/>
    <mergeCell ref="H6:H7"/>
    <mergeCell ref="N6:N7"/>
  </mergeCells>
  <phoneticPr fontId="2"/>
  <pageMargins left="0.25" right="0.25" top="0.75" bottom="0.75" header="0.3" footer="0.3"/>
  <pageSetup paperSize="9" scale="90" orientation="landscape" horizontalDpi="1200" verticalDpi="12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5"/>
  <sheetViews>
    <sheetView view="pageBreakPreview" zoomScale="85" zoomScaleNormal="100" zoomScaleSheetLayoutView="85" workbookViewId="0">
      <selection activeCell="L26" sqref="L26"/>
    </sheetView>
  </sheetViews>
  <sheetFormatPr defaultRowHeight="14.25" outlineLevelCol="1"/>
  <cols>
    <col min="1" max="1" width="1.625" customWidth="1"/>
    <col min="2" max="2" width="6.375" customWidth="1"/>
    <col min="3" max="3" width="25.625" customWidth="1"/>
    <col min="4" max="7" width="9.125" customWidth="1"/>
    <col min="8" max="8" width="10.125" customWidth="1"/>
    <col min="9" max="15" width="9.125" customWidth="1" outlineLevel="1"/>
    <col min="16" max="17" width="9.125" customWidth="1"/>
  </cols>
  <sheetData>
    <row r="1" spans="1:19" ht="3.95" customHeight="1"/>
    <row r="2" spans="1:19">
      <c r="A2" s="1"/>
      <c r="B2" s="1" t="s">
        <v>181</v>
      </c>
      <c r="C2" s="1"/>
      <c r="Q2" s="151"/>
      <c r="R2" s="152"/>
    </row>
    <row r="3" spans="1:19">
      <c r="A3" s="1"/>
      <c r="B3" s="1"/>
      <c r="C3" s="1"/>
      <c r="Q3" s="259" t="s">
        <v>198</v>
      </c>
      <c r="R3" s="260"/>
    </row>
    <row r="4" spans="1:19">
      <c r="B4" s="258" t="s">
        <v>155</v>
      </c>
      <c r="C4" s="258"/>
      <c r="D4" s="258"/>
      <c r="E4" s="258"/>
      <c r="F4" s="258"/>
      <c r="G4" s="258"/>
      <c r="H4" s="258"/>
      <c r="I4" s="258"/>
      <c r="J4" s="258"/>
      <c r="K4" s="258"/>
      <c r="L4" s="258"/>
      <c r="M4" s="258"/>
      <c r="N4" s="258"/>
      <c r="O4" s="258"/>
      <c r="P4" s="258"/>
      <c r="Q4" s="258"/>
    </row>
    <row r="6" spans="1:19">
      <c r="B6" s="207" t="s">
        <v>134</v>
      </c>
      <c r="C6" s="207"/>
      <c r="D6" s="261"/>
      <c r="E6" s="261"/>
      <c r="F6" s="261"/>
      <c r="G6" s="261"/>
      <c r="H6" s="261"/>
      <c r="I6" s="261"/>
      <c r="J6" s="179"/>
      <c r="K6" s="179"/>
      <c r="L6" s="179"/>
    </row>
    <row r="7" spans="1:19">
      <c r="B7" s="207" t="s">
        <v>132</v>
      </c>
      <c r="C7" s="207"/>
      <c r="D7" s="132"/>
      <c r="E7" s="1" t="s">
        <v>133</v>
      </c>
      <c r="G7" s="262" t="s">
        <v>140</v>
      </c>
      <c r="H7" s="262"/>
      <c r="I7" s="163" t="s">
        <v>139</v>
      </c>
      <c r="J7" s="164"/>
      <c r="K7" s="164"/>
      <c r="L7" s="164"/>
      <c r="S7" s="186" t="s">
        <v>240</v>
      </c>
    </row>
    <row r="8" spans="1:19" ht="15">
      <c r="S8" s="187"/>
    </row>
    <row r="9" spans="1:19" ht="15">
      <c r="B9" s="4"/>
      <c r="C9" s="4"/>
      <c r="D9" s="263" t="s">
        <v>147</v>
      </c>
      <c r="E9" s="263"/>
      <c r="F9" s="264"/>
      <c r="G9" s="264"/>
      <c r="H9" s="264"/>
      <c r="I9" s="264"/>
      <c r="J9" s="264"/>
      <c r="K9" s="264"/>
      <c r="L9" s="264"/>
      <c r="M9" s="264"/>
      <c r="N9" s="264"/>
      <c r="O9" s="264"/>
      <c r="P9" s="264"/>
      <c r="Q9" s="264"/>
      <c r="R9" s="264"/>
      <c r="S9" s="187" t="s">
        <v>251</v>
      </c>
    </row>
    <row r="10" spans="1:19">
      <c r="B10" s="4"/>
      <c r="C10" s="205" t="s">
        <v>252</v>
      </c>
      <c r="D10" s="255" t="s">
        <v>52</v>
      </c>
      <c r="E10" s="256"/>
      <c r="F10" s="256"/>
      <c r="G10" s="256"/>
      <c r="H10" s="257"/>
      <c r="I10" s="263" t="s">
        <v>137</v>
      </c>
      <c r="J10" s="263"/>
      <c r="K10" s="263"/>
      <c r="L10" s="263"/>
      <c r="M10" s="263"/>
      <c r="N10" s="255" t="s">
        <v>82</v>
      </c>
      <c r="O10" s="256"/>
      <c r="P10" s="256"/>
      <c r="Q10" s="256"/>
      <c r="R10" s="257"/>
      <c r="S10" s="186" t="s">
        <v>242</v>
      </c>
    </row>
    <row r="11" spans="1:19">
      <c r="B11" s="206">
        <v>1</v>
      </c>
      <c r="C11" s="205" t="s">
        <v>253</v>
      </c>
      <c r="D11" s="249"/>
      <c r="E11" s="250"/>
      <c r="F11" s="250"/>
      <c r="G11" s="250"/>
      <c r="H11" s="251"/>
      <c r="I11" s="254"/>
      <c r="J11" s="252"/>
      <c r="K11" s="185" t="s">
        <v>195</v>
      </c>
      <c r="L11" s="252"/>
      <c r="M11" s="253"/>
      <c r="N11" s="249"/>
      <c r="O11" s="250"/>
      <c r="P11" s="250"/>
      <c r="Q11" s="250"/>
      <c r="R11" s="251"/>
      <c r="S11" s="188"/>
    </row>
    <row r="12" spans="1:19">
      <c r="B12" s="206">
        <v>2</v>
      </c>
      <c r="C12" s="205" t="s">
        <v>253</v>
      </c>
      <c r="D12" s="249"/>
      <c r="E12" s="250"/>
      <c r="F12" s="250"/>
      <c r="G12" s="250"/>
      <c r="H12" s="251"/>
      <c r="I12" s="254"/>
      <c r="J12" s="252"/>
      <c r="K12" s="185" t="s">
        <v>195</v>
      </c>
      <c r="L12" s="252"/>
      <c r="M12" s="253"/>
      <c r="N12" s="249"/>
      <c r="O12" s="250"/>
      <c r="P12" s="250"/>
      <c r="Q12" s="250"/>
      <c r="R12" s="251"/>
      <c r="S12" s="186" t="s">
        <v>241</v>
      </c>
    </row>
    <row r="13" spans="1:19">
      <c r="B13" s="206">
        <v>3</v>
      </c>
      <c r="C13" s="205" t="s">
        <v>254</v>
      </c>
      <c r="D13" s="249"/>
      <c r="E13" s="250"/>
      <c r="F13" s="250"/>
      <c r="G13" s="250"/>
      <c r="H13" s="251"/>
      <c r="I13" s="254"/>
      <c r="J13" s="252"/>
      <c r="K13" s="185" t="s">
        <v>195</v>
      </c>
      <c r="L13" s="252"/>
      <c r="M13" s="253"/>
      <c r="N13" s="249"/>
      <c r="O13" s="250"/>
      <c r="P13" s="250"/>
      <c r="Q13" s="250"/>
      <c r="R13" s="251"/>
    </row>
    <row r="14" spans="1:19">
      <c r="B14" s="206">
        <v>4</v>
      </c>
      <c r="C14" s="205"/>
      <c r="D14" s="249"/>
      <c r="E14" s="250"/>
      <c r="F14" s="250"/>
      <c r="G14" s="250"/>
      <c r="H14" s="251"/>
      <c r="I14" s="254"/>
      <c r="J14" s="252"/>
      <c r="K14" s="185" t="s">
        <v>195</v>
      </c>
      <c r="L14" s="252"/>
      <c r="M14" s="253"/>
      <c r="N14" s="249"/>
      <c r="O14" s="250"/>
      <c r="P14" s="250"/>
      <c r="Q14" s="250"/>
      <c r="R14" s="251"/>
    </row>
    <row r="15" spans="1:19">
      <c r="B15" s="206">
        <v>5</v>
      </c>
      <c r="C15" s="205"/>
      <c r="D15" s="249"/>
      <c r="E15" s="250"/>
      <c r="F15" s="250"/>
      <c r="G15" s="250"/>
      <c r="H15" s="251"/>
      <c r="I15" s="254"/>
      <c r="J15" s="252"/>
      <c r="K15" s="185" t="s">
        <v>195</v>
      </c>
      <c r="L15" s="252"/>
      <c r="M15" s="253"/>
      <c r="N15" s="249"/>
      <c r="O15" s="250"/>
      <c r="P15" s="250"/>
      <c r="Q15" s="250"/>
      <c r="R15" s="251"/>
    </row>
    <row r="16" spans="1:19">
      <c r="B16" s="255" t="s">
        <v>9</v>
      </c>
      <c r="C16" s="256"/>
      <c r="D16" s="256"/>
      <c r="E16" s="257"/>
      <c r="F16" s="255" t="s">
        <v>202</v>
      </c>
      <c r="G16" s="257"/>
      <c r="H16" s="255" t="s">
        <v>143</v>
      </c>
      <c r="I16" s="257"/>
      <c r="J16" s="255" t="s">
        <v>197</v>
      </c>
      <c r="K16" s="257"/>
      <c r="L16" s="255" t="s">
        <v>10</v>
      </c>
      <c r="M16" s="257"/>
      <c r="N16" s="255" t="s">
        <v>145</v>
      </c>
      <c r="O16" s="256"/>
      <c r="P16" s="257"/>
      <c r="Q16" s="255" t="s">
        <v>146</v>
      </c>
      <c r="R16" s="257"/>
    </row>
    <row r="17" spans="2:18">
      <c r="B17" s="266">
        <f>'別紙⑧ (2)'!F20</f>
        <v>0</v>
      </c>
      <c r="C17" s="267"/>
      <c r="D17" s="267"/>
      <c r="E17" s="268"/>
      <c r="F17" s="269">
        <f>'別紙⑧ (2)'!G20</f>
        <v>0</v>
      </c>
      <c r="G17" s="269"/>
      <c r="H17" s="266">
        <f>SUM(B17:G17)</f>
        <v>0</v>
      </c>
      <c r="I17" s="268"/>
      <c r="J17" s="266">
        <f>'別紙⑧ (2)'!N20</f>
        <v>0</v>
      </c>
      <c r="K17" s="268"/>
      <c r="L17" s="266">
        <f>'別紙⑧ (2)'!O20</f>
        <v>0</v>
      </c>
      <c r="M17" s="268"/>
      <c r="N17" s="266">
        <f>'別紙⑧ (2)'!P20</f>
        <v>0</v>
      </c>
      <c r="O17" s="267"/>
      <c r="P17" s="268"/>
      <c r="Q17" s="269">
        <f>'別紙⑧ (2)'!Q20</f>
        <v>0</v>
      </c>
      <c r="R17" s="269"/>
    </row>
    <row r="20" spans="2:18">
      <c r="B20" s="263" t="s">
        <v>148</v>
      </c>
      <c r="C20" s="263"/>
      <c r="D20" s="264"/>
      <c r="E20" s="264"/>
      <c r="F20" s="264"/>
      <c r="G20" s="265"/>
      <c r="H20" s="265"/>
      <c r="I20" s="265"/>
      <c r="J20" s="265"/>
      <c r="K20" s="265"/>
      <c r="L20" s="265"/>
      <c r="M20" s="265"/>
      <c r="N20" s="265"/>
      <c r="O20" s="265"/>
      <c r="P20" s="265"/>
      <c r="Q20" s="265"/>
      <c r="R20" s="265"/>
    </row>
    <row r="21" spans="2:18" s="2" customFormat="1" ht="47.25" customHeight="1">
      <c r="B21" s="263" t="s">
        <v>149</v>
      </c>
      <c r="C21" s="263"/>
      <c r="D21" s="264"/>
      <c r="E21" s="264"/>
      <c r="F21" s="264"/>
      <c r="G21" s="265"/>
      <c r="H21" s="265"/>
      <c r="I21" s="265"/>
      <c r="J21" s="265"/>
      <c r="K21" s="265"/>
      <c r="L21" s="265"/>
      <c r="M21" s="265"/>
      <c r="N21" s="265"/>
      <c r="O21" s="265"/>
      <c r="P21" s="265"/>
      <c r="Q21" s="265"/>
      <c r="R21" s="265"/>
    </row>
    <row r="23" spans="2:18" ht="14.25" customHeight="1"/>
    <row r="24" spans="2:18">
      <c r="C24" s="1" t="s">
        <v>253</v>
      </c>
    </row>
    <row r="25" spans="2:18">
      <c r="C25" s="1" t="s">
        <v>254</v>
      </c>
    </row>
  </sheetData>
  <mergeCells count="46">
    <mergeCell ref="D10:H10"/>
    <mergeCell ref="I10:M10"/>
    <mergeCell ref="N10:R10"/>
    <mergeCell ref="Q3:R3"/>
    <mergeCell ref="B4:Q4"/>
    <mergeCell ref="D6:I6"/>
    <mergeCell ref="G7:H7"/>
    <mergeCell ref="D9:R9"/>
    <mergeCell ref="D11:H11"/>
    <mergeCell ref="I11:J11"/>
    <mergeCell ref="L11:M11"/>
    <mergeCell ref="N11:R11"/>
    <mergeCell ref="D12:H12"/>
    <mergeCell ref="I12:J12"/>
    <mergeCell ref="L12:M12"/>
    <mergeCell ref="N12:R12"/>
    <mergeCell ref="D13:H13"/>
    <mergeCell ref="I13:J13"/>
    <mergeCell ref="L13:M13"/>
    <mergeCell ref="N13:R13"/>
    <mergeCell ref="D14:H14"/>
    <mergeCell ref="I14:J14"/>
    <mergeCell ref="L14:M14"/>
    <mergeCell ref="N14:R14"/>
    <mergeCell ref="D15:H15"/>
    <mergeCell ref="I15:J15"/>
    <mergeCell ref="L15:M15"/>
    <mergeCell ref="N15:R15"/>
    <mergeCell ref="B16:E16"/>
    <mergeCell ref="F16:G16"/>
    <mergeCell ref="H16:I16"/>
    <mergeCell ref="J16:K16"/>
    <mergeCell ref="L16:M16"/>
    <mergeCell ref="N16:P16"/>
    <mergeCell ref="B20:F20"/>
    <mergeCell ref="G20:R20"/>
    <mergeCell ref="B21:F21"/>
    <mergeCell ref="G21:R21"/>
    <mergeCell ref="Q16:R16"/>
    <mergeCell ref="B17:E17"/>
    <mergeCell ref="F17:G17"/>
    <mergeCell ref="H17:I17"/>
    <mergeCell ref="J17:K17"/>
    <mergeCell ref="L17:M17"/>
    <mergeCell ref="N17:P17"/>
    <mergeCell ref="Q17:R17"/>
  </mergeCells>
  <phoneticPr fontId="2"/>
  <dataValidations count="2">
    <dataValidation type="list" allowBlank="1" showInputMessage="1" showErrorMessage="1" sqref="I7">
      <formula1>"□,☑"</formula1>
    </dataValidation>
    <dataValidation type="list" allowBlank="1" showInputMessage="1" showErrorMessage="1" sqref="C11:C15">
      <formula1>$C$24:$C$25</formula1>
    </dataValidation>
  </dataValidations>
  <pageMargins left="0.25" right="0.25" top="0.75" bottom="0.75" header="0.3" footer="0.3"/>
  <pageSetup paperSize="9" scale="76" orientation="landscape" horizontalDpi="1200" verticalDpi="120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24"/>
  <sheetViews>
    <sheetView view="pageBreakPreview" zoomScaleNormal="85" zoomScaleSheetLayoutView="100" workbookViewId="0">
      <selection activeCell="L26" sqref="L26"/>
    </sheetView>
  </sheetViews>
  <sheetFormatPr defaultRowHeight="14.25" outlineLevelCol="1"/>
  <cols>
    <col min="1" max="1" width="1.625" customWidth="1"/>
    <col min="2" max="5" width="8.625" customWidth="1"/>
    <col min="6" max="8" width="9.125" customWidth="1"/>
    <col min="9" max="13" width="9.125" customWidth="1" outlineLevel="1"/>
    <col min="14" max="15" width="9.125" customWidth="1"/>
  </cols>
  <sheetData>
    <row r="1" spans="1:18" ht="3.95" customHeight="1"/>
    <row r="2" spans="1:18">
      <c r="A2" s="1"/>
      <c r="B2" s="1" t="s">
        <v>283</v>
      </c>
      <c r="C2" s="1"/>
      <c r="D2" s="1"/>
      <c r="E2" s="1"/>
    </row>
    <row r="3" spans="1:18">
      <c r="A3" s="1"/>
      <c r="B3" s="1"/>
      <c r="C3" s="1"/>
      <c r="D3" s="1"/>
      <c r="E3" s="1"/>
      <c r="P3" s="258" t="s">
        <v>198</v>
      </c>
      <c r="Q3" s="270"/>
    </row>
    <row r="4" spans="1:18">
      <c r="B4" s="258" t="s">
        <v>156</v>
      </c>
      <c r="C4" s="258"/>
      <c r="D4" s="258"/>
      <c r="E4" s="258"/>
      <c r="F4" s="258"/>
      <c r="G4" s="258"/>
      <c r="H4" s="258"/>
      <c r="I4" s="258"/>
      <c r="J4" s="258"/>
      <c r="K4" s="258"/>
      <c r="L4" s="258"/>
      <c r="M4" s="258"/>
      <c r="N4" s="258"/>
      <c r="O4" s="258"/>
    </row>
    <row r="6" spans="1:18" ht="32.25" customHeight="1">
      <c r="B6" s="271"/>
      <c r="C6" s="273" t="s">
        <v>151</v>
      </c>
      <c r="D6" s="273" t="s">
        <v>157</v>
      </c>
      <c r="E6" s="275" t="s">
        <v>152</v>
      </c>
      <c r="F6" s="273" t="s">
        <v>9</v>
      </c>
      <c r="G6" s="273" t="s">
        <v>142</v>
      </c>
      <c r="H6" s="273" t="s">
        <v>154</v>
      </c>
      <c r="I6" s="5" t="s">
        <v>160</v>
      </c>
      <c r="J6" s="5" t="s">
        <v>161</v>
      </c>
      <c r="K6" s="5" t="s">
        <v>162</v>
      </c>
      <c r="L6" s="5" t="s">
        <v>163</v>
      </c>
      <c r="M6" s="5" t="s">
        <v>164</v>
      </c>
      <c r="N6" s="273" t="s">
        <v>165</v>
      </c>
      <c r="O6" s="273" t="s">
        <v>10</v>
      </c>
      <c r="P6" s="273" t="s">
        <v>166</v>
      </c>
      <c r="Q6" s="273" t="s">
        <v>167</v>
      </c>
    </row>
    <row r="7" spans="1:18" ht="15.75" customHeight="1">
      <c r="B7" s="272"/>
      <c r="C7" s="274"/>
      <c r="D7" s="274"/>
      <c r="E7" s="276"/>
      <c r="F7" s="274"/>
      <c r="G7" s="274"/>
      <c r="H7" s="274"/>
      <c r="I7" s="5" t="str">
        <f>IF(COUNTIF('⑧ (2)'!C11,"*４*"),"〇","")</f>
        <v/>
      </c>
      <c r="J7" s="5" t="str">
        <f>IF(COUNTIF('⑧ (2)'!C12,"*４年*"),"〇","")</f>
        <v/>
      </c>
      <c r="K7" s="5" t="str">
        <f>IF(COUNTIF('⑧ (2)'!C13,"*４年*"),"〇","")</f>
        <v>〇</v>
      </c>
      <c r="L7" s="5" t="str">
        <f>IF(COUNTIF('⑧ (2)'!C14,"*４年*"),"〇","")</f>
        <v/>
      </c>
      <c r="M7" s="5" t="str">
        <f>IF(COUNTIF('⑧ (2)'!C14,"*４年*"),"〇","")</f>
        <v/>
      </c>
      <c r="N7" s="274"/>
      <c r="O7" s="274"/>
      <c r="P7" s="274"/>
      <c r="Q7" s="274"/>
    </row>
    <row r="8" spans="1:18" ht="20.100000000000001" customHeight="1">
      <c r="B8" s="6" t="s">
        <v>0</v>
      </c>
      <c r="C8" s="144"/>
      <c r="D8" s="144"/>
      <c r="E8" s="6">
        <f t="shared" ref="E8:E19" si="0">SUM(C8:D8)</f>
        <v>0</v>
      </c>
      <c r="F8" s="8"/>
      <c r="G8" s="8"/>
      <c r="H8" s="7">
        <f>F8+G8</f>
        <v>0</v>
      </c>
      <c r="I8" s="192">
        <f t="shared" ref="I8:I18" si="1">IF($I$7="〇",IF(C8=1,IF(H8/2&lt;30001,ROUNDDOWN(H8/2,-3),30000),IF(C8&gt;1,ROUNDDOWN(MIN(30000,H8/E8),-3),)),IF(E8=1,IF(H8/2&lt;20001,ROUNDDOWN(H8/2,-3),20000),IF(E8&gt;1,ROUNDDOWN(MIN(20000,H8/E8),-3),)))</f>
        <v>0</v>
      </c>
      <c r="J8" s="192">
        <f>IF($J$7="〇",IF($C8&gt;1,ROUNDDOWN(MIN(30000,$H8/$E8),-3),),IF($C8&gt;1,ROUNDDOWN(MIN(20000,$H8/$E8),-3),))</f>
        <v>0</v>
      </c>
      <c r="K8" s="192">
        <f>IF($K$7="〇",IF($C8&gt;2,ROUNDDOWN(MIN(30000,$H8/$E8),-3),),IF($C8&gt;2,ROUNDDOWN(MIN(20000,$H8/$E8),-3),))</f>
        <v>0</v>
      </c>
      <c r="L8" s="192">
        <f>IF($L$7="〇",IF($C8&gt;3,ROUNDDOWN(MIN(30000,$H8/$E8),-3),),IF($C8&gt;3,ROUNDDOWN(MIN(20000,$H8/$E8),-3),))</f>
        <v>0</v>
      </c>
      <c r="M8" s="192">
        <f>IF($M$7="〇",IF($C8&gt;4,ROUNDDOWN(MIN(30000,$H8/$E8),-3),),IF($C8&gt;4,ROUNDDOWN(MIN(20000,$H8/$E8),-3),))</f>
        <v>0</v>
      </c>
      <c r="N8" s="7">
        <f>SUM(I8:M8)</f>
        <v>0</v>
      </c>
      <c r="O8" s="141">
        <f>H8-P8-Q8-N8</f>
        <v>0</v>
      </c>
      <c r="P8" s="8">
        <v>0</v>
      </c>
      <c r="Q8" s="8">
        <v>0</v>
      </c>
      <c r="R8" s="186" t="s">
        <v>245</v>
      </c>
    </row>
    <row r="9" spans="1:18" ht="20.100000000000001" customHeight="1">
      <c r="B9" s="6" t="s">
        <v>1</v>
      </c>
      <c r="C9" s="144"/>
      <c r="D9" s="144"/>
      <c r="E9" s="6">
        <f t="shared" si="0"/>
        <v>0</v>
      </c>
      <c r="F9" s="8"/>
      <c r="G9" s="8"/>
      <c r="H9" s="7">
        <f>F9+G9</f>
        <v>0</v>
      </c>
      <c r="I9" s="192">
        <f t="shared" si="1"/>
        <v>0</v>
      </c>
      <c r="J9" s="192">
        <f>IF($J$7="〇",IF($C9&gt;1,ROUNDDOWN(MIN(30000,$H9/$E9),-3),),IF($C9&gt;1,ROUNDDOWN(MIN(20000,$H9/$E9),-3),))</f>
        <v>0</v>
      </c>
      <c r="K9" s="192">
        <f t="shared" ref="K9:K19" si="2">IF($K$7="〇",IF($C9&gt;2,ROUNDDOWN(MIN(30000,$H9/$E9),-3),),IF($C9&gt;2,ROUNDDOWN(MIN(20000,$H9/$E9),-3),))</f>
        <v>0</v>
      </c>
      <c r="L9" s="192">
        <f>IF($L$7="〇",IF($C9&gt;3,ROUNDDOWN(MIN(30000,$H9/$E9),-3),),IF($C9&gt;3,ROUNDDOWN(MIN(20000,$H9/$E9),-3),))</f>
        <v>0</v>
      </c>
      <c r="M9" s="192">
        <f t="shared" ref="M9:M19" si="3">IF($M$7="〇",IF($C9&gt;4,ROUNDDOWN(MIN(30000,$H9/$E9),-3),),IF($C9&gt;4,ROUNDDOWN(MIN(20000,$H9/$E9),-3),))</f>
        <v>0</v>
      </c>
      <c r="N9" s="7">
        <f t="shared" ref="N9:N19" si="4">SUM(I9:M9)</f>
        <v>0</v>
      </c>
      <c r="O9" s="141">
        <f t="shared" ref="O9:O19" si="5">H9-N9</f>
        <v>0</v>
      </c>
      <c r="P9" s="8">
        <v>0</v>
      </c>
      <c r="Q9" s="8">
        <v>0</v>
      </c>
      <c r="R9" s="186" t="s">
        <v>246</v>
      </c>
    </row>
    <row r="10" spans="1:18" ht="20.100000000000001" customHeight="1">
      <c r="B10" s="6" t="s">
        <v>2</v>
      </c>
      <c r="C10" s="144"/>
      <c r="D10" s="144"/>
      <c r="E10" s="6">
        <f t="shared" si="0"/>
        <v>0</v>
      </c>
      <c r="F10" s="8"/>
      <c r="G10" s="8"/>
      <c r="H10" s="7">
        <f t="shared" ref="H10:H19" si="6">F10+G10</f>
        <v>0</v>
      </c>
      <c r="I10" s="192">
        <f t="shared" si="1"/>
        <v>0</v>
      </c>
      <c r="J10" s="192">
        <f>IF($J$7="〇",IF($C10&gt;1,ROUNDDOWN(MIN(30000,$H10/$E10),-3),),IF($C10&gt;1,ROUNDDOWN(MIN(20000,$H10/$E10),-3),))</f>
        <v>0</v>
      </c>
      <c r="K10" s="192">
        <f t="shared" si="2"/>
        <v>0</v>
      </c>
      <c r="L10" s="192">
        <f t="shared" ref="L10:L19" si="7">IF($L$7="〇",IF($C10&gt;3,ROUNDDOWN(MIN(30000,$H10/$E10),-3),),IF($C10&gt;3,ROUNDDOWN(MIN(20000,$H10/$E10),-3),))</f>
        <v>0</v>
      </c>
      <c r="M10" s="192">
        <f t="shared" si="3"/>
        <v>0</v>
      </c>
      <c r="N10" s="7">
        <f t="shared" si="4"/>
        <v>0</v>
      </c>
      <c r="O10" s="141">
        <f t="shared" si="5"/>
        <v>0</v>
      </c>
      <c r="P10" s="8">
        <v>0</v>
      </c>
      <c r="Q10" s="8">
        <v>0</v>
      </c>
      <c r="R10" s="186" t="s">
        <v>250</v>
      </c>
    </row>
    <row r="11" spans="1:18" ht="20.100000000000001" customHeight="1">
      <c r="B11" s="6" t="s">
        <v>3</v>
      </c>
      <c r="C11" s="144"/>
      <c r="D11" s="144"/>
      <c r="E11" s="6">
        <f t="shared" si="0"/>
        <v>0</v>
      </c>
      <c r="F11" s="8"/>
      <c r="G11" s="8"/>
      <c r="H11" s="7">
        <f t="shared" si="6"/>
        <v>0</v>
      </c>
      <c r="I11" s="192">
        <f t="shared" si="1"/>
        <v>0</v>
      </c>
      <c r="J11" s="192">
        <f>IF($J$7="〇",IF($C11&gt;1,ROUNDDOWN(MIN(30000,$H11/$E11),-3),),IF($C11&gt;1,ROUNDDOWN(MIN(20000,$H11/$E11),-3),))</f>
        <v>0</v>
      </c>
      <c r="K11" s="192">
        <f t="shared" si="2"/>
        <v>0</v>
      </c>
      <c r="L11" s="192">
        <f t="shared" si="7"/>
        <v>0</v>
      </c>
      <c r="M11" s="192">
        <f t="shared" si="3"/>
        <v>0</v>
      </c>
      <c r="N11" s="7">
        <f t="shared" si="4"/>
        <v>0</v>
      </c>
      <c r="O11" s="141">
        <f t="shared" si="5"/>
        <v>0</v>
      </c>
      <c r="P11" s="8">
        <v>0</v>
      </c>
      <c r="Q11" s="8">
        <v>0</v>
      </c>
      <c r="R11" s="186" t="s">
        <v>249</v>
      </c>
    </row>
    <row r="12" spans="1:18" ht="20.100000000000001" customHeight="1">
      <c r="B12" s="6" t="s">
        <v>4</v>
      </c>
      <c r="C12" s="144"/>
      <c r="D12" s="144"/>
      <c r="E12" s="6">
        <f t="shared" si="0"/>
        <v>0</v>
      </c>
      <c r="F12" s="8"/>
      <c r="G12" s="8"/>
      <c r="H12" s="7">
        <f t="shared" si="6"/>
        <v>0</v>
      </c>
      <c r="I12" s="192">
        <f t="shared" si="1"/>
        <v>0</v>
      </c>
      <c r="J12" s="192">
        <f t="shared" ref="J12:J19" si="8">IF($J$7="〇",IF($C12&gt;1,ROUNDDOWN(MIN(30000,$H12/$E12),-3),),IF($C12&gt;1,ROUNDDOWN(MIN(20000,$H12/$E12),-3),))</f>
        <v>0</v>
      </c>
      <c r="K12" s="192">
        <f t="shared" si="2"/>
        <v>0</v>
      </c>
      <c r="L12" s="192">
        <f t="shared" si="7"/>
        <v>0</v>
      </c>
      <c r="M12" s="192">
        <f t="shared" si="3"/>
        <v>0</v>
      </c>
      <c r="N12" s="7">
        <f t="shared" si="4"/>
        <v>0</v>
      </c>
      <c r="O12" s="141">
        <f t="shared" si="5"/>
        <v>0</v>
      </c>
      <c r="P12" s="8">
        <v>0</v>
      </c>
      <c r="Q12" s="8">
        <v>0</v>
      </c>
    </row>
    <row r="13" spans="1:18" ht="20.100000000000001" customHeight="1">
      <c r="B13" s="6" t="s">
        <v>5</v>
      </c>
      <c r="C13" s="144"/>
      <c r="D13" s="144"/>
      <c r="E13" s="6">
        <f t="shared" si="0"/>
        <v>0</v>
      </c>
      <c r="F13" s="8"/>
      <c r="G13" s="8"/>
      <c r="H13" s="7">
        <f t="shared" si="6"/>
        <v>0</v>
      </c>
      <c r="I13" s="192">
        <f t="shared" si="1"/>
        <v>0</v>
      </c>
      <c r="J13" s="192">
        <f t="shared" si="8"/>
        <v>0</v>
      </c>
      <c r="K13" s="192">
        <f t="shared" si="2"/>
        <v>0</v>
      </c>
      <c r="L13" s="192">
        <f t="shared" si="7"/>
        <v>0</v>
      </c>
      <c r="M13" s="192">
        <f t="shared" si="3"/>
        <v>0</v>
      </c>
      <c r="N13" s="7">
        <f t="shared" si="4"/>
        <v>0</v>
      </c>
      <c r="O13" s="141">
        <f t="shared" si="5"/>
        <v>0</v>
      </c>
      <c r="P13" s="8">
        <v>0</v>
      </c>
      <c r="Q13" s="8">
        <v>0</v>
      </c>
    </row>
    <row r="14" spans="1:18" ht="20.100000000000001" customHeight="1">
      <c r="B14" s="6" t="s">
        <v>11</v>
      </c>
      <c r="C14" s="144"/>
      <c r="D14" s="144"/>
      <c r="E14" s="6">
        <f t="shared" si="0"/>
        <v>0</v>
      </c>
      <c r="F14" s="8"/>
      <c r="G14" s="8"/>
      <c r="H14" s="7">
        <f t="shared" si="6"/>
        <v>0</v>
      </c>
      <c r="I14" s="192">
        <f t="shared" si="1"/>
        <v>0</v>
      </c>
      <c r="J14" s="192">
        <f t="shared" si="8"/>
        <v>0</v>
      </c>
      <c r="K14" s="192">
        <f t="shared" si="2"/>
        <v>0</v>
      </c>
      <c r="L14" s="192">
        <f t="shared" si="7"/>
        <v>0</v>
      </c>
      <c r="M14" s="192">
        <f t="shared" si="3"/>
        <v>0</v>
      </c>
      <c r="N14" s="7">
        <f t="shared" si="4"/>
        <v>0</v>
      </c>
      <c r="O14" s="141">
        <f t="shared" si="5"/>
        <v>0</v>
      </c>
      <c r="P14" s="8">
        <v>0</v>
      </c>
      <c r="Q14" s="8">
        <v>0</v>
      </c>
    </row>
    <row r="15" spans="1:18" ht="20.100000000000001" customHeight="1">
      <c r="B15" s="6" t="s">
        <v>12</v>
      </c>
      <c r="C15" s="144"/>
      <c r="D15" s="144"/>
      <c r="E15" s="6">
        <f t="shared" si="0"/>
        <v>0</v>
      </c>
      <c r="F15" s="8"/>
      <c r="G15" s="8"/>
      <c r="H15" s="7">
        <f t="shared" si="6"/>
        <v>0</v>
      </c>
      <c r="I15" s="192">
        <f t="shared" si="1"/>
        <v>0</v>
      </c>
      <c r="J15" s="192">
        <f t="shared" si="8"/>
        <v>0</v>
      </c>
      <c r="K15" s="192">
        <f t="shared" si="2"/>
        <v>0</v>
      </c>
      <c r="L15" s="192">
        <f t="shared" si="7"/>
        <v>0</v>
      </c>
      <c r="M15" s="192">
        <f t="shared" si="3"/>
        <v>0</v>
      </c>
      <c r="N15" s="7">
        <f t="shared" si="4"/>
        <v>0</v>
      </c>
      <c r="O15" s="141">
        <f t="shared" si="5"/>
        <v>0</v>
      </c>
      <c r="P15" s="8">
        <v>0</v>
      </c>
      <c r="Q15" s="8">
        <v>0</v>
      </c>
    </row>
    <row r="16" spans="1:18" ht="20.100000000000001" customHeight="1">
      <c r="B16" s="6" t="s">
        <v>13</v>
      </c>
      <c r="C16" s="144"/>
      <c r="D16" s="144"/>
      <c r="E16" s="6">
        <f t="shared" si="0"/>
        <v>0</v>
      </c>
      <c r="F16" s="8"/>
      <c r="G16" s="8"/>
      <c r="H16" s="7">
        <f t="shared" si="6"/>
        <v>0</v>
      </c>
      <c r="I16" s="192">
        <f t="shared" si="1"/>
        <v>0</v>
      </c>
      <c r="J16" s="192">
        <f t="shared" si="8"/>
        <v>0</v>
      </c>
      <c r="K16" s="192">
        <f t="shared" si="2"/>
        <v>0</v>
      </c>
      <c r="L16" s="192">
        <f t="shared" si="7"/>
        <v>0</v>
      </c>
      <c r="M16" s="192">
        <f t="shared" si="3"/>
        <v>0</v>
      </c>
      <c r="N16" s="7">
        <f t="shared" si="4"/>
        <v>0</v>
      </c>
      <c r="O16" s="141">
        <f t="shared" si="5"/>
        <v>0</v>
      </c>
      <c r="P16" s="8">
        <v>0</v>
      </c>
      <c r="Q16" s="8">
        <v>0</v>
      </c>
    </row>
    <row r="17" spans="2:17" ht="20.100000000000001" customHeight="1">
      <c r="B17" s="6" t="s">
        <v>6</v>
      </c>
      <c r="C17" s="144"/>
      <c r="D17" s="144"/>
      <c r="E17" s="6">
        <f t="shared" si="0"/>
        <v>0</v>
      </c>
      <c r="F17" s="8"/>
      <c r="G17" s="8"/>
      <c r="H17" s="7">
        <f t="shared" si="6"/>
        <v>0</v>
      </c>
      <c r="I17" s="192">
        <f t="shared" si="1"/>
        <v>0</v>
      </c>
      <c r="J17" s="192">
        <f t="shared" si="8"/>
        <v>0</v>
      </c>
      <c r="K17" s="192">
        <f t="shared" si="2"/>
        <v>0</v>
      </c>
      <c r="L17" s="192">
        <f t="shared" si="7"/>
        <v>0</v>
      </c>
      <c r="M17" s="192">
        <f t="shared" si="3"/>
        <v>0</v>
      </c>
      <c r="N17" s="7">
        <f t="shared" si="4"/>
        <v>0</v>
      </c>
      <c r="O17" s="141">
        <f t="shared" si="5"/>
        <v>0</v>
      </c>
      <c r="P17" s="8">
        <v>0</v>
      </c>
      <c r="Q17" s="8">
        <v>0</v>
      </c>
    </row>
    <row r="18" spans="2:17" ht="20.100000000000001" customHeight="1">
      <c r="B18" s="6" t="s">
        <v>7</v>
      </c>
      <c r="C18" s="144"/>
      <c r="D18" s="144"/>
      <c r="E18" s="6">
        <f t="shared" si="0"/>
        <v>0</v>
      </c>
      <c r="F18" s="8"/>
      <c r="G18" s="8"/>
      <c r="H18" s="7">
        <f t="shared" si="6"/>
        <v>0</v>
      </c>
      <c r="I18" s="192">
        <f t="shared" si="1"/>
        <v>0</v>
      </c>
      <c r="J18" s="192">
        <f t="shared" si="8"/>
        <v>0</v>
      </c>
      <c r="K18" s="192">
        <f t="shared" si="2"/>
        <v>0</v>
      </c>
      <c r="L18" s="192">
        <f t="shared" si="7"/>
        <v>0</v>
      </c>
      <c r="M18" s="192">
        <f t="shared" si="3"/>
        <v>0</v>
      </c>
      <c r="N18" s="7">
        <f t="shared" si="4"/>
        <v>0</v>
      </c>
      <c r="O18" s="141">
        <f t="shared" si="5"/>
        <v>0</v>
      </c>
      <c r="P18" s="8">
        <v>0</v>
      </c>
      <c r="Q18" s="8">
        <v>0</v>
      </c>
    </row>
    <row r="19" spans="2:17" ht="20.100000000000001" customHeight="1" thickBot="1">
      <c r="B19" s="137" t="s">
        <v>8</v>
      </c>
      <c r="C19" s="145">
        <v>0</v>
      </c>
      <c r="D19" s="145">
        <v>0</v>
      </c>
      <c r="E19" s="137">
        <f t="shared" si="0"/>
        <v>0</v>
      </c>
      <c r="F19" s="138"/>
      <c r="G19" s="138"/>
      <c r="H19" s="139">
        <f t="shared" si="6"/>
        <v>0</v>
      </c>
      <c r="I19" s="193">
        <f>IF($I$7="〇",IF(C19=1,IF(H19/2&lt;30001,ROUNDDOWN(H19/2,-3),30000),IF(C19&gt;1,ROUNDDOWN(MIN(30000,H19/E19),-3),)),IF(E19=1,IF(H19/2&lt;20001,ROUNDDOWN(H19/2,-3),20000),IF(E19&gt;1,ROUNDDOWN(MIN(20000,H19/E19),-3),)))</f>
        <v>0</v>
      </c>
      <c r="J19" s="194">
        <f t="shared" si="8"/>
        <v>0</v>
      </c>
      <c r="K19" s="194">
        <f t="shared" si="2"/>
        <v>0</v>
      </c>
      <c r="L19" s="194">
        <f t="shared" si="7"/>
        <v>0</v>
      </c>
      <c r="M19" s="194">
        <f t="shared" si="3"/>
        <v>0</v>
      </c>
      <c r="N19" s="139">
        <f t="shared" si="4"/>
        <v>0</v>
      </c>
      <c r="O19" s="139">
        <f t="shared" si="5"/>
        <v>0</v>
      </c>
      <c r="P19" s="138">
        <v>0</v>
      </c>
      <c r="Q19" s="138">
        <v>0</v>
      </c>
    </row>
    <row r="20" spans="2:17" ht="20.100000000000001" customHeight="1" thickTop="1">
      <c r="B20" s="135" t="s">
        <v>204</v>
      </c>
      <c r="C20" s="135"/>
      <c r="D20" s="135"/>
      <c r="E20" s="135"/>
      <c r="F20" s="136">
        <f>SUM(F8:F19)</f>
        <v>0</v>
      </c>
      <c r="G20" s="136">
        <f>SUM(G8:G19)</f>
        <v>0</v>
      </c>
      <c r="H20" s="136">
        <f t="shared" ref="H20:O20" si="9">SUM(H8:H19)</f>
        <v>0</v>
      </c>
      <c r="I20" s="191">
        <f t="shared" si="9"/>
        <v>0</v>
      </c>
      <c r="J20" s="136">
        <f t="shared" si="9"/>
        <v>0</v>
      </c>
      <c r="K20" s="136">
        <f t="shared" si="9"/>
        <v>0</v>
      </c>
      <c r="L20" s="136">
        <f t="shared" si="9"/>
        <v>0</v>
      </c>
      <c r="M20" s="136">
        <f>SUM(M8:M19)</f>
        <v>0</v>
      </c>
      <c r="N20" s="136">
        <f t="shared" si="9"/>
        <v>0</v>
      </c>
      <c r="O20" s="142">
        <f t="shared" si="9"/>
        <v>0</v>
      </c>
      <c r="P20" s="143">
        <f>SUM(P8:P19)</f>
        <v>0</v>
      </c>
      <c r="Q20" s="143">
        <f>SUM(Q8:Q19)</f>
        <v>0</v>
      </c>
    </row>
    <row r="22" spans="2:17">
      <c r="B22" s="1" t="s">
        <v>158</v>
      </c>
    </row>
    <row r="23" spans="2:17">
      <c r="B23" s="1" t="s">
        <v>159</v>
      </c>
      <c r="O23" s="207"/>
      <c r="Q23" s="207"/>
    </row>
    <row r="24" spans="2:17" ht="18.75">
      <c r="Q24" s="207" t="s">
        <v>168</v>
      </c>
    </row>
  </sheetData>
  <mergeCells count="13">
    <mergeCell ref="O6:O7"/>
    <mergeCell ref="P6:P7"/>
    <mergeCell ref="Q6:Q7"/>
    <mergeCell ref="P3:Q3"/>
    <mergeCell ref="B4:O4"/>
    <mergeCell ref="B6:B7"/>
    <mergeCell ref="C6:C7"/>
    <mergeCell ref="D6:D7"/>
    <mergeCell ref="E6:E7"/>
    <mergeCell ref="F6:F7"/>
    <mergeCell ref="G6:G7"/>
    <mergeCell ref="H6:H7"/>
    <mergeCell ref="N6:N7"/>
  </mergeCells>
  <phoneticPr fontId="2"/>
  <pageMargins left="0.25" right="0.25" top="0.75" bottom="0.75" header="0.3" footer="0.3"/>
  <pageSetup paperSize="9" scale="90" orientation="landscape" horizontalDpi="1200" verticalDpi="12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I40"/>
  <sheetViews>
    <sheetView view="pageBreakPreview" zoomScale="89" zoomScaleNormal="100" zoomScaleSheetLayoutView="89" workbookViewId="0">
      <selection activeCell="G16" sqref="G16"/>
    </sheetView>
  </sheetViews>
  <sheetFormatPr defaultRowHeight="14.25"/>
  <cols>
    <col min="1" max="1" width="1.625" customWidth="1"/>
    <col min="2" max="9" width="10.625" customWidth="1"/>
    <col min="10" max="10" width="4.625" customWidth="1"/>
  </cols>
  <sheetData>
    <row r="1" spans="2:9" ht="3.95" customHeight="1"/>
    <row r="2" spans="2:9">
      <c r="B2" s="1" t="s">
        <v>244</v>
      </c>
    </row>
    <row r="4" spans="2:9">
      <c r="B4" s="258" t="s">
        <v>14</v>
      </c>
      <c r="C4" s="258"/>
      <c r="D4" s="258"/>
      <c r="E4" s="258"/>
      <c r="F4" s="258"/>
      <c r="G4" s="258"/>
      <c r="H4" s="258"/>
      <c r="I4" s="258"/>
    </row>
    <row r="6" spans="2:9">
      <c r="F6" s="1" t="s">
        <v>15</v>
      </c>
      <c r="G6" s="277"/>
      <c r="H6" s="277"/>
      <c r="I6" s="277"/>
    </row>
    <row r="7" spans="2:9" ht="15" thickBot="1"/>
    <row r="8" spans="2:9" ht="15.95" customHeight="1">
      <c r="B8" s="283" t="s">
        <v>16</v>
      </c>
      <c r="C8" s="284"/>
      <c r="D8" s="284"/>
      <c r="E8" s="285"/>
      <c r="F8" s="283" t="s">
        <v>17</v>
      </c>
      <c r="G8" s="284"/>
      <c r="H8" s="284"/>
      <c r="I8" s="285"/>
    </row>
    <row r="9" spans="2:9" ht="15.95" customHeight="1">
      <c r="B9" s="11" t="s">
        <v>18</v>
      </c>
      <c r="C9" s="3"/>
      <c r="D9" s="281">
        <f>'別紙① (2)'!O20+'別紙② (2)'!O20+'別紙③ (2)'!O20+'別紙④ (2)'!O20+'別紙⑤ (2)'!O20+'別紙⑥ (2)'!O20+'別紙⑦ (2)'!O20+'別紙⑧ (2)'!O20</f>
        <v>0</v>
      </c>
      <c r="E9" s="282"/>
      <c r="F9" s="11" t="s">
        <v>20</v>
      </c>
      <c r="G9" s="3"/>
      <c r="H9" s="281">
        <f>H16+H23+H30+H37</f>
        <v>0</v>
      </c>
      <c r="I9" s="282"/>
    </row>
    <row r="10" spans="2:9" ht="15.95" customHeight="1">
      <c r="B10" s="146" t="s">
        <v>170</v>
      </c>
      <c r="C10" s="3"/>
      <c r="D10" s="281">
        <f>'別紙① (2)'!N20+'別紙② (2)'!N20+'別紙③ (2)'!N20+'別紙④ (2)'!N20+'別紙⑤ (2)'!N20+'別紙⑥ (2)'!N20+'別紙⑦ (2)'!N20+'別紙⑧ (2)'!N20</f>
        <v>0</v>
      </c>
      <c r="E10" s="282"/>
      <c r="F10" s="11" t="s">
        <v>21</v>
      </c>
      <c r="G10" s="3"/>
      <c r="H10" s="281">
        <f>H17+H24+H31+H38</f>
        <v>0</v>
      </c>
      <c r="I10" s="282"/>
    </row>
    <row r="11" spans="2:9" ht="15.95" customHeight="1">
      <c r="B11" s="146" t="s">
        <v>145</v>
      </c>
      <c r="C11" s="147"/>
      <c r="D11" s="281">
        <f>'別紙① (2)'!P20+'別紙② (2)'!O22+'別紙③ (2)'!O22+'別紙④ (2)'!O22+'別紙⑤ (2)'!O22+'別紙⑥ (2)'!O22+'別紙⑦ (2)'!O22+'別紙⑧ (2)'!O22</f>
        <v>0</v>
      </c>
      <c r="E11" s="282"/>
      <c r="F11" s="146" t="s">
        <v>58</v>
      </c>
      <c r="G11" s="147"/>
      <c r="H11" s="288"/>
      <c r="I11" s="289"/>
    </row>
    <row r="12" spans="2:9" ht="15.95" customHeight="1" thickBot="1">
      <c r="B12" s="15" t="s">
        <v>146</v>
      </c>
      <c r="C12" s="10"/>
      <c r="D12" s="290">
        <f>'別紙① (2)'!P20+'別紙② (2)'!P22+'別紙③ (2)'!P22+'別紙④ (2)'!P22+'別紙⑤ (2)'!P22+'別紙⑥ (2)'!P22+'別紙⑦ (2)'!P22+'別紙⑧ (2)'!P22</f>
        <v>0</v>
      </c>
      <c r="E12" s="291"/>
      <c r="F12" s="15"/>
      <c r="G12" s="10"/>
      <c r="H12" s="208"/>
      <c r="I12" s="209"/>
    </row>
    <row r="13" spans="2:9" ht="15.95" customHeight="1" thickTop="1" thickBot="1">
      <c r="B13" s="12" t="s">
        <v>19</v>
      </c>
      <c r="C13" s="13"/>
      <c r="D13" s="286">
        <f>SUM(D9:E11)</f>
        <v>0</v>
      </c>
      <c r="E13" s="287"/>
      <c r="F13" s="12" t="s">
        <v>22</v>
      </c>
      <c r="G13" s="13"/>
      <c r="H13" s="286">
        <f>SUM(H9:I11)</f>
        <v>0</v>
      </c>
      <c r="I13" s="287"/>
    </row>
    <row r="14" spans="2:9" ht="15" thickBot="1"/>
    <row r="15" spans="2:9">
      <c r="F15" s="278" t="s">
        <v>23</v>
      </c>
      <c r="G15" s="279"/>
      <c r="H15" s="279"/>
      <c r="I15" s="280"/>
    </row>
    <row r="16" spans="2:9">
      <c r="F16" s="11" t="s">
        <v>20</v>
      </c>
      <c r="G16" s="3"/>
      <c r="H16" s="281">
        <f>SUM('別紙① (2)'!F8:F10)+SUM('別紙② (2)'!F8:F10)+SUM('別紙③ (2)'!F8:F10)+SUM('別紙④ (2)'!F8:F10)+SUM('別紙⑤ (2)'!F8:F10)+SUM('別紙⑥ (2)'!F8:F10)+SUM('別紙⑦ (2)'!F8:F10)+SUM('別紙⑧ (2)'!F8:F10)</f>
        <v>0</v>
      </c>
      <c r="I16" s="282"/>
    </row>
    <row r="17" spans="6:9">
      <c r="F17" s="11" t="s">
        <v>21</v>
      </c>
      <c r="G17" s="3"/>
      <c r="H17" s="281">
        <f>SUM('別紙① (2)'!G8:G10)+SUM('別紙② (2)'!G8:G10)+SUM('別紙③ (2)'!G8:G10)+SUM('別紙④ (2)'!G8:G10)+SUM('別紙⑤ (2)'!G8:G10)+SUM('別紙⑥ (2)'!G8:G10)+SUM('別紙⑦ (2)'!G8:G10)+SUM('別紙⑧ (2)'!G8:G10)</f>
        <v>0</v>
      </c>
      <c r="I17" s="282"/>
    </row>
    <row r="18" spans="6:9" ht="15" thickBot="1">
      <c r="F18" s="15" t="s">
        <v>58</v>
      </c>
      <c r="G18" s="10"/>
      <c r="H18" s="290"/>
      <c r="I18" s="291"/>
    </row>
    <row r="19" spans="6:9" ht="15.75" thickTop="1" thickBot="1">
      <c r="F19" s="14" t="s">
        <v>24</v>
      </c>
      <c r="G19" s="13"/>
      <c r="H19" s="292">
        <f>SUM(H16:I18)</f>
        <v>0</v>
      </c>
      <c r="I19" s="293"/>
    </row>
    <row r="21" spans="6:9" ht="15" thickBot="1"/>
    <row r="22" spans="6:9">
      <c r="F22" s="278" t="s">
        <v>25</v>
      </c>
      <c r="G22" s="279"/>
      <c r="H22" s="279"/>
      <c r="I22" s="280"/>
    </row>
    <row r="23" spans="6:9">
      <c r="F23" s="11" t="s">
        <v>20</v>
      </c>
      <c r="G23" s="3"/>
      <c r="H23" s="281">
        <f>SUM('別紙① (2)'!F11:F13)+SUM('別紙② (2)'!F11:F13)+SUM('別紙③ (2)'!F11:F13)+SUM('別紙④ (2)'!F11:F13)+SUM('別紙⑤ (2)'!F11:F13)+SUM('別紙⑥ (2)'!F11:F13)+SUM('別紙⑦ (2)'!F11:F13)+SUM('別紙⑧ (2)'!F11:F13)</f>
        <v>0</v>
      </c>
      <c r="I23" s="282"/>
    </row>
    <row r="24" spans="6:9">
      <c r="F24" s="11" t="s">
        <v>21</v>
      </c>
      <c r="G24" s="3"/>
      <c r="H24" s="281">
        <f>SUM('別紙① (2)'!G11:G13)+SUM('別紙② (2)'!G11:G13)+SUM('別紙③ (2)'!G11:G13)+SUM('別紙④ (2)'!G11:G13)+SUM('別紙⑤ (2)'!G11:G13)+SUM('別紙⑥ (2)'!G11:G13)+SUM('別紙⑦ (2)'!G11:G13)+SUM('別紙⑧ (2)'!G11:G13)</f>
        <v>0</v>
      </c>
      <c r="I24" s="282"/>
    </row>
    <row r="25" spans="6:9" ht="15" thickBot="1">
      <c r="F25" s="15" t="s">
        <v>58</v>
      </c>
      <c r="G25" s="10"/>
      <c r="H25" s="290"/>
      <c r="I25" s="291"/>
    </row>
    <row r="26" spans="6:9" ht="15.75" thickTop="1" thickBot="1">
      <c r="F26" s="14" t="s">
        <v>26</v>
      </c>
      <c r="G26" s="13"/>
      <c r="H26" s="292">
        <f>SUM(H23:I25)</f>
        <v>0</v>
      </c>
      <c r="I26" s="293"/>
    </row>
    <row r="28" spans="6:9" ht="15" thickBot="1"/>
    <row r="29" spans="6:9">
      <c r="F29" s="278" t="s">
        <v>27</v>
      </c>
      <c r="G29" s="279"/>
      <c r="H29" s="279"/>
      <c r="I29" s="280"/>
    </row>
    <row r="30" spans="6:9">
      <c r="F30" s="11" t="s">
        <v>20</v>
      </c>
      <c r="G30" s="3"/>
      <c r="H30" s="281">
        <f>SUM('別紙① (2)'!F14:F16)+SUM('別紙② (2)'!F14:F16)+SUM('別紙③ (2)'!F14:F16)+SUM('別紙④ (2)'!F14:F16)+SUM('別紙⑤ (2)'!F14:F16)+SUM('別紙⑥ (2)'!F14:F16)+SUM('別紙⑦ (2)'!F14:F16)+SUM('別紙⑧ (2)'!F14:F16)</f>
        <v>0</v>
      </c>
      <c r="I30" s="282"/>
    </row>
    <row r="31" spans="6:9">
      <c r="F31" s="11" t="s">
        <v>21</v>
      </c>
      <c r="G31" s="3"/>
      <c r="H31" s="281">
        <f>SUM('別紙① (2)'!G14:G16)+SUM('別紙② (2)'!G14:G16)+SUM('別紙③ (2)'!G14:G16)+SUM('別紙④ (2)'!G14:G16)+SUM('別紙⑤ (2)'!G14:G16)+SUM('別紙⑥ (2)'!G14:G16)+SUM('別紙⑦ (2)'!G14:G16)+SUM('別紙⑧ (2)'!G14:G16)</f>
        <v>0</v>
      </c>
      <c r="I31" s="282"/>
    </row>
    <row r="32" spans="6:9" ht="15" thickBot="1">
      <c r="F32" s="15" t="s">
        <v>58</v>
      </c>
      <c r="G32" s="10"/>
      <c r="H32" s="290"/>
      <c r="I32" s="291"/>
    </row>
    <row r="33" spans="6:9" ht="15.75" thickTop="1" thickBot="1">
      <c r="F33" s="14" t="s">
        <v>28</v>
      </c>
      <c r="G33" s="13"/>
      <c r="H33" s="292">
        <f>SUM(H30:I32)</f>
        <v>0</v>
      </c>
      <c r="I33" s="293"/>
    </row>
    <row r="35" spans="6:9" ht="15" thickBot="1"/>
    <row r="36" spans="6:9">
      <c r="F36" s="278" t="s">
        <v>29</v>
      </c>
      <c r="G36" s="279"/>
      <c r="H36" s="279"/>
      <c r="I36" s="280"/>
    </row>
    <row r="37" spans="6:9">
      <c r="F37" s="11" t="s">
        <v>20</v>
      </c>
      <c r="G37" s="3"/>
      <c r="H37" s="281">
        <f>SUM('別紙① (2)'!F17:F19)+SUM('別紙② (2)'!F17:F19)+SUM('別紙③ (2)'!F17:F19)+SUM('別紙④ (2)'!F17:F19)+SUM('別紙⑤ (2)'!F17:F19)+SUM('別紙⑥ (2)'!F17:F19)+SUM('別紙⑦ (2)'!F17:F19)+SUM('別紙⑧ (2)'!F17:F19)</f>
        <v>0</v>
      </c>
      <c r="I37" s="282"/>
    </row>
    <row r="38" spans="6:9">
      <c r="F38" s="11" t="s">
        <v>21</v>
      </c>
      <c r="G38" s="3"/>
      <c r="H38" s="281">
        <f>SUM('別紙① (2)'!G17:G19)+SUM('別紙② (2)'!G17:G19)+SUM('別紙③ (2)'!G17:G19)+SUM('別紙④ (2)'!G17:G19)+SUM('別紙⑤ (2)'!G17:G19)+SUM('別紙⑥ (2)'!G17:G19)+SUM('別紙⑦ (2)'!G17:G19)+SUM('別紙⑧ (2)'!G17:G19)</f>
        <v>0</v>
      </c>
      <c r="I38" s="282"/>
    </row>
    <row r="39" spans="6:9" ht="15" thickBot="1">
      <c r="F39" s="15" t="s">
        <v>58</v>
      </c>
      <c r="G39" s="10"/>
      <c r="H39" s="290"/>
      <c r="I39" s="291"/>
    </row>
    <row r="40" spans="6:9" ht="15.75" thickTop="1" thickBot="1">
      <c r="F40" s="14" t="s">
        <v>30</v>
      </c>
      <c r="G40" s="13"/>
      <c r="H40" s="292">
        <f>SUM(H37:I39)</f>
        <v>0</v>
      </c>
      <c r="I40" s="293"/>
    </row>
  </sheetData>
  <mergeCells count="33">
    <mergeCell ref="D13:E13"/>
    <mergeCell ref="H13:I13"/>
    <mergeCell ref="B4:I4"/>
    <mergeCell ref="G6:I6"/>
    <mergeCell ref="B8:E8"/>
    <mergeCell ref="F8:I8"/>
    <mergeCell ref="D9:E9"/>
    <mergeCell ref="H9:I9"/>
    <mergeCell ref="D10:E10"/>
    <mergeCell ref="H10:I10"/>
    <mergeCell ref="D11:E11"/>
    <mergeCell ref="H11:I11"/>
    <mergeCell ref="D12:E12"/>
    <mergeCell ref="H30:I30"/>
    <mergeCell ref="F15:I15"/>
    <mergeCell ref="H16:I16"/>
    <mergeCell ref="H17:I17"/>
    <mergeCell ref="H18:I18"/>
    <mergeCell ref="H19:I19"/>
    <mergeCell ref="F22:I22"/>
    <mergeCell ref="H23:I23"/>
    <mergeCell ref="H24:I24"/>
    <mergeCell ref="H25:I25"/>
    <mergeCell ref="H26:I26"/>
    <mergeCell ref="F29:I29"/>
    <mergeCell ref="H39:I39"/>
    <mergeCell ref="H40:I40"/>
    <mergeCell ref="H31:I31"/>
    <mergeCell ref="H32:I32"/>
    <mergeCell ref="H33:I33"/>
    <mergeCell ref="F36:I36"/>
    <mergeCell ref="H37:I37"/>
    <mergeCell ref="H38:I38"/>
  </mergeCells>
  <phoneticPr fontId="2"/>
  <pageMargins left="0.7" right="0.7" top="0.75" bottom="0.75" header="0.3" footer="0.3"/>
  <pageSetup paperSize="9" scale="92"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
  <sheetViews>
    <sheetView workbookViewId="0">
      <selection activeCell="B2" sqref="B2"/>
    </sheetView>
  </sheetViews>
  <sheetFormatPr defaultRowHeight="14.25"/>
  <sheetData>
    <row r="2" spans="2:2">
      <c r="B2" s="1" t="s">
        <v>216</v>
      </c>
    </row>
  </sheetData>
  <phoneticPr fontId="2"/>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
  <sheetViews>
    <sheetView workbookViewId="0"/>
  </sheetViews>
  <sheetFormatPr defaultRowHeight="14.25"/>
  <sheetData/>
  <phoneticPr fontId="2"/>
  <pageMargins left="0.7" right="0.7" top="0.75" bottom="0.75" header="0.3" footer="0.3"/>
  <pageSetup paperSize="9" orientation="portrait" horizontalDpi="300" verticalDpi="30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55"/>
  <sheetViews>
    <sheetView view="pageBreakPreview" zoomScaleNormal="100" zoomScaleSheetLayoutView="100" workbookViewId="0">
      <selection activeCell="A20" sqref="A20:H20"/>
    </sheetView>
  </sheetViews>
  <sheetFormatPr defaultRowHeight="13.5"/>
  <cols>
    <col min="1" max="3" width="9" style="16"/>
    <col min="4" max="4" width="15" style="16" customWidth="1"/>
    <col min="5" max="16384" width="9" style="16"/>
  </cols>
  <sheetData>
    <row r="1" spans="1:8">
      <c r="A1" s="16" t="s">
        <v>184</v>
      </c>
    </row>
    <row r="5" spans="1:8">
      <c r="G5" s="242" t="s">
        <v>43</v>
      </c>
      <c r="H5" s="242"/>
    </row>
    <row r="6" spans="1:8">
      <c r="A6" s="16" t="s">
        <v>31</v>
      </c>
    </row>
    <row r="10" spans="1:8">
      <c r="D10" s="247" t="s">
        <v>32</v>
      </c>
      <c r="E10" s="246"/>
      <c r="F10" s="246"/>
      <c r="G10" s="246"/>
      <c r="H10" s="246"/>
    </row>
    <row r="11" spans="1:8">
      <c r="D11" s="247"/>
      <c r="E11" s="246"/>
      <c r="F11" s="246"/>
      <c r="G11" s="246"/>
      <c r="H11" s="246"/>
    </row>
    <row r="12" spans="1:8">
      <c r="D12" s="247" t="s">
        <v>33</v>
      </c>
      <c r="E12" s="246"/>
      <c r="F12" s="246"/>
      <c r="G12" s="246"/>
      <c r="H12" s="246"/>
    </row>
    <row r="13" spans="1:8">
      <c r="D13" s="247"/>
      <c r="E13" s="246"/>
      <c r="F13" s="246"/>
      <c r="G13" s="246"/>
      <c r="H13" s="246"/>
    </row>
    <row r="14" spans="1:8">
      <c r="D14" s="247" t="s">
        <v>34</v>
      </c>
      <c r="E14" s="246"/>
      <c r="F14" s="246"/>
      <c r="G14" s="246"/>
      <c r="H14" s="246"/>
    </row>
    <row r="15" spans="1:8">
      <c r="D15" s="247"/>
      <c r="E15" s="246"/>
      <c r="F15" s="246"/>
      <c r="G15" s="246"/>
      <c r="H15" s="246"/>
    </row>
    <row r="16" spans="1:8">
      <c r="E16" s="33"/>
      <c r="F16" s="33"/>
      <c r="G16" s="33"/>
      <c r="H16" s="33"/>
    </row>
    <row r="17" spans="1:8">
      <c r="E17" s="33"/>
      <c r="F17" s="33"/>
      <c r="G17" s="33"/>
      <c r="H17" s="33"/>
    </row>
    <row r="20" spans="1:8">
      <c r="A20" s="244" t="s">
        <v>185</v>
      </c>
      <c r="B20" s="244"/>
      <c r="C20" s="244"/>
      <c r="D20" s="244"/>
      <c r="E20" s="244"/>
      <c r="F20" s="244"/>
      <c r="G20" s="244"/>
      <c r="H20" s="244"/>
    </row>
    <row r="21" spans="1:8">
      <c r="A21" s="31"/>
      <c r="B21" s="31"/>
      <c r="C21" s="31"/>
      <c r="D21" s="31"/>
      <c r="E21" s="31"/>
      <c r="F21" s="31"/>
      <c r="G21" s="31"/>
      <c r="H21" s="31"/>
    </row>
    <row r="22" spans="1:8">
      <c r="A22" s="31"/>
      <c r="B22" s="31"/>
      <c r="C22" s="31"/>
      <c r="D22" s="31"/>
      <c r="E22" s="31"/>
      <c r="F22" s="31"/>
      <c r="G22" s="31"/>
      <c r="H22" s="31"/>
    </row>
    <row r="25" spans="1:8" ht="13.5" customHeight="1">
      <c r="A25" s="311" t="s">
        <v>233</v>
      </c>
      <c r="B25" s="311"/>
      <c r="C25" s="311"/>
      <c r="D25" s="311"/>
      <c r="E25" s="311"/>
      <c r="F25" s="311"/>
      <c r="G25" s="311"/>
      <c r="H25" s="311"/>
    </row>
    <row r="26" spans="1:8">
      <c r="A26" s="311"/>
      <c r="B26" s="311"/>
      <c r="C26" s="311"/>
      <c r="D26" s="311"/>
      <c r="E26" s="311"/>
      <c r="F26" s="311"/>
      <c r="G26" s="311"/>
      <c r="H26" s="311"/>
    </row>
    <row r="27" spans="1:8">
      <c r="A27" s="47"/>
      <c r="B27" s="47"/>
      <c r="C27" s="47"/>
      <c r="D27" s="47"/>
      <c r="E27" s="47"/>
      <c r="F27" s="47"/>
      <c r="G27" s="47"/>
      <c r="H27" s="47"/>
    </row>
    <row r="28" spans="1:8">
      <c r="A28" s="47"/>
      <c r="B28" s="47"/>
      <c r="C28" s="47"/>
      <c r="D28" s="47"/>
      <c r="E28" s="47"/>
      <c r="F28" s="47"/>
      <c r="G28" s="47"/>
      <c r="H28" s="47"/>
    </row>
    <row r="29" spans="1:8" s="148" customFormat="1">
      <c r="A29" s="322" t="s">
        <v>186</v>
      </c>
      <c r="B29" s="322"/>
      <c r="C29" s="322"/>
      <c r="D29" s="150"/>
      <c r="E29" s="150"/>
      <c r="F29" s="150"/>
      <c r="G29" s="150"/>
      <c r="H29" s="150"/>
    </row>
    <row r="30" spans="1:8" s="148" customFormat="1">
      <c r="A30" s="150"/>
      <c r="B30" s="311"/>
      <c r="C30" s="311"/>
      <c r="D30" s="177" t="s">
        <v>234</v>
      </c>
      <c r="E30" s="150"/>
      <c r="F30" s="150"/>
      <c r="G30" s="150"/>
      <c r="H30" s="150"/>
    </row>
    <row r="32" spans="1:8">
      <c r="A32" s="16" t="s">
        <v>187</v>
      </c>
    </row>
    <row r="33" spans="1:1">
      <c r="A33" s="16" t="s">
        <v>188</v>
      </c>
    </row>
    <row r="34" spans="1:1">
      <c r="A34" s="16" t="s">
        <v>79</v>
      </c>
    </row>
    <row r="55" spans="8:8">
      <c r="H55" s="19" t="s">
        <v>44</v>
      </c>
    </row>
  </sheetData>
  <mergeCells count="11">
    <mergeCell ref="B30:C30"/>
    <mergeCell ref="A29:C29"/>
    <mergeCell ref="E14:H15"/>
    <mergeCell ref="G5:H5"/>
    <mergeCell ref="A20:H20"/>
    <mergeCell ref="A25:H26"/>
    <mergeCell ref="D10:D11"/>
    <mergeCell ref="D12:D13"/>
    <mergeCell ref="D14:D15"/>
    <mergeCell ref="E10:H11"/>
    <mergeCell ref="E12:H13"/>
  </mergeCells>
  <phoneticPr fontId="2"/>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55"/>
  <sheetViews>
    <sheetView view="pageBreakPreview" zoomScaleNormal="100" zoomScaleSheetLayoutView="100" workbookViewId="0">
      <selection activeCell="G57" sqref="G57"/>
    </sheetView>
  </sheetViews>
  <sheetFormatPr defaultRowHeight="13.5"/>
  <cols>
    <col min="1" max="16384" width="9" style="16"/>
  </cols>
  <sheetData>
    <row r="1" spans="1:8">
      <c r="A1" s="16" t="s">
        <v>189</v>
      </c>
    </row>
    <row r="3" spans="1:8">
      <c r="A3" s="244" t="s">
        <v>190</v>
      </c>
      <c r="B3" s="244"/>
      <c r="C3" s="244"/>
      <c r="D3" s="244"/>
      <c r="E3" s="244"/>
      <c r="F3" s="244"/>
      <c r="G3" s="244"/>
      <c r="H3" s="244"/>
    </row>
    <row r="5" spans="1:8">
      <c r="E5" s="16" t="s">
        <v>49</v>
      </c>
      <c r="F5" s="32"/>
      <c r="G5" s="32"/>
      <c r="H5" s="32"/>
    </row>
    <row r="6" spans="1:8">
      <c r="A6" s="294" t="s">
        <v>80</v>
      </c>
      <c r="B6" s="294"/>
      <c r="C6" s="298" t="s">
        <v>43</v>
      </c>
      <c r="D6" s="298"/>
      <c r="E6" s="298"/>
      <c r="F6" s="298"/>
      <c r="G6" s="298"/>
      <c r="H6" s="298"/>
    </row>
    <row r="7" spans="1:8">
      <c r="A7" s="294" t="s">
        <v>81</v>
      </c>
      <c r="B7" s="294"/>
      <c r="C7" s="182"/>
      <c r="D7" s="183"/>
      <c r="E7" s="183"/>
      <c r="F7" s="183"/>
      <c r="G7" s="183"/>
      <c r="H7" s="184"/>
    </row>
    <row r="8" spans="1:8">
      <c r="A8" s="294"/>
      <c r="B8" s="294"/>
      <c r="C8" s="43"/>
      <c r="D8" s="44"/>
      <c r="E8" s="44"/>
      <c r="F8" s="44"/>
      <c r="G8" s="44"/>
      <c r="H8" s="45"/>
    </row>
    <row r="9" spans="1:8">
      <c r="A9" s="294"/>
      <c r="B9" s="294"/>
      <c r="C9" s="43"/>
      <c r="D9" s="44"/>
      <c r="E9" s="44"/>
      <c r="F9" s="44"/>
      <c r="G9" s="44"/>
      <c r="H9" s="45"/>
    </row>
    <row r="10" spans="1:8">
      <c r="A10" s="294"/>
      <c r="B10" s="294"/>
      <c r="C10" s="43"/>
      <c r="D10" s="44"/>
      <c r="E10" s="44"/>
      <c r="F10" s="44"/>
      <c r="G10" s="44"/>
      <c r="H10" s="45"/>
    </row>
    <row r="11" spans="1:8">
      <c r="A11" s="294"/>
      <c r="B11" s="294"/>
      <c r="C11" s="43"/>
      <c r="D11" s="44"/>
      <c r="E11" s="44"/>
      <c r="F11" s="44"/>
      <c r="G11" s="44"/>
      <c r="H11" s="45"/>
    </row>
    <row r="12" spans="1:8">
      <c r="A12" s="294"/>
      <c r="B12" s="294"/>
      <c r="C12" s="43"/>
      <c r="D12" s="44"/>
      <c r="E12" s="44"/>
      <c r="F12" s="44"/>
      <c r="G12" s="44"/>
      <c r="H12" s="45"/>
    </row>
    <row r="13" spans="1:8">
      <c r="A13" s="294"/>
      <c r="B13" s="294"/>
      <c r="C13" s="43"/>
      <c r="D13" s="44"/>
      <c r="E13" s="44"/>
      <c r="F13" s="44"/>
      <c r="G13" s="44"/>
      <c r="H13" s="45"/>
    </row>
    <row r="14" spans="1:8">
      <c r="A14" s="294"/>
      <c r="B14" s="294"/>
      <c r="C14" s="43"/>
      <c r="D14" s="44"/>
      <c r="E14" s="44"/>
      <c r="F14" s="44"/>
      <c r="G14" s="44"/>
      <c r="H14" s="45"/>
    </row>
    <row r="15" spans="1:8">
      <c r="A15" s="294"/>
      <c r="B15" s="294"/>
      <c r="C15" s="43"/>
      <c r="D15" s="44"/>
      <c r="E15" s="44"/>
      <c r="F15" s="44"/>
      <c r="G15" s="44"/>
      <c r="H15" s="45"/>
    </row>
    <row r="16" spans="1:8">
      <c r="A16" s="294"/>
      <c r="B16" s="294"/>
      <c r="C16" s="43"/>
      <c r="D16" s="44"/>
      <c r="E16" s="44"/>
      <c r="F16" s="44"/>
      <c r="G16" s="44"/>
      <c r="H16" s="45"/>
    </row>
    <row r="17" spans="1:8">
      <c r="A17" s="294"/>
      <c r="B17" s="294"/>
      <c r="C17" s="43"/>
      <c r="D17" s="44"/>
      <c r="E17" s="44"/>
      <c r="F17" s="44"/>
      <c r="G17" s="44"/>
      <c r="H17" s="45"/>
    </row>
    <row r="18" spans="1:8">
      <c r="A18" s="294"/>
      <c r="B18" s="294"/>
      <c r="C18" s="43"/>
      <c r="D18" s="44"/>
      <c r="E18" s="44"/>
      <c r="F18" s="44"/>
      <c r="G18" s="44"/>
      <c r="H18" s="45"/>
    </row>
    <row r="19" spans="1:8">
      <c r="A19" s="294"/>
      <c r="B19" s="294"/>
      <c r="C19" s="43"/>
      <c r="D19" s="44"/>
      <c r="E19" s="44"/>
      <c r="F19" s="44"/>
      <c r="G19" s="44"/>
      <c r="H19" s="45"/>
    </row>
    <row r="20" spans="1:8">
      <c r="A20" s="294"/>
      <c r="B20" s="294"/>
      <c r="C20" s="43"/>
      <c r="D20" s="44"/>
      <c r="E20" s="44"/>
      <c r="F20" s="44"/>
      <c r="G20" s="44"/>
      <c r="H20" s="45"/>
    </row>
    <row r="21" spans="1:8">
      <c r="A21" s="294"/>
      <c r="B21" s="294"/>
      <c r="C21" s="43"/>
      <c r="D21" s="44"/>
      <c r="E21" s="44"/>
      <c r="F21" s="44"/>
      <c r="G21" s="44"/>
      <c r="H21" s="45"/>
    </row>
    <row r="22" spans="1:8">
      <c r="A22" s="294"/>
      <c r="B22" s="294"/>
      <c r="C22" s="43"/>
      <c r="D22" s="44"/>
      <c r="E22" s="44"/>
      <c r="F22" s="44"/>
      <c r="G22" s="44"/>
      <c r="H22" s="45"/>
    </row>
    <row r="23" spans="1:8">
      <c r="A23" s="294"/>
      <c r="B23" s="294"/>
      <c r="C23" s="43"/>
      <c r="D23" s="44"/>
      <c r="E23" s="44"/>
      <c r="F23" s="44"/>
      <c r="G23" s="44"/>
      <c r="H23" s="45"/>
    </row>
    <row r="24" spans="1:8">
      <c r="A24" s="294"/>
      <c r="B24" s="294"/>
      <c r="C24" s="43"/>
      <c r="D24" s="44"/>
      <c r="E24" s="44"/>
      <c r="F24" s="44"/>
      <c r="G24" s="44"/>
      <c r="H24" s="45"/>
    </row>
    <row r="25" spans="1:8">
      <c r="A25" s="294"/>
      <c r="B25" s="294"/>
      <c r="C25" s="43"/>
      <c r="D25" s="44"/>
      <c r="E25" s="44"/>
      <c r="F25" s="44"/>
      <c r="G25" s="44"/>
      <c r="H25" s="45"/>
    </row>
    <row r="26" spans="1:8">
      <c r="A26" s="294"/>
      <c r="B26" s="294"/>
      <c r="C26" s="43"/>
      <c r="D26" s="44"/>
      <c r="E26" s="44"/>
      <c r="F26" s="44"/>
      <c r="G26" s="44"/>
      <c r="H26" s="45"/>
    </row>
    <row r="27" spans="1:8">
      <c r="A27" s="294"/>
      <c r="B27" s="294"/>
      <c r="C27" s="43"/>
      <c r="D27" s="44"/>
      <c r="E27" s="44"/>
      <c r="F27" s="44"/>
      <c r="G27" s="44"/>
      <c r="H27" s="45"/>
    </row>
    <row r="28" spans="1:8">
      <c r="A28" s="294"/>
      <c r="B28" s="294"/>
      <c r="C28" s="43"/>
      <c r="D28" s="44"/>
      <c r="E28" s="44"/>
      <c r="F28" s="44"/>
      <c r="G28" s="44"/>
      <c r="H28" s="45"/>
    </row>
    <row r="29" spans="1:8">
      <c r="A29" s="294"/>
      <c r="B29" s="294"/>
      <c r="C29" s="43"/>
      <c r="D29" s="44"/>
      <c r="E29" s="44"/>
      <c r="F29" s="44"/>
      <c r="G29" s="44"/>
      <c r="H29" s="45"/>
    </row>
    <row r="30" spans="1:8">
      <c r="A30" s="294"/>
      <c r="B30" s="294"/>
      <c r="C30" s="43"/>
      <c r="D30" s="44"/>
      <c r="E30" s="44"/>
      <c r="F30" s="44"/>
      <c r="G30" s="44"/>
      <c r="H30" s="45"/>
    </row>
    <row r="31" spans="1:8">
      <c r="A31" s="294"/>
      <c r="B31" s="294"/>
      <c r="C31" s="43"/>
      <c r="D31" s="44"/>
      <c r="E31" s="44"/>
      <c r="F31" s="44"/>
      <c r="G31" s="44"/>
      <c r="H31" s="45"/>
    </row>
    <row r="32" spans="1:8">
      <c r="A32" s="294"/>
      <c r="B32" s="294"/>
      <c r="C32" s="43"/>
      <c r="D32" s="44"/>
      <c r="E32" s="44"/>
      <c r="F32" s="44"/>
      <c r="G32" s="44"/>
      <c r="H32" s="45"/>
    </row>
    <row r="33" spans="1:8">
      <c r="A33" s="294"/>
      <c r="B33" s="294"/>
      <c r="C33" s="43"/>
      <c r="D33" s="44"/>
      <c r="E33" s="44"/>
      <c r="F33" s="44"/>
      <c r="G33" s="44"/>
      <c r="H33" s="45"/>
    </row>
    <row r="34" spans="1:8">
      <c r="A34" s="294"/>
      <c r="B34" s="294"/>
      <c r="C34" s="43"/>
      <c r="D34" s="44"/>
      <c r="E34" s="44"/>
      <c r="F34" s="44"/>
      <c r="G34" s="44"/>
      <c r="H34" s="45"/>
    </row>
    <row r="35" spans="1:8">
      <c r="A35" s="294"/>
      <c r="B35" s="294"/>
      <c r="C35" s="43"/>
      <c r="D35" s="44"/>
      <c r="E35" s="44"/>
      <c r="F35" s="44"/>
      <c r="G35" s="44"/>
      <c r="H35" s="45"/>
    </row>
    <row r="36" spans="1:8">
      <c r="A36" s="294"/>
      <c r="B36" s="294"/>
      <c r="C36" s="43"/>
      <c r="D36" s="44"/>
      <c r="E36" s="44"/>
      <c r="F36" s="44"/>
      <c r="G36" s="44"/>
      <c r="H36" s="45"/>
    </row>
    <row r="37" spans="1:8">
      <c r="A37" s="294"/>
      <c r="B37" s="294"/>
      <c r="C37" s="43"/>
      <c r="D37" s="44"/>
      <c r="E37" s="44"/>
      <c r="F37" s="44"/>
      <c r="G37" s="44"/>
      <c r="H37" s="45"/>
    </row>
    <row r="38" spans="1:8">
      <c r="A38" s="294"/>
      <c r="B38" s="294"/>
      <c r="C38" s="43"/>
      <c r="D38" s="44"/>
      <c r="E38" s="44"/>
      <c r="F38" s="44"/>
      <c r="G38" s="44"/>
      <c r="H38" s="45"/>
    </row>
    <row r="39" spans="1:8">
      <c r="A39" s="294"/>
      <c r="B39" s="294"/>
      <c r="C39" s="43"/>
      <c r="D39" s="44"/>
      <c r="E39" s="44"/>
      <c r="F39" s="44"/>
      <c r="G39" s="44"/>
      <c r="H39" s="45"/>
    </row>
    <row r="40" spans="1:8">
      <c r="A40" s="294"/>
      <c r="B40" s="294"/>
      <c r="C40" s="43"/>
      <c r="D40" s="44"/>
      <c r="E40" s="44"/>
      <c r="F40" s="44"/>
      <c r="G40" s="44"/>
      <c r="H40" s="45"/>
    </row>
    <row r="41" spans="1:8">
      <c r="A41" s="294"/>
      <c r="B41" s="294"/>
      <c r="C41" s="43"/>
      <c r="D41" s="44"/>
      <c r="E41" s="44"/>
      <c r="F41" s="44"/>
      <c r="G41" s="44"/>
      <c r="H41" s="45"/>
    </row>
    <row r="42" spans="1:8">
      <c r="A42" s="294"/>
      <c r="B42" s="294"/>
      <c r="C42" s="43"/>
      <c r="D42" s="44"/>
      <c r="E42" s="44"/>
      <c r="F42" s="44"/>
      <c r="G42" s="44"/>
      <c r="H42" s="45"/>
    </row>
    <row r="43" spans="1:8">
      <c r="A43" s="294"/>
      <c r="B43" s="294"/>
      <c r="C43" s="43"/>
      <c r="D43" s="44"/>
      <c r="E43" s="44"/>
      <c r="F43" s="44"/>
      <c r="G43" s="44"/>
      <c r="H43" s="45"/>
    </row>
    <row r="44" spans="1:8">
      <c r="A44" s="294"/>
      <c r="B44" s="294"/>
      <c r="C44" s="43"/>
      <c r="D44" s="44"/>
      <c r="E44" s="44"/>
      <c r="F44" s="44"/>
      <c r="G44" s="44"/>
      <c r="H44" s="45"/>
    </row>
    <row r="45" spans="1:8">
      <c r="A45" s="294"/>
      <c r="B45" s="294"/>
      <c r="C45" s="43"/>
      <c r="D45" s="44"/>
      <c r="E45" s="44"/>
      <c r="F45" s="44"/>
      <c r="G45" s="44"/>
      <c r="H45" s="45"/>
    </row>
    <row r="46" spans="1:8">
      <c r="A46" s="294"/>
      <c r="B46" s="294"/>
      <c r="C46" s="43"/>
      <c r="D46" s="44"/>
      <c r="E46" s="44"/>
      <c r="F46" s="44"/>
      <c r="G46" s="44"/>
      <c r="H46" s="45"/>
    </row>
    <row r="47" spans="1:8">
      <c r="A47" s="294"/>
      <c r="B47" s="294"/>
      <c r="C47" s="43"/>
      <c r="D47" s="44"/>
      <c r="E47" s="44"/>
      <c r="F47" s="44"/>
      <c r="G47" s="44"/>
      <c r="H47" s="45"/>
    </row>
    <row r="48" spans="1:8">
      <c r="A48" s="294"/>
      <c r="B48" s="294"/>
      <c r="C48" s="43"/>
      <c r="D48" s="44"/>
      <c r="E48" s="44"/>
      <c r="F48" s="44"/>
      <c r="G48" s="44"/>
      <c r="H48" s="45"/>
    </row>
    <row r="49" spans="1:8">
      <c r="A49" s="294"/>
      <c r="B49" s="294"/>
      <c r="C49" s="43"/>
      <c r="D49" s="44"/>
      <c r="E49" s="44"/>
      <c r="F49" s="44"/>
      <c r="G49" s="44"/>
      <c r="H49" s="45"/>
    </row>
    <row r="50" spans="1:8">
      <c r="A50" s="294"/>
      <c r="B50" s="294"/>
      <c r="C50" s="43"/>
      <c r="D50" s="44"/>
      <c r="E50" s="44"/>
      <c r="F50" s="44"/>
      <c r="G50" s="44"/>
      <c r="H50" s="45"/>
    </row>
    <row r="51" spans="1:8">
      <c r="A51" s="294"/>
      <c r="B51" s="294"/>
      <c r="C51" s="43"/>
      <c r="D51" s="44"/>
      <c r="E51" s="44"/>
      <c r="F51" s="44"/>
      <c r="G51" s="44"/>
      <c r="H51" s="45"/>
    </row>
    <row r="52" spans="1:8">
      <c r="A52" s="294"/>
      <c r="B52" s="294"/>
      <c r="C52" s="43"/>
      <c r="D52" s="44"/>
      <c r="E52" s="44"/>
      <c r="F52" s="44"/>
      <c r="G52" s="44"/>
      <c r="H52" s="45"/>
    </row>
    <row r="53" spans="1:8">
      <c r="A53" s="294"/>
      <c r="B53" s="294"/>
      <c r="C53" s="28"/>
      <c r="D53" s="172"/>
      <c r="E53" s="172"/>
      <c r="F53" s="172"/>
      <c r="G53" s="172"/>
      <c r="H53" s="46"/>
    </row>
    <row r="55" spans="1:8">
      <c r="H55" s="19" t="s">
        <v>44</v>
      </c>
    </row>
  </sheetData>
  <mergeCells count="4">
    <mergeCell ref="A6:B6"/>
    <mergeCell ref="A7:B53"/>
    <mergeCell ref="C6:H6"/>
    <mergeCell ref="A3:H3"/>
  </mergeCells>
  <phoneticPr fontId="2"/>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W28"/>
  <sheetViews>
    <sheetView showZeros="0" view="pageBreakPreview" zoomScale="75" zoomScaleNormal="100" zoomScaleSheetLayoutView="75" workbookViewId="0">
      <selection activeCell="S7" sqref="S7"/>
    </sheetView>
  </sheetViews>
  <sheetFormatPr defaultRowHeight="18.75"/>
  <cols>
    <col min="1" max="1" width="6" style="66" customWidth="1"/>
    <col min="2" max="2" width="20.5" style="57" customWidth="1"/>
    <col min="3" max="3" width="21.375" style="59" customWidth="1"/>
    <col min="4" max="4" width="15.625" style="57" bestFit="1" customWidth="1"/>
    <col min="5" max="6" width="12.5" style="57" customWidth="1"/>
    <col min="7" max="7" width="3.75" style="57" bestFit="1" customWidth="1"/>
    <col min="8" max="8" width="12.5" style="57" customWidth="1"/>
    <col min="9" max="9" width="12.5" style="61" customWidth="1"/>
    <col min="10" max="10" width="7" style="57" customWidth="1"/>
    <col min="11" max="11" width="10" style="57" customWidth="1"/>
    <col min="12" max="12" width="6.25" style="57" customWidth="1"/>
    <col min="13" max="13" width="11.625" style="57" customWidth="1"/>
    <col min="14" max="14" width="12.125" style="57" customWidth="1"/>
    <col min="15" max="15" width="3.75" style="57" bestFit="1" customWidth="1"/>
    <col min="16" max="16" width="6" style="57" bestFit="1" customWidth="1"/>
    <col min="17" max="17" width="3.625" style="57" customWidth="1"/>
    <col min="18" max="18" width="9" style="57" customWidth="1"/>
    <col min="19" max="19" width="5.625" style="57" bestFit="1" customWidth="1"/>
    <col min="20" max="20" width="3.875" style="57" customWidth="1"/>
    <col min="21" max="21" width="9" style="57" customWidth="1"/>
    <col min="22" max="16384" width="9" style="57"/>
  </cols>
  <sheetData>
    <row r="1" spans="1:23" ht="36" customHeight="1">
      <c r="A1" s="353"/>
      <c r="B1" s="353"/>
      <c r="C1" s="353"/>
      <c r="D1" s="49"/>
      <c r="E1" s="49"/>
      <c r="F1" s="49"/>
      <c r="G1" s="50"/>
      <c r="H1" s="51" t="s">
        <v>83</v>
      </c>
      <c r="I1" s="52"/>
      <c r="J1" s="53" t="s">
        <v>84</v>
      </c>
      <c r="K1" s="54"/>
      <c r="L1" s="55" t="s">
        <v>85</v>
      </c>
      <c r="M1" s="56"/>
      <c r="N1" s="55" t="s">
        <v>86</v>
      </c>
    </row>
    <row r="2" spans="1:23" ht="24" customHeight="1">
      <c r="A2" s="58"/>
      <c r="H2" s="60"/>
    </row>
    <row r="3" spans="1:23" ht="34.5" customHeight="1">
      <c r="A3" s="62"/>
      <c r="B3" s="63" t="s">
        <v>83</v>
      </c>
      <c r="C3" s="64"/>
      <c r="D3" s="354" t="s">
        <v>87</v>
      </c>
      <c r="E3" s="354"/>
      <c r="F3" s="354"/>
      <c r="G3" s="354"/>
      <c r="H3" s="354"/>
      <c r="I3" s="354"/>
      <c r="J3" s="354"/>
      <c r="K3" s="355"/>
      <c r="L3" s="355"/>
      <c r="M3" s="355"/>
      <c r="N3" s="355"/>
    </row>
    <row r="4" spans="1:23" ht="17.25" customHeight="1">
      <c r="A4" s="65"/>
      <c r="B4" s="65"/>
      <c r="C4" s="65"/>
      <c r="D4" s="65"/>
      <c r="E4" s="65"/>
      <c r="F4" s="65"/>
      <c r="G4" s="65"/>
      <c r="H4" s="65"/>
      <c r="I4" s="50"/>
      <c r="J4" s="160"/>
      <c r="K4" s="160"/>
      <c r="R4" s="57" t="s">
        <v>88</v>
      </c>
    </row>
    <row r="5" spans="1:23" ht="26.25" customHeight="1" thickBot="1">
      <c r="D5" s="356"/>
      <c r="E5" s="357"/>
      <c r="F5" s="67"/>
      <c r="G5" s="67"/>
      <c r="H5" s="67"/>
      <c r="J5" s="68"/>
      <c r="K5" s="69"/>
      <c r="O5" s="70"/>
      <c r="P5" s="57">
        <v>0.5</v>
      </c>
      <c r="R5" s="71">
        <v>4</v>
      </c>
      <c r="S5" s="72">
        <v>30</v>
      </c>
      <c r="U5" s="71">
        <f>H6</f>
        <v>0</v>
      </c>
    </row>
    <row r="6" spans="1:23" ht="26.25" customHeight="1" thickBot="1">
      <c r="D6" s="73" t="s">
        <v>89</v>
      </c>
      <c r="E6" s="74"/>
      <c r="F6" s="75"/>
      <c r="G6" s="76" t="s">
        <v>90</v>
      </c>
      <c r="H6" s="77">
        <f>E6</f>
        <v>0</v>
      </c>
      <c r="I6" s="78"/>
      <c r="J6" s="68"/>
      <c r="K6" s="79" t="s">
        <v>91</v>
      </c>
      <c r="L6" s="358">
        <f>DATEDIF(F6,I6,"d")+1</f>
        <v>1</v>
      </c>
      <c r="M6" s="359"/>
      <c r="R6" s="71">
        <v>5</v>
      </c>
      <c r="S6" s="72">
        <v>31</v>
      </c>
      <c r="U6" s="72" t="s">
        <v>92</v>
      </c>
    </row>
    <row r="7" spans="1:23" ht="26.25" customHeight="1">
      <c r="D7" s="161"/>
      <c r="E7" s="162"/>
      <c r="F7" s="162"/>
      <c r="G7" s="67"/>
      <c r="H7" s="67"/>
      <c r="J7" s="68"/>
      <c r="K7" s="69"/>
      <c r="R7" s="71">
        <v>6</v>
      </c>
      <c r="S7" s="72">
        <v>30</v>
      </c>
      <c r="U7" s="80" t="e">
        <f>VLOOKUP(U5,R5:S16,2,FALSE)</f>
        <v>#N/A</v>
      </c>
    </row>
    <row r="8" spans="1:23" ht="30.75" customHeight="1" thickBot="1">
      <c r="D8" s="360" t="s">
        <v>93</v>
      </c>
      <c r="E8" s="361"/>
      <c r="F8" s="162"/>
      <c r="G8" s="81"/>
      <c r="H8" s="81"/>
      <c r="I8" s="82" t="s">
        <v>94</v>
      </c>
      <c r="J8" s="83"/>
      <c r="K8" s="84">
        <f>E6</f>
        <v>0</v>
      </c>
      <c r="L8" s="83" t="s">
        <v>95</v>
      </c>
      <c r="M8" s="83"/>
      <c r="N8" s="85"/>
      <c r="O8" s="85"/>
      <c r="R8" s="71">
        <v>7</v>
      </c>
      <c r="S8" s="72">
        <v>31</v>
      </c>
    </row>
    <row r="9" spans="1:23" ht="29.25" customHeight="1">
      <c r="D9" s="86" t="s">
        <v>96</v>
      </c>
      <c r="E9" s="87"/>
      <c r="F9" s="162"/>
      <c r="H9" s="81"/>
      <c r="I9" s="346" t="s">
        <v>97</v>
      </c>
      <c r="J9" s="348" t="s">
        <v>98</v>
      </c>
      <c r="K9" s="349"/>
      <c r="L9" s="352"/>
      <c r="M9" s="326"/>
      <c r="N9" s="326"/>
      <c r="R9" s="71">
        <v>8</v>
      </c>
      <c r="S9" s="72">
        <v>31</v>
      </c>
    </row>
    <row r="10" spans="1:23" ht="39.75" customHeight="1">
      <c r="D10" s="88" t="s">
        <v>99</v>
      </c>
      <c r="E10" s="89"/>
      <c r="F10" s="162"/>
      <c r="H10" s="81"/>
      <c r="I10" s="347"/>
      <c r="J10" s="350"/>
      <c r="K10" s="351"/>
      <c r="L10" s="352"/>
      <c r="M10" s="326"/>
      <c r="N10" s="327"/>
      <c r="R10" s="71">
        <v>9</v>
      </c>
      <c r="S10" s="72">
        <v>30</v>
      </c>
      <c r="W10" s="90"/>
    </row>
    <row r="11" spans="1:23" ht="21.75" customHeight="1">
      <c r="F11" s="162"/>
      <c r="G11" s="81"/>
      <c r="H11" s="81"/>
      <c r="I11" s="91" t="s">
        <v>96</v>
      </c>
      <c r="J11" s="334" t="e">
        <f>IF($C$18&lt;$C$24,C16,C22)</f>
        <v>#N/A</v>
      </c>
      <c r="K11" s="335"/>
      <c r="L11" s="336"/>
      <c r="M11" s="337"/>
      <c r="N11" s="92"/>
      <c r="R11" s="71">
        <v>10</v>
      </c>
      <c r="S11" s="72">
        <v>31</v>
      </c>
    </row>
    <row r="12" spans="1:23" ht="47.25" customHeight="1" thickBot="1">
      <c r="D12" s="59"/>
      <c r="E12" s="59"/>
      <c r="F12" s="162"/>
      <c r="H12" s="81"/>
      <c r="I12" s="93" t="s">
        <v>99</v>
      </c>
      <c r="J12" s="338" t="e">
        <f>IF($C$18&lt;$C$24,C17,C23)</f>
        <v>#N/A</v>
      </c>
      <c r="K12" s="339"/>
      <c r="L12" s="340"/>
      <c r="M12" s="341"/>
      <c r="N12" s="92"/>
      <c r="R12" s="71">
        <v>11</v>
      </c>
      <c r="S12" s="72">
        <v>30</v>
      </c>
    </row>
    <row r="13" spans="1:23" ht="25.5" customHeight="1" thickBot="1">
      <c r="A13" s="94" t="s">
        <v>100</v>
      </c>
      <c r="B13" s="95">
        <f>K8</f>
        <v>0</v>
      </c>
      <c r="C13" s="96" t="s">
        <v>101</v>
      </c>
      <c r="E13" s="97"/>
      <c r="H13" s="98"/>
      <c r="I13" s="99" t="s">
        <v>102</v>
      </c>
      <c r="J13" s="342" t="e">
        <f>MIN(C24,C18)</f>
        <v>#N/A</v>
      </c>
      <c r="K13" s="343"/>
      <c r="L13" s="344"/>
      <c r="M13" s="345"/>
      <c r="R13" s="71">
        <v>12</v>
      </c>
      <c r="S13" s="72">
        <v>31</v>
      </c>
    </row>
    <row r="14" spans="1:23" ht="35.25" customHeight="1">
      <c r="A14" s="328"/>
      <c r="B14" s="328" t="s">
        <v>97</v>
      </c>
      <c r="C14" s="330" t="s">
        <v>103</v>
      </c>
      <c r="D14" s="331"/>
      <c r="E14" s="326"/>
      <c r="F14" s="332"/>
      <c r="G14" s="326"/>
      <c r="H14" s="326"/>
      <c r="J14" s="61"/>
      <c r="K14" s="61"/>
      <c r="L14" s="61"/>
      <c r="M14" s="61"/>
      <c r="N14" s="61"/>
      <c r="O14" s="61"/>
      <c r="R14" s="71">
        <v>1</v>
      </c>
      <c r="S14" s="72">
        <v>31</v>
      </c>
    </row>
    <row r="15" spans="1:23" s="61" customFormat="1" ht="17.25" customHeight="1">
      <c r="A15" s="328"/>
      <c r="B15" s="328"/>
      <c r="C15" s="328"/>
      <c r="D15" s="331"/>
      <c r="E15" s="327"/>
      <c r="F15" s="333"/>
      <c r="G15" s="327"/>
      <c r="H15" s="327"/>
      <c r="R15" s="71">
        <v>2</v>
      </c>
      <c r="S15" s="72">
        <v>28</v>
      </c>
    </row>
    <row r="16" spans="1:23" s="61" customFormat="1" ht="32.25" customHeight="1">
      <c r="A16" s="323" t="s">
        <v>104</v>
      </c>
      <c r="B16" s="66" t="s">
        <v>96</v>
      </c>
      <c r="C16" s="100"/>
      <c r="D16" s="101"/>
      <c r="E16" s="102"/>
      <c r="F16" s="103"/>
      <c r="G16" s="104"/>
      <c r="H16" s="104"/>
      <c r="J16" s="57"/>
      <c r="K16" s="57"/>
      <c r="L16" s="57"/>
      <c r="M16" s="57"/>
      <c r="N16" s="57"/>
      <c r="O16" s="57"/>
      <c r="R16" s="71">
        <v>3</v>
      </c>
      <c r="S16" s="105">
        <v>31</v>
      </c>
    </row>
    <row r="17" spans="1:18" ht="29.25" customHeight="1" thickBot="1">
      <c r="A17" s="324"/>
      <c r="B17" s="106" t="s">
        <v>105</v>
      </c>
      <c r="C17" s="107"/>
      <c r="D17" s="108"/>
      <c r="E17" s="102"/>
      <c r="F17" s="103"/>
      <c r="G17" s="159"/>
      <c r="H17" s="159"/>
    </row>
    <row r="18" spans="1:18" ht="32.25" customHeight="1" thickBot="1">
      <c r="A18" s="325"/>
      <c r="B18" s="109" t="s">
        <v>106</v>
      </c>
      <c r="C18" s="110">
        <f>SUM(C16:C17)</f>
        <v>0</v>
      </c>
      <c r="D18" s="158"/>
      <c r="E18" s="111"/>
      <c r="F18" s="103"/>
      <c r="G18" s="112"/>
      <c r="H18" s="111"/>
      <c r="R18" s="113">
        <f>MIN(E24,E18)</f>
        <v>0</v>
      </c>
    </row>
    <row r="19" spans="1:18" ht="26.25" customHeight="1">
      <c r="A19" s="114"/>
      <c r="B19" s="115"/>
      <c r="C19" s="116"/>
      <c r="D19" s="157"/>
      <c r="E19" s="112"/>
      <c r="F19" s="112"/>
      <c r="G19" s="112"/>
      <c r="H19" s="111"/>
      <c r="I19" s="98"/>
      <c r="J19" s="117"/>
      <c r="K19" s="117"/>
      <c r="L19" s="117"/>
      <c r="M19" s="117"/>
      <c r="N19" s="117"/>
      <c r="O19" s="117"/>
    </row>
    <row r="20" spans="1:18" s="117" customFormat="1" ht="30.75" customHeight="1">
      <c r="A20" s="328"/>
      <c r="B20" s="328" t="s">
        <v>97</v>
      </c>
      <c r="C20" s="330" t="s">
        <v>107</v>
      </c>
      <c r="D20" s="331"/>
      <c r="E20" s="326"/>
      <c r="F20" s="57"/>
      <c r="G20" s="326"/>
      <c r="H20" s="326"/>
      <c r="I20" s="61"/>
      <c r="J20" s="61"/>
      <c r="K20" s="61"/>
      <c r="L20" s="61"/>
      <c r="M20" s="61"/>
      <c r="N20" s="61"/>
      <c r="O20" s="61"/>
    </row>
    <row r="21" spans="1:18" s="61" customFormat="1" ht="13.5" customHeight="1">
      <c r="A21" s="329"/>
      <c r="B21" s="328"/>
      <c r="C21" s="328"/>
      <c r="D21" s="331"/>
      <c r="E21" s="327"/>
      <c r="F21" s="57"/>
      <c r="G21" s="327"/>
      <c r="H21" s="327"/>
    </row>
    <row r="22" spans="1:18" s="61" customFormat="1" ht="24.75" customHeight="1">
      <c r="A22" s="323" t="s">
        <v>108</v>
      </c>
      <c r="B22" s="118" t="s">
        <v>96</v>
      </c>
      <c r="C22" s="119" t="e">
        <f>ROUNDDOWN(E9*L6/U7,0)</f>
        <v>#N/A</v>
      </c>
      <c r="D22" s="101"/>
      <c r="E22" s="120"/>
      <c r="F22" s="57"/>
      <c r="G22" s="104"/>
      <c r="H22" s="104"/>
      <c r="J22" s="57"/>
      <c r="K22" s="57"/>
      <c r="L22" s="57"/>
      <c r="M22" s="57"/>
      <c r="N22" s="57"/>
      <c r="O22" s="57"/>
    </row>
    <row r="23" spans="1:18" ht="29.25" customHeight="1" thickBot="1">
      <c r="A23" s="324"/>
      <c r="B23" s="121" t="s">
        <v>99</v>
      </c>
      <c r="C23" s="122" t="e">
        <f>ROUNDDOWN(E10*L6/U7,0)</f>
        <v>#N/A</v>
      </c>
      <c r="D23" s="158"/>
      <c r="E23" s="120"/>
      <c r="G23" s="159"/>
      <c r="H23" s="159"/>
    </row>
    <row r="24" spans="1:18" ht="23.25" customHeight="1">
      <c r="A24" s="325"/>
      <c r="B24" s="123" t="str">
        <f>B18</f>
        <v>法人負担計</v>
      </c>
      <c r="C24" s="110" t="e">
        <f>SUM(C22:C23)</f>
        <v>#N/A</v>
      </c>
      <c r="D24" s="158"/>
      <c r="E24" s="111"/>
      <c r="G24" s="112"/>
      <c r="H24" s="111"/>
    </row>
    <row r="25" spans="1:18" ht="26.25" customHeight="1"/>
    <row r="28" spans="1:18" ht="6.75" customHeight="1"/>
  </sheetData>
  <sheetProtection selectLockedCells="1"/>
  <mergeCells count="32">
    <mergeCell ref="I9:I10"/>
    <mergeCell ref="J9:K10"/>
    <mergeCell ref="L9:M10"/>
    <mergeCell ref="N9:N10"/>
    <mergeCell ref="A1:C1"/>
    <mergeCell ref="D3:N3"/>
    <mergeCell ref="D5:E5"/>
    <mergeCell ref="L6:M6"/>
    <mergeCell ref="D8:E8"/>
    <mergeCell ref="F14:F15"/>
    <mergeCell ref="J11:K11"/>
    <mergeCell ref="L11:M11"/>
    <mergeCell ref="J12:K12"/>
    <mergeCell ref="L12:M12"/>
    <mergeCell ref="J13:K13"/>
    <mergeCell ref="L13:M13"/>
    <mergeCell ref="A22:A24"/>
    <mergeCell ref="G14:G15"/>
    <mergeCell ref="H14:H15"/>
    <mergeCell ref="A16:A18"/>
    <mergeCell ref="A20:A21"/>
    <mergeCell ref="B20:B21"/>
    <mergeCell ref="C20:C21"/>
    <mergeCell ref="D20:D21"/>
    <mergeCell ref="E20:E21"/>
    <mergeCell ref="G20:G21"/>
    <mergeCell ref="H20:H21"/>
    <mergeCell ref="A14:A15"/>
    <mergeCell ref="B14:B15"/>
    <mergeCell ref="C14:C15"/>
    <mergeCell ref="D14:D15"/>
    <mergeCell ref="E14:E15"/>
  </mergeCells>
  <phoneticPr fontId="2"/>
  <printOptions horizontalCentered="1"/>
  <pageMargins left="0.39370078740157483" right="0.39370078740157483" top="0.78740157480314965" bottom="0.39370078740157483" header="0.31496062992125984" footer="0.31496062992125984"/>
  <pageSetup paperSize="9" scale="65" orientation="landscape" r:id="rId1"/>
  <drawing r:id="rId2"/>
  <legacyDrawing r:id="rId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heetViews>
  <sheetFormatPr defaultRowHeight="14.25"/>
  <sheetData/>
  <phoneticPr fontId="2"/>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R24"/>
  <sheetViews>
    <sheetView view="pageBreakPreview" zoomScaleNormal="85" zoomScaleSheetLayoutView="100" workbookViewId="0">
      <selection activeCell="C8" sqref="C8"/>
    </sheetView>
  </sheetViews>
  <sheetFormatPr defaultRowHeight="14.25" outlineLevelCol="1"/>
  <cols>
    <col min="1" max="1" width="1.625" customWidth="1"/>
    <col min="2" max="5" width="8.625" customWidth="1"/>
    <col min="6" max="8" width="9.125" customWidth="1"/>
    <col min="9" max="13" width="9.125" customWidth="1" outlineLevel="1"/>
    <col min="14" max="15" width="9.125" customWidth="1"/>
  </cols>
  <sheetData>
    <row r="1" spans="1:18" ht="3.95" customHeight="1"/>
    <row r="2" spans="1:18">
      <c r="A2" s="1"/>
      <c r="B2" s="1" t="s">
        <v>150</v>
      </c>
      <c r="C2" s="1"/>
      <c r="D2" s="1"/>
      <c r="E2" s="1"/>
    </row>
    <row r="3" spans="1:18">
      <c r="A3" s="1"/>
      <c r="B3" s="1"/>
      <c r="C3" s="1"/>
      <c r="D3" s="1"/>
      <c r="E3" s="1"/>
      <c r="P3" s="258" t="s">
        <v>198</v>
      </c>
      <c r="Q3" s="270"/>
    </row>
    <row r="4" spans="1:18">
      <c r="B4" s="258" t="s">
        <v>156</v>
      </c>
      <c r="C4" s="258"/>
      <c r="D4" s="258"/>
      <c r="E4" s="258"/>
      <c r="F4" s="258"/>
      <c r="G4" s="258"/>
      <c r="H4" s="258"/>
      <c r="I4" s="258"/>
      <c r="J4" s="258"/>
      <c r="K4" s="258"/>
      <c r="L4" s="258"/>
      <c r="M4" s="258"/>
      <c r="N4" s="258"/>
      <c r="O4" s="258"/>
    </row>
    <row r="6" spans="1:18" ht="32.25" customHeight="1">
      <c r="B6" s="271"/>
      <c r="C6" s="273" t="s">
        <v>151</v>
      </c>
      <c r="D6" s="273" t="s">
        <v>157</v>
      </c>
      <c r="E6" s="275" t="s">
        <v>152</v>
      </c>
      <c r="F6" s="273" t="s">
        <v>9</v>
      </c>
      <c r="G6" s="273" t="s">
        <v>153</v>
      </c>
      <c r="H6" s="273" t="s">
        <v>154</v>
      </c>
      <c r="I6" s="5" t="s">
        <v>160</v>
      </c>
      <c r="J6" s="5" t="s">
        <v>161</v>
      </c>
      <c r="K6" s="5" t="s">
        <v>162</v>
      </c>
      <c r="L6" s="5" t="s">
        <v>163</v>
      </c>
      <c r="M6" s="5" t="s">
        <v>164</v>
      </c>
      <c r="N6" s="273" t="s">
        <v>165</v>
      </c>
      <c r="O6" s="273" t="s">
        <v>10</v>
      </c>
      <c r="P6" s="273" t="s">
        <v>166</v>
      </c>
      <c r="Q6" s="273" t="s">
        <v>167</v>
      </c>
    </row>
    <row r="7" spans="1:18" ht="15.75" customHeight="1">
      <c r="B7" s="272"/>
      <c r="C7" s="274"/>
      <c r="D7" s="274"/>
      <c r="E7" s="276"/>
      <c r="F7" s="274"/>
      <c r="G7" s="274"/>
      <c r="H7" s="274"/>
      <c r="I7" s="5" t="str">
        <f>IF(COUNTIF(①!C11,"*４*"),"〇","")</f>
        <v/>
      </c>
      <c r="J7" s="5" t="str">
        <f>IF(COUNTIF(①!C12,"*４年*"),"〇","")</f>
        <v/>
      </c>
      <c r="K7" s="5" t="str">
        <f>IF(COUNTIF(①!C13,"*４年*"),"〇","")</f>
        <v/>
      </c>
      <c r="L7" s="5" t="str">
        <f>IF(COUNTIF(①!C14,"*４年*"),"〇","")</f>
        <v/>
      </c>
      <c r="M7" s="5" t="str">
        <f>IF(COUNTIF(①!C14,"*４年*"),"〇","")</f>
        <v/>
      </c>
      <c r="N7" s="274"/>
      <c r="O7" s="274"/>
      <c r="P7" s="274"/>
      <c r="Q7" s="274"/>
    </row>
    <row r="8" spans="1:18" ht="20.100000000000001" customHeight="1">
      <c r="B8" s="6" t="s">
        <v>0</v>
      </c>
      <c r="C8" s="144"/>
      <c r="D8" s="144"/>
      <c r="E8" s="6">
        <f t="shared" ref="E8:E19" si="0">SUM(C8:D8)</f>
        <v>0</v>
      </c>
      <c r="F8" s="8"/>
      <c r="G8" s="8"/>
      <c r="H8" s="7">
        <f>F8+G8</f>
        <v>0</v>
      </c>
      <c r="I8" s="192">
        <f t="shared" ref="I8:I17" si="1">IF($I$7="〇",IF(C8=1,IF(H8/2&lt;30001,ROUNDDOWN(H8/2,-3),30000),IF(C8&gt;1,ROUNDDOWN(MIN(30000,H8/E8),-3),)),IF(E8=1,IF(H8/2&lt;20001,ROUNDDOWN(H8/2,-3),20000),IF(E8&gt;1,ROUNDDOWN(MIN(20000,H8/E8),-3),)))</f>
        <v>0</v>
      </c>
      <c r="J8" s="192">
        <f>IF($J$7="〇",IF($C8&gt;1,ROUNDDOWN(MIN(30000,$H8/$E8),-3),),IF($C8&gt;1,ROUNDDOWN(MIN(20000,$H8/$E8),-3),))</f>
        <v>0</v>
      </c>
      <c r="K8" s="192">
        <f>IF($K$7="〇",IF($C8&gt;2,ROUNDDOWN(MIN(30000,$H8/$E8),-3),),IF($C8&gt;2,ROUNDDOWN(MIN(20000,$H8/$E8),-3),))</f>
        <v>0</v>
      </c>
      <c r="L8" s="192">
        <f>IF($L$7="〇",IF($C8&gt;3,ROUNDDOWN(MIN(30000,$H8/$E8),-3),),IF($C8&gt;3,ROUNDDOWN(MIN(20000,$H8/$E8),-3),))</f>
        <v>0</v>
      </c>
      <c r="M8" s="192">
        <f>IF($M$7="〇",IF($C8&gt;4,ROUNDDOWN(MIN(30000,$H8/$E8),-3),),IF($C8&gt;4,ROUNDDOWN(MIN(20000,$H8/$E8),-3),))</f>
        <v>0</v>
      </c>
      <c r="N8" s="7">
        <f>SUM(I8:M8)</f>
        <v>0</v>
      </c>
      <c r="O8" s="141">
        <f>H8-P8-Q8-N8</f>
        <v>0</v>
      </c>
      <c r="P8" s="8">
        <v>0</v>
      </c>
      <c r="Q8" s="8">
        <v>0</v>
      </c>
      <c r="R8" s="186" t="s">
        <v>245</v>
      </c>
    </row>
    <row r="9" spans="1:18" ht="20.100000000000001" customHeight="1">
      <c r="B9" s="6" t="s">
        <v>1</v>
      </c>
      <c r="C9" s="144"/>
      <c r="D9" s="144"/>
      <c r="E9" s="6">
        <f t="shared" si="0"/>
        <v>0</v>
      </c>
      <c r="F9" s="8"/>
      <c r="G9" s="8"/>
      <c r="H9" s="7">
        <f>F9+G9</f>
        <v>0</v>
      </c>
      <c r="I9" s="192">
        <f t="shared" si="1"/>
        <v>0</v>
      </c>
      <c r="J9" s="192">
        <f>IF($J$7="〇",IF($C9&gt;1,ROUNDDOWN(MIN(30000,$H9/$E9),-3),),IF($C9&gt;1,ROUNDDOWN(MIN(20000,$H9/$E9),-3),))</f>
        <v>0</v>
      </c>
      <c r="K9" s="192">
        <f t="shared" ref="K9:K19" si="2">IF($K$7="〇",IF($C9&gt;2,ROUNDDOWN(MIN(30000,$H9/$E9),-3),),IF($C9&gt;2,ROUNDDOWN(MIN(20000,$H9/$E9),-3),))</f>
        <v>0</v>
      </c>
      <c r="L9" s="192">
        <f>IF($L$7="〇",IF($C9&gt;3,ROUNDDOWN(MIN(30000,$H9/$E9),-3),),IF($C9&gt;3,ROUNDDOWN(MIN(20000,$H9/$E9),-3),))</f>
        <v>0</v>
      </c>
      <c r="M9" s="192">
        <f t="shared" ref="M9:M19" si="3">IF($M$7="〇",IF($C9&gt;4,ROUNDDOWN(MIN(30000,$H9/$E9),-3),),IF($C9&gt;4,ROUNDDOWN(MIN(20000,$H9/$E9),-3),))</f>
        <v>0</v>
      </c>
      <c r="N9" s="7">
        <f t="shared" ref="N9:N19" si="4">SUM(I9:M9)</f>
        <v>0</v>
      </c>
      <c r="O9" s="141">
        <f t="shared" ref="O9:O19" si="5">H9-N9</f>
        <v>0</v>
      </c>
      <c r="P9" s="8">
        <v>0</v>
      </c>
      <c r="Q9" s="8">
        <v>0</v>
      </c>
      <c r="R9" s="186" t="s">
        <v>246</v>
      </c>
    </row>
    <row r="10" spans="1:18" ht="20.100000000000001" customHeight="1">
      <c r="B10" s="6" t="s">
        <v>2</v>
      </c>
      <c r="C10" s="144"/>
      <c r="D10" s="144"/>
      <c r="E10" s="6">
        <f t="shared" si="0"/>
        <v>0</v>
      </c>
      <c r="F10" s="8"/>
      <c r="G10" s="8"/>
      <c r="H10" s="7">
        <f t="shared" ref="H10:H19" si="6">F10+G10</f>
        <v>0</v>
      </c>
      <c r="I10" s="192">
        <f t="shared" si="1"/>
        <v>0</v>
      </c>
      <c r="J10" s="192">
        <f>IF($J$7="〇",IF($C10&gt;1,ROUNDDOWN(MIN(30000,$H10/$E10),-3),),IF($C10&gt;1,ROUNDDOWN(MIN(20000,$H10/$E10),-3),))</f>
        <v>0</v>
      </c>
      <c r="K10" s="192">
        <f t="shared" si="2"/>
        <v>0</v>
      </c>
      <c r="L10" s="192">
        <f t="shared" ref="L10:L19" si="7">IF($L$7="〇",IF($C10&gt;3,ROUNDDOWN(MIN(30000,$H10/$E10),-3),),IF($C10&gt;3,ROUNDDOWN(MIN(20000,$H10/$E10),-3),))</f>
        <v>0</v>
      </c>
      <c r="M10" s="192">
        <f t="shared" si="3"/>
        <v>0</v>
      </c>
      <c r="N10" s="7">
        <f t="shared" si="4"/>
        <v>0</v>
      </c>
      <c r="O10" s="141">
        <f t="shared" si="5"/>
        <v>0</v>
      </c>
      <c r="P10" s="8">
        <v>0</v>
      </c>
      <c r="Q10" s="8">
        <v>0</v>
      </c>
      <c r="R10" s="186" t="s">
        <v>250</v>
      </c>
    </row>
    <row r="11" spans="1:18" ht="20.100000000000001" customHeight="1">
      <c r="B11" s="6" t="s">
        <v>3</v>
      </c>
      <c r="C11" s="144"/>
      <c r="D11" s="144"/>
      <c r="E11" s="6">
        <f t="shared" si="0"/>
        <v>0</v>
      </c>
      <c r="F11" s="8"/>
      <c r="G11" s="8"/>
      <c r="H11" s="7">
        <f t="shared" si="6"/>
        <v>0</v>
      </c>
      <c r="I11" s="192">
        <f t="shared" si="1"/>
        <v>0</v>
      </c>
      <c r="J11" s="192">
        <f>IF($J$7="〇",IF($C11&gt;1,ROUNDDOWN(MIN(30000,$H11/$E11),-3),),IF($C11&gt;1,ROUNDDOWN(MIN(20000,$H11/$E11),-3),))</f>
        <v>0</v>
      </c>
      <c r="K11" s="192">
        <f t="shared" si="2"/>
        <v>0</v>
      </c>
      <c r="L11" s="192">
        <f t="shared" si="7"/>
        <v>0</v>
      </c>
      <c r="M11" s="192">
        <f t="shared" si="3"/>
        <v>0</v>
      </c>
      <c r="N11" s="7">
        <f t="shared" si="4"/>
        <v>0</v>
      </c>
      <c r="O11" s="141">
        <f t="shared" si="5"/>
        <v>0</v>
      </c>
      <c r="P11" s="8">
        <v>0</v>
      </c>
      <c r="Q11" s="8">
        <v>0</v>
      </c>
      <c r="R11" s="186" t="s">
        <v>249</v>
      </c>
    </row>
    <row r="12" spans="1:18" ht="20.100000000000001" customHeight="1">
      <c r="B12" s="6" t="s">
        <v>4</v>
      </c>
      <c r="C12" s="144"/>
      <c r="D12" s="144"/>
      <c r="E12" s="6">
        <f t="shared" si="0"/>
        <v>0</v>
      </c>
      <c r="F12" s="8"/>
      <c r="G12" s="8"/>
      <c r="H12" s="7">
        <f t="shared" si="6"/>
        <v>0</v>
      </c>
      <c r="I12" s="192">
        <f t="shared" si="1"/>
        <v>0</v>
      </c>
      <c r="J12" s="192">
        <f t="shared" ref="J12:J19" si="8">IF($J$7="〇",IF($C12&gt;1,ROUNDDOWN(MIN(30000,$H12/$E12),-3),),IF($C12&gt;1,ROUNDDOWN(MIN(20000,$H12/$E12),-3),))</f>
        <v>0</v>
      </c>
      <c r="K12" s="192">
        <f t="shared" si="2"/>
        <v>0</v>
      </c>
      <c r="L12" s="192">
        <f t="shared" si="7"/>
        <v>0</v>
      </c>
      <c r="M12" s="192">
        <f t="shared" si="3"/>
        <v>0</v>
      </c>
      <c r="N12" s="7">
        <f t="shared" si="4"/>
        <v>0</v>
      </c>
      <c r="O12" s="141">
        <f t="shared" si="5"/>
        <v>0</v>
      </c>
      <c r="P12" s="8">
        <v>0</v>
      </c>
      <c r="Q12" s="8">
        <v>0</v>
      </c>
    </row>
    <row r="13" spans="1:18" ht="20.100000000000001" customHeight="1">
      <c r="B13" s="6" t="s">
        <v>5</v>
      </c>
      <c r="C13" s="144"/>
      <c r="D13" s="144"/>
      <c r="E13" s="6">
        <f t="shared" si="0"/>
        <v>0</v>
      </c>
      <c r="F13" s="8"/>
      <c r="G13" s="8"/>
      <c r="H13" s="7">
        <f t="shared" si="6"/>
        <v>0</v>
      </c>
      <c r="I13" s="192">
        <f t="shared" si="1"/>
        <v>0</v>
      </c>
      <c r="J13" s="192">
        <f t="shared" si="8"/>
        <v>0</v>
      </c>
      <c r="K13" s="192">
        <f t="shared" si="2"/>
        <v>0</v>
      </c>
      <c r="L13" s="192">
        <f t="shared" si="7"/>
        <v>0</v>
      </c>
      <c r="M13" s="192">
        <f t="shared" si="3"/>
        <v>0</v>
      </c>
      <c r="N13" s="7">
        <f t="shared" si="4"/>
        <v>0</v>
      </c>
      <c r="O13" s="141">
        <f t="shared" si="5"/>
        <v>0</v>
      </c>
      <c r="P13" s="8">
        <v>0</v>
      </c>
      <c r="Q13" s="8">
        <v>0</v>
      </c>
    </row>
    <row r="14" spans="1:18" ht="20.100000000000001" customHeight="1">
      <c r="B14" s="6" t="s">
        <v>11</v>
      </c>
      <c r="C14" s="144"/>
      <c r="D14" s="144"/>
      <c r="E14" s="6">
        <f t="shared" si="0"/>
        <v>0</v>
      </c>
      <c r="F14" s="8"/>
      <c r="G14" s="8"/>
      <c r="H14" s="7">
        <f t="shared" si="6"/>
        <v>0</v>
      </c>
      <c r="I14" s="192">
        <f t="shared" si="1"/>
        <v>0</v>
      </c>
      <c r="J14" s="192">
        <f t="shared" si="8"/>
        <v>0</v>
      </c>
      <c r="K14" s="192">
        <f t="shared" si="2"/>
        <v>0</v>
      </c>
      <c r="L14" s="192">
        <f t="shared" si="7"/>
        <v>0</v>
      </c>
      <c r="M14" s="192">
        <f t="shared" si="3"/>
        <v>0</v>
      </c>
      <c r="N14" s="7">
        <f t="shared" si="4"/>
        <v>0</v>
      </c>
      <c r="O14" s="141">
        <f t="shared" si="5"/>
        <v>0</v>
      </c>
      <c r="P14" s="8">
        <v>0</v>
      </c>
      <c r="Q14" s="8">
        <v>0</v>
      </c>
    </row>
    <row r="15" spans="1:18" ht="20.100000000000001" customHeight="1">
      <c r="B15" s="6" t="s">
        <v>12</v>
      </c>
      <c r="C15" s="144"/>
      <c r="D15" s="144"/>
      <c r="E15" s="6">
        <f t="shared" si="0"/>
        <v>0</v>
      </c>
      <c r="F15" s="8"/>
      <c r="G15" s="8"/>
      <c r="H15" s="7">
        <f t="shared" si="6"/>
        <v>0</v>
      </c>
      <c r="I15" s="192">
        <f t="shared" si="1"/>
        <v>0</v>
      </c>
      <c r="J15" s="192">
        <f t="shared" si="8"/>
        <v>0</v>
      </c>
      <c r="K15" s="192">
        <f t="shared" si="2"/>
        <v>0</v>
      </c>
      <c r="L15" s="192">
        <f t="shared" si="7"/>
        <v>0</v>
      </c>
      <c r="M15" s="192">
        <f t="shared" si="3"/>
        <v>0</v>
      </c>
      <c r="N15" s="7">
        <f t="shared" si="4"/>
        <v>0</v>
      </c>
      <c r="O15" s="141">
        <f t="shared" si="5"/>
        <v>0</v>
      </c>
      <c r="P15" s="8">
        <v>0</v>
      </c>
      <c r="Q15" s="8">
        <v>0</v>
      </c>
    </row>
    <row r="16" spans="1:18" ht="20.100000000000001" customHeight="1">
      <c r="B16" s="6" t="s">
        <v>13</v>
      </c>
      <c r="C16" s="144"/>
      <c r="D16" s="144"/>
      <c r="E16" s="6">
        <f t="shared" si="0"/>
        <v>0</v>
      </c>
      <c r="F16" s="8"/>
      <c r="G16" s="8"/>
      <c r="H16" s="7">
        <f t="shared" si="6"/>
        <v>0</v>
      </c>
      <c r="I16" s="192">
        <f t="shared" si="1"/>
        <v>0</v>
      </c>
      <c r="J16" s="192">
        <f t="shared" si="8"/>
        <v>0</v>
      </c>
      <c r="K16" s="192">
        <f t="shared" si="2"/>
        <v>0</v>
      </c>
      <c r="L16" s="192">
        <f t="shared" si="7"/>
        <v>0</v>
      </c>
      <c r="M16" s="192">
        <f t="shared" si="3"/>
        <v>0</v>
      </c>
      <c r="N16" s="7">
        <f t="shared" si="4"/>
        <v>0</v>
      </c>
      <c r="O16" s="141">
        <f t="shared" si="5"/>
        <v>0</v>
      </c>
      <c r="P16" s="8">
        <v>0</v>
      </c>
      <c r="Q16" s="8">
        <v>0</v>
      </c>
    </row>
    <row r="17" spans="2:17" ht="20.100000000000001" customHeight="1">
      <c r="B17" s="6" t="s">
        <v>6</v>
      </c>
      <c r="C17" s="144"/>
      <c r="D17" s="144"/>
      <c r="E17" s="6">
        <f t="shared" si="0"/>
        <v>0</v>
      </c>
      <c r="F17" s="8"/>
      <c r="G17" s="8"/>
      <c r="H17" s="7">
        <f t="shared" si="6"/>
        <v>0</v>
      </c>
      <c r="I17" s="192">
        <f t="shared" si="1"/>
        <v>0</v>
      </c>
      <c r="J17" s="192">
        <f t="shared" si="8"/>
        <v>0</v>
      </c>
      <c r="K17" s="192">
        <f t="shared" si="2"/>
        <v>0</v>
      </c>
      <c r="L17" s="192">
        <f t="shared" si="7"/>
        <v>0</v>
      </c>
      <c r="M17" s="192">
        <f t="shared" si="3"/>
        <v>0</v>
      </c>
      <c r="N17" s="7">
        <f t="shared" si="4"/>
        <v>0</v>
      </c>
      <c r="O17" s="141">
        <f t="shared" si="5"/>
        <v>0</v>
      </c>
      <c r="P17" s="8">
        <v>0</v>
      </c>
      <c r="Q17" s="8">
        <v>0</v>
      </c>
    </row>
    <row r="18" spans="2:17" ht="20.100000000000001" customHeight="1">
      <c r="B18" s="6" t="s">
        <v>7</v>
      </c>
      <c r="C18" s="144"/>
      <c r="D18" s="144"/>
      <c r="E18" s="6">
        <f t="shared" si="0"/>
        <v>0</v>
      </c>
      <c r="F18" s="8"/>
      <c r="G18" s="8"/>
      <c r="H18" s="7">
        <f t="shared" si="6"/>
        <v>0</v>
      </c>
      <c r="I18" s="192">
        <f t="shared" ref="I18" si="9">IF($I$7="〇",IF(C18=1,IF(H18/2&lt;30001,ROUNDDOWN(H18/2,-3),30000),IF(C18&gt;1,ROUNDDOWN(MIN(30000,H18/E18),-3),)),IF(E18=1,IF(H18/2&lt;20001,ROUNDDOWN(H18/2,-3),20000),IF(E18&gt;1,ROUNDDOWN(MIN(20000,H18/E18),-3),)))</f>
        <v>0</v>
      </c>
      <c r="J18" s="192">
        <f t="shared" si="8"/>
        <v>0</v>
      </c>
      <c r="K18" s="192">
        <f t="shared" si="2"/>
        <v>0</v>
      </c>
      <c r="L18" s="192">
        <f t="shared" si="7"/>
        <v>0</v>
      </c>
      <c r="M18" s="192">
        <f t="shared" si="3"/>
        <v>0</v>
      </c>
      <c r="N18" s="7">
        <f t="shared" si="4"/>
        <v>0</v>
      </c>
      <c r="O18" s="141">
        <f t="shared" si="5"/>
        <v>0</v>
      </c>
      <c r="P18" s="8">
        <v>0</v>
      </c>
      <c r="Q18" s="8">
        <v>0</v>
      </c>
    </row>
    <row r="19" spans="2:17" ht="20.100000000000001" customHeight="1" thickBot="1">
      <c r="B19" s="137" t="s">
        <v>8</v>
      </c>
      <c r="C19" s="145"/>
      <c r="D19" s="145"/>
      <c r="E19" s="137">
        <f t="shared" si="0"/>
        <v>0</v>
      </c>
      <c r="F19" s="138"/>
      <c r="G19" s="138"/>
      <c r="H19" s="139">
        <f t="shared" si="6"/>
        <v>0</v>
      </c>
      <c r="I19" s="193">
        <f>IF($I$7="〇",IF(C19=1,IF(H19/2&lt;30001,ROUNDDOWN(H19/2,-3),30000),IF(C19&gt;1,ROUNDDOWN(MIN(30000,H19/E19),-3),)),IF(E19=1,IF(H19/2&lt;20001,ROUNDDOWN(H19/2,-3),20000),IF(E19&gt;1,ROUNDDOWN(MIN(20000,H19/E19),-3),)))</f>
        <v>0</v>
      </c>
      <c r="J19" s="194">
        <f t="shared" si="8"/>
        <v>0</v>
      </c>
      <c r="K19" s="194">
        <f t="shared" si="2"/>
        <v>0</v>
      </c>
      <c r="L19" s="194">
        <f t="shared" si="7"/>
        <v>0</v>
      </c>
      <c r="M19" s="194">
        <f t="shared" si="3"/>
        <v>0</v>
      </c>
      <c r="N19" s="139">
        <f t="shared" si="4"/>
        <v>0</v>
      </c>
      <c r="O19" s="139">
        <f t="shared" si="5"/>
        <v>0</v>
      </c>
      <c r="P19" s="138">
        <v>0</v>
      </c>
      <c r="Q19" s="138">
        <v>0</v>
      </c>
    </row>
    <row r="20" spans="2:17" ht="20.100000000000001" customHeight="1" thickTop="1">
      <c r="B20" s="135" t="s">
        <v>204</v>
      </c>
      <c r="C20" s="135"/>
      <c r="D20" s="135"/>
      <c r="E20" s="135"/>
      <c r="F20" s="136">
        <f>SUM(F8:F19)</f>
        <v>0</v>
      </c>
      <c r="G20" s="136">
        <f>SUM(G8:G19)</f>
        <v>0</v>
      </c>
      <c r="H20" s="136">
        <f t="shared" ref="H20:O20" si="10">SUM(H8:H19)</f>
        <v>0</v>
      </c>
      <c r="I20" s="191">
        <f t="shared" si="10"/>
        <v>0</v>
      </c>
      <c r="J20" s="136">
        <f t="shared" si="10"/>
        <v>0</v>
      </c>
      <c r="K20" s="136">
        <f t="shared" si="10"/>
        <v>0</v>
      </c>
      <c r="L20" s="136">
        <f t="shared" si="10"/>
        <v>0</v>
      </c>
      <c r="M20" s="136">
        <f>SUM(M8:M19)</f>
        <v>0</v>
      </c>
      <c r="N20" s="136">
        <f t="shared" si="10"/>
        <v>0</v>
      </c>
      <c r="O20" s="142">
        <f t="shared" si="10"/>
        <v>0</v>
      </c>
      <c r="P20" s="143">
        <f>SUM(P8:P19)</f>
        <v>0</v>
      </c>
      <c r="Q20" s="143">
        <f>SUM(Q8:Q19)</f>
        <v>0</v>
      </c>
    </row>
    <row r="22" spans="2:17">
      <c r="B22" s="1" t="s">
        <v>158</v>
      </c>
    </row>
    <row r="23" spans="2:17">
      <c r="B23" s="1" t="s">
        <v>159</v>
      </c>
      <c r="O23" s="9"/>
      <c r="Q23" s="9"/>
    </row>
    <row r="24" spans="2:17" ht="18.75">
      <c r="Q24" s="9" t="s">
        <v>168</v>
      </c>
    </row>
  </sheetData>
  <mergeCells count="13">
    <mergeCell ref="B4:O4"/>
    <mergeCell ref="P3:Q3"/>
    <mergeCell ref="B6:B7"/>
    <mergeCell ref="C6:C7"/>
    <mergeCell ref="D6:D7"/>
    <mergeCell ref="E6:E7"/>
    <mergeCell ref="F6:F7"/>
    <mergeCell ref="G6:G7"/>
    <mergeCell ref="H6:H7"/>
    <mergeCell ref="N6:N7"/>
    <mergeCell ref="O6:O7"/>
    <mergeCell ref="P6:P7"/>
    <mergeCell ref="Q6:Q7"/>
  </mergeCells>
  <phoneticPr fontId="2"/>
  <pageMargins left="0.25" right="0.25" top="0.75" bottom="0.75" header="0.3" footer="0.3"/>
  <pageSetup paperSize="9" scale="90" orientation="landscape" horizontalDpi="1200" verticalDpi="1200" r:id="rId1"/>
  <legacy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D192"/>
  <sheetViews>
    <sheetView workbookViewId="0">
      <selection activeCell="A2" sqref="A2:C2"/>
    </sheetView>
  </sheetViews>
  <sheetFormatPr defaultColWidth="9" defaultRowHeight="18.75"/>
  <cols>
    <col min="1" max="1" width="38.25" style="198" customWidth="1"/>
    <col min="2" max="2" width="9" style="196"/>
    <col min="3" max="3" width="62.75" style="197" customWidth="1"/>
    <col min="4" max="16384" width="9" style="195"/>
  </cols>
  <sheetData>
    <row r="1" spans="1:4" s="222" customFormat="1" ht="36.75" customHeight="1">
      <c r="A1" s="219" t="s">
        <v>287</v>
      </c>
      <c r="B1" s="220"/>
      <c r="C1" s="221"/>
    </row>
    <row r="2" spans="1:4" s="222" customFormat="1" ht="36" customHeight="1">
      <c r="A2" s="237" t="s">
        <v>368</v>
      </c>
      <c r="B2" s="237"/>
      <c r="C2" s="237"/>
    </row>
    <row r="3" spans="1:4">
      <c r="A3" s="202" t="s">
        <v>257</v>
      </c>
      <c r="B3" s="223" t="s">
        <v>289</v>
      </c>
      <c r="C3" s="202" t="s">
        <v>256</v>
      </c>
      <c r="D3" s="200" t="s">
        <v>290</v>
      </c>
    </row>
    <row r="4" spans="1:4" ht="80.099999999999994" customHeight="1">
      <c r="A4" s="362" t="s">
        <v>291</v>
      </c>
      <c r="B4" s="224" t="s">
        <v>292</v>
      </c>
      <c r="C4" s="201" t="s">
        <v>293</v>
      </c>
      <c r="D4" s="225" t="s">
        <v>294</v>
      </c>
    </row>
    <row r="5" spans="1:4" ht="80.099999999999994" customHeight="1">
      <c r="A5" s="363"/>
      <c r="B5" s="224" t="s">
        <v>295</v>
      </c>
      <c r="C5" s="201" t="s">
        <v>296</v>
      </c>
      <c r="D5" s="225" t="s">
        <v>294</v>
      </c>
    </row>
    <row r="6" spans="1:4" ht="80.099999999999994" customHeight="1">
      <c r="D6" s="226"/>
    </row>
    <row r="7" spans="1:4" ht="60" customHeight="1">
      <c r="B7" s="199"/>
      <c r="D7" s="226"/>
    </row>
    <row r="8" spans="1:4" ht="80.099999999999994" customHeight="1">
      <c r="D8" s="226"/>
    </row>
    <row r="9" spans="1:4" ht="80.099999999999994" customHeight="1">
      <c r="D9" s="226"/>
    </row>
    <row r="10" spans="1:4" ht="80.099999999999994" customHeight="1">
      <c r="D10" s="226"/>
    </row>
    <row r="11" spans="1:4" ht="120" customHeight="1">
      <c r="B11" s="199"/>
      <c r="D11" s="226"/>
    </row>
    <row r="12" spans="1:4" ht="80.099999999999994" customHeight="1">
      <c r="D12" s="226"/>
    </row>
    <row r="13" spans="1:4" ht="80.099999999999994" customHeight="1">
      <c r="D13" s="226"/>
    </row>
    <row r="14" spans="1:4" ht="80.099999999999994" customHeight="1">
      <c r="D14" s="226"/>
    </row>
    <row r="15" spans="1:4" ht="80.099999999999994" customHeight="1">
      <c r="D15" s="226"/>
    </row>
    <row r="16" spans="1:4" s="197" customFormat="1" ht="80.099999999999994" customHeight="1">
      <c r="A16" s="198"/>
      <c r="B16" s="196"/>
    </row>
    <row r="17" spans="1:3" s="197" customFormat="1" ht="80.099999999999994" customHeight="1">
      <c r="A17" s="198"/>
      <c r="B17" s="196"/>
    </row>
    <row r="18" spans="1:3" s="197" customFormat="1" ht="80.099999999999994" customHeight="1">
      <c r="A18" s="198"/>
      <c r="B18" s="196"/>
    </row>
    <row r="19" spans="1:3" s="197" customFormat="1" ht="80.099999999999994" customHeight="1">
      <c r="A19" s="198"/>
      <c r="B19" s="196"/>
    </row>
    <row r="20" spans="1:3" s="197" customFormat="1" ht="80.099999999999994" customHeight="1">
      <c r="A20" s="198"/>
      <c r="B20" s="196"/>
    </row>
    <row r="21" spans="1:3" s="197" customFormat="1" ht="80.099999999999994" customHeight="1">
      <c r="A21" s="198"/>
      <c r="B21" s="196"/>
    </row>
    <row r="22" spans="1:3" s="197" customFormat="1" ht="80.099999999999994" customHeight="1">
      <c r="A22" s="198"/>
      <c r="B22" s="196"/>
    </row>
    <row r="23" spans="1:3" s="197" customFormat="1" ht="80.099999999999994" customHeight="1">
      <c r="A23" s="198"/>
      <c r="B23" s="196"/>
    </row>
    <row r="24" spans="1:3" s="197" customFormat="1" ht="80.099999999999994" customHeight="1">
      <c r="A24" s="198"/>
      <c r="B24" s="196"/>
    </row>
    <row r="25" spans="1:3" s="197" customFormat="1" ht="80.099999999999994" customHeight="1">
      <c r="A25" s="198"/>
      <c r="B25" s="196"/>
    </row>
    <row r="26" spans="1:3" s="197" customFormat="1" ht="80.099999999999994" customHeight="1">
      <c r="A26" s="198"/>
      <c r="B26" s="196"/>
    </row>
    <row r="27" spans="1:3" s="197" customFormat="1" ht="80.099999999999994" customHeight="1">
      <c r="A27" s="198"/>
      <c r="B27" s="196"/>
    </row>
    <row r="28" spans="1:3" s="197" customFormat="1" ht="80.099999999999994" customHeight="1">
      <c r="A28" s="198"/>
      <c r="B28" s="196"/>
    </row>
    <row r="29" spans="1:3" s="197" customFormat="1" ht="80.099999999999994" customHeight="1">
      <c r="A29" s="198"/>
      <c r="B29" s="196"/>
    </row>
    <row r="30" spans="1:3" s="196" customFormat="1" ht="80.099999999999994" customHeight="1">
      <c r="A30" s="198"/>
      <c r="C30" s="197"/>
    </row>
    <row r="31" spans="1:3" s="196" customFormat="1" ht="80.099999999999994" customHeight="1">
      <c r="A31" s="198"/>
      <c r="C31" s="197"/>
    </row>
    <row r="32" spans="1:3" s="196" customFormat="1" ht="80.099999999999994" customHeight="1">
      <c r="A32" s="198"/>
      <c r="C32" s="197"/>
    </row>
    <row r="33" spans="1:3" s="196" customFormat="1" ht="80.099999999999994" customHeight="1">
      <c r="A33" s="198"/>
      <c r="C33" s="197"/>
    </row>
    <row r="34" spans="1:3" s="196" customFormat="1" ht="80.099999999999994" customHeight="1">
      <c r="A34" s="198"/>
      <c r="C34" s="197"/>
    </row>
    <row r="35" spans="1:3" s="196" customFormat="1" ht="80.099999999999994" customHeight="1">
      <c r="A35" s="198"/>
      <c r="C35" s="197"/>
    </row>
    <row r="36" spans="1:3" s="196" customFormat="1" ht="80.099999999999994" customHeight="1">
      <c r="A36" s="198"/>
      <c r="C36" s="197"/>
    </row>
    <row r="37" spans="1:3" s="196" customFormat="1" ht="80.099999999999994" customHeight="1">
      <c r="A37" s="198"/>
      <c r="C37" s="197"/>
    </row>
    <row r="38" spans="1:3" s="196" customFormat="1" ht="80.099999999999994" customHeight="1">
      <c r="A38" s="198"/>
      <c r="C38" s="197"/>
    </row>
    <row r="39" spans="1:3" s="196" customFormat="1" ht="80.099999999999994" customHeight="1">
      <c r="A39" s="198"/>
      <c r="C39" s="197"/>
    </row>
    <row r="40" spans="1:3" s="196" customFormat="1" ht="80.099999999999994" customHeight="1">
      <c r="A40" s="198"/>
      <c r="C40" s="197"/>
    </row>
    <row r="41" spans="1:3" s="196" customFormat="1" ht="80.099999999999994" customHeight="1">
      <c r="A41" s="198"/>
      <c r="C41" s="197"/>
    </row>
    <row r="42" spans="1:3" s="196" customFormat="1" ht="80.099999999999994" customHeight="1">
      <c r="A42" s="198"/>
      <c r="C42" s="197"/>
    </row>
    <row r="43" spans="1:3" s="196" customFormat="1" ht="80.099999999999994" customHeight="1">
      <c r="A43" s="198"/>
      <c r="C43" s="197"/>
    </row>
    <row r="44" spans="1:3" s="196" customFormat="1" ht="80.099999999999994" customHeight="1">
      <c r="A44" s="198"/>
      <c r="C44" s="197"/>
    </row>
    <row r="45" spans="1:3" s="196" customFormat="1" ht="80.099999999999994" customHeight="1">
      <c r="A45" s="198"/>
      <c r="C45" s="197"/>
    </row>
    <row r="46" spans="1:3" s="196" customFormat="1" ht="80.099999999999994" customHeight="1">
      <c r="A46" s="198"/>
      <c r="C46" s="197"/>
    </row>
    <row r="47" spans="1:3" s="196" customFormat="1" ht="80.099999999999994" customHeight="1">
      <c r="A47" s="198"/>
      <c r="C47" s="197"/>
    </row>
    <row r="48" spans="1:3" s="196" customFormat="1" ht="80.099999999999994" customHeight="1">
      <c r="A48" s="198"/>
      <c r="C48" s="197"/>
    </row>
    <row r="49" spans="1:3" s="196" customFormat="1" ht="80.099999999999994" customHeight="1">
      <c r="A49" s="198"/>
      <c r="C49" s="197"/>
    </row>
    <row r="50" spans="1:3" s="196" customFormat="1" ht="80.099999999999994" customHeight="1">
      <c r="A50" s="198"/>
      <c r="C50" s="197"/>
    </row>
    <row r="51" spans="1:3" s="196" customFormat="1" ht="80.099999999999994" customHeight="1">
      <c r="A51" s="198"/>
      <c r="C51" s="197"/>
    </row>
    <row r="52" spans="1:3" s="196" customFormat="1" ht="80.099999999999994" customHeight="1">
      <c r="A52" s="198"/>
      <c r="C52" s="197"/>
    </row>
    <row r="53" spans="1:3" s="196" customFormat="1" ht="80.099999999999994" customHeight="1">
      <c r="A53" s="198"/>
      <c r="C53" s="197"/>
    </row>
    <row r="54" spans="1:3" s="196" customFormat="1" ht="80.099999999999994" customHeight="1">
      <c r="A54" s="198"/>
      <c r="C54" s="197"/>
    </row>
    <row r="55" spans="1:3" s="196" customFormat="1" ht="80.099999999999994" customHeight="1">
      <c r="A55" s="198"/>
      <c r="C55" s="197"/>
    </row>
    <row r="56" spans="1:3" s="196" customFormat="1" ht="80.099999999999994" customHeight="1">
      <c r="A56" s="198"/>
      <c r="C56" s="197"/>
    </row>
    <row r="57" spans="1:3" s="196" customFormat="1" ht="80.099999999999994" customHeight="1">
      <c r="A57" s="198"/>
      <c r="C57" s="197"/>
    </row>
    <row r="58" spans="1:3" s="196" customFormat="1" ht="80.099999999999994" customHeight="1">
      <c r="A58" s="198"/>
      <c r="C58" s="197"/>
    </row>
    <row r="59" spans="1:3" s="196" customFormat="1" ht="80.099999999999994" customHeight="1">
      <c r="A59" s="198"/>
      <c r="C59" s="197"/>
    </row>
    <row r="60" spans="1:3" s="196" customFormat="1" ht="80.099999999999994" customHeight="1">
      <c r="A60" s="198"/>
      <c r="C60" s="197"/>
    </row>
    <row r="61" spans="1:3" s="196" customFormat="1" ht="80.099999999999994" customHeight="1">
      <c r="A61" s="198"/>
      <c r="C61" s="197"/>
    </row>
    <row r="62" spans="1:3" s="196" customFormat="1" ht="80.099999999999994" customHeight="1">
      <c r="A62" s="198"/>
      <c r="C62" s="197"/>
    </row>
    <row r="63" spans="1:3" s="196" customFormat="1" ht="80.099999999999994" customHeight="1">
      <c r="A63" s="198"/>
      <c r="C63" s="197"/>
    </row>
    <row r="64" spans="1:3" s="196" customFormat="1" ht="80.099999999999994" customHeight="1">
      <c r="A64" s="198"/>
      <c r="C64" s="197"/>
    </row>
    <row r="65" spans="1:3" s="196" customFormat="1" ht="80.099999999999994" customHeight="1">
      <c r="A65" s="198"/>
      <c r="C65" s="197"/>
    </row>
    <row r="66" spans="1:3" s="196" customFormat="1" ht="80.099999999999994" customHeight="1">
      <c r="A66" s="198"/>
      <c r="C66" s="197"/>
    </row>
    <row r="67" spans="1:3" s="196" customFormat="1" ht="80.099999999999994" customHeight="1">
      <c r="A67" s="198"/>
      <c r="C67" s="197"/>
    </row>
    <row r="68" spans="1:3" s="196" customFormat="1" ht="80.099999999999994" customHeight="1">
      <c r="A68" s="198"/>
      <c r="C68" s="197"/>
    </row>
    <row r="69" spans="1:3" s="196" customFormat="1" ht="80.099999999999994" customHeight="1">
      <c r="A69" s="198"/>
      <c r="C69" s="197"/>
    </row>
    <row r="70" spans="1:3" s="196" customFormat="1" ht="80.099999999999994" customHeight="1">
      <c r="A70" s="198"/>
      <c r="C70" s="197"/>
    </row>
    <row r="71" spans="1:3" s="196" customFormat="1" ht="80.099999999999994" customHeight="1">
      <c r="A71" s="198"/>
      <c r="C71" s="197"/>
    </row>
    <row r="72" spans="1:3" s="196" customFormat="1" ht="80.099999999999994" customHeight="1">
      <c r="A72" s="198"/>
      <c r="C72" s="197"/>
    </row>
    <row r="73" spans="1:3" s="196" customFormat="1" ht="80.099999999999994" customHeight="1">
      <c r="A73" s="198"/>
      <c r="C73" s="197"/>
    </row>
    <row r="74" spans="1:3" s="196" customFormat="1" ht="80.099999999999994" customHeight="1">
      <c r="A74" s="198"/>
      <c r="C74" s="197"/>
    </row>
    <row r="75" spans="1:3" s="196" customFormat="1" ht="80.099999999999994" customHeight="1">
      <c r="A75" s="198"/>
      <c r="C75" s="197"/>
    </row>
    <row r="76" spans="1:3" s="196" customFormat="1" ht="80.099999999999994" customHeight="1">
      <c r="A76" s="198"/>
      <c r="C76" s="197"/>
    </row>
    <row r="77" spans="1:3" s="196" customFormat="1" ht="80.099999999999994" customHeight="1">
      <c r="A77" s="198"/>
      <c r="C77" s="197"/>
    </row>
    <row r="78" spans="1:3" s="196" customFormat="1" ht="80.099999999999994" customHeight="1">
      <c r="A78" s="198"/>
      <c r="C78" s="197"/>
    </row>
    <row r="79" spans="1:3" s="196" customFormat="1" ht="80.099999999999994" customHeight="1">
      <c r="A79" s="198"/>
      <c r="C79" s="197"/>
    </row>
    <row r="80" spans="1:3" s="196" customFormat="1" ht="80.099999999999994" customHeight="1">
      <c r="A80" s="198"/>
      <c r="C80" s="197"/>
    </row>
    <row r="81" spans="1:3" s="196" customFormat="1" ht="80.099999999999994" customHeight="1">
      <c r="A81" s="198"/>
      <c r="C81" s="197"/>
    </row>
    <row r="82" spans="1:3" s="196" customFormat="1" ht="80.099999999999994" customHeight="1">
      <c r="A82" s="198"/>
      <c r="C82" s="197"/>
    </row>
    <row r="83" spans="1:3" s="196" customFormat="1" ht="80.099999999999994" customHeight="1">
      <c r="A83" s="198"/>
      <c r="C83" s="197"/>
    </row>
    <row r="84" spans="1:3" s="196" customFormat="1" ht="80.099999999999994" customHeight="1">
      <c r="A84" s="198"/>
      <c r="C84" s="197"/>
    </row>
    <row r="85" spans="1:3" s="196" customFormat="1" ht="80.099999999999994" customHeight="1">
      <c r="A85" s="198"/>
      <c r="C85" s="197"/>
    </row>
    <row r="86" spans="1:3" s="196" customFormat="1" ht="80.099999999999994" customHeight="1">
      <c r="A86" s="198"/>
      <c r="C86" s="197"/>
    </row>
    <row r="87" spans="1:3" s="196" customFormat="1" ht="80.099999999999994" customHeight="1">
      <c r="A87" s="198"/>
      <c r="C87" s="197"/>
    </row>
    <row r="88" spans="1:3" s="196" customFormat="1" ht="80.099999999999994" customHeight="1">
      <c r="A88" s="198"/>
      <c r="C88" s="197"/>
    </row>
    <row r="89" spans="1:3" s="196" customFormat="1" ht="80.099999999999994" customHeight="1">
      <c r="A89" s="198"/>
      <c r="C89" s="197"/>
    </row>
    <row r="90" spans="1:3" s="196" customFormat="1" ht="80.099999999999994" customHeight="1">
      <c r="A90" s="198"/>
      <c r="C90" s="197"/>
    </row>
    <row r="91" spans="1:3" s="196" customFormat="1" ht="80.099999999999994" customHeight="1">
      <c r="A91" s="198"/>
      <c r="C91" s="197"/>
    </row>
    <row r="92" spans="1:3" s="196" customFormat="1" ht="80.099999999999994" customHeight="1">
      <c r="A92" s="198"/>
      <c r="C92" s="197"/>
    </row>
    <row r="93" spans="1:3" s="196" customFormat="1" ht="80.099999999999994" customHeight="1">
      <c r="A93" s="198"/>
      <c r="C93" s="197"/>
    </row>
    <row r="94" spans="1:3" s="196" customFormat="1" ht="80.099999999999994" customHeight="1">
      <c r="A94" s="198"/>
      <c r="C94" s="197"/>
    </row>
    <row r="95" spans="1:3" s="196" customFormat="1" ht="80.099999999999994" customHeight="1">
      <c r="A95" s="198"/>
      <c r="C95" s="197"/>
    </row>
    <row r="96" spans="1:3" s="196" customFormat="1" ht="80.099999999999994" customHeight="1">
      <c r="A96" s="198"/>
      <c r="C96" s="197"/>
    </row>
    <row r="97" spans="1:3" s="196" customFormat="1" ht="80.099999999999994" customHeight="1">
      <c r="A97" s="198"/>
      <c r="C97" s="197"/>
    </row>
    <row r="98" spans="1:3" s="196" customFormat="1" ht="80.099999999999994" customHeight="1">
      <c r="A98" s="198"/>
      <c r="C98" s="197"/>
    </row>
    <row r="99" spans="1:3" s="196" customFormat="1" ht="80.099999999999994" customHeight="1">
      <c r="A99" s="198"/>
      <c r="C99" s="197"/>
    </row>
    <row r="100" spans="1:3" s="196" customFormat="1" ht="80.099999999999994" customHeight="1">
      <c r="A100" s="198"/>
      <c r="C100" s="197"/>
    </row>
    <row r="101" spans="1:3" s="196" customFormat="1" ht="80.099999999999994" customHeight="1">
      <c r="A101" s="198"/>
      <c r="C101" s="197"/>
    </row>
    <row r="102" spans="1:3" s="196" customFormat="1" ht="80.099999999999994" customHeight="1">
      <c r="A102" s="198"/>
      <c r="C102" s="197"/>
    </row>
    <row r="103" spans="1:3" s="196" customFormat="1" ht="80.099999999999994" customHeight="1">
      <c r="A103" s="198"/>
      <c r="C103" s="197"/>
    </row>
    <row r="104" spans="1:3" s="196" customFormat="1" ht="80.099999999999994" customHeight="1">
      <c r="A104" s="198"/>
      <c r="C104" s="197"/>
    </row>
    <row r="105" spans="1:3" s="196" customFormat="1" ht="80.099999999999994" customHeight="1">
      <c r="A105" s="198"/>
      <c r="C105" s="197"/>
    </row>
    <row r="106" spans="1:3" s="196" customFormat="1" ht="80.099999999999994" customHeight="1">
      <c r="A106" s="198"/>
      <c r="C106" s="197"/>
    </row>
    <row r="107" spans="1:3" s="196" customFormat="1" ht="80.099999999999994" customHeight="1">
      <c r="A107" s="198"/>
      <c r="C107" s="197"/>
    </row>
    <row r="108" spans="1:3" s="196" customFormat="1" ht="80.099999999999994" customHeight="1">
      <c r="A108" s="198"/>
      <c r="C108" s="197"/>
    </row>
    <row r="109" spans="1:3" s="196" customFormat="1" ht="80.099999999999994" customHeight="1">
      <c r="A109" s="198"/>
      <c r="C109" s="197"/>
    </row>
    <row r="110" spans="1:3" s="196" customFormat="1" ht="80.099999999999994" customHeight="1">
      <c r="A110" s="198"/>
      <c r="C110" s="197"/>
    </row>
    <row r="111" spans="1:3" s="196" customFormat="1" ht="80.099999999999994" customHeight="1">
      <c r="A111" s="198"/>
      <c r="C111" s="197"/>
    </row>
    <row r="112" spans="1:3" s="196" customFormat="1" ht="80.099999999999994" customHeight="1">
      <c r="A112" s="198"/>
      <c r="C112" s="197"/>
    </row>
    <row r="113" spans="1:3" s="196" customFormat="1" ht="80.099999999999994" customHeight="1">
      <c r="A113" s="198"/>
      <c r="C113" s="197"/>
    </row>
    <row r="114" spans="1:3" s="196" customFormat="1" ht="80.099999999999994" customHeight="1">
      <c r="A114" s="198"/>
      <c r="C114" s="197"/>
    </row>
    <row r="115" spans="1:3" s="196" customFormat="1" ht="80.099999999999994" customHeight="1">
      <c r="A115" s="198"/>
      <c r="C115" s="197"/>
    </row>
    <row r="116" spans="1:3" s="196" customFormat="1" ht="80.099999999999994" customHeight="1">
      <c r="A116" s="198"/>
      <c r="C116" s="197"/>
    </row>
    <row r="117" spans="1:3" s="196" customFormat="1" ht="80.099999999999994" customHeight="1">
      <c r="A117" s="198"/>
      <c r="C117" s="197"/>
    </row>
    <row r="118" spans="1:3" s="196" customFormat="1" ht="80.099999999999994" customHeight="1">
      <c r="A118" s="198"/>
      <c r="C118" s="197"/>
    </row>
    <row r="119" spans="1:3" s="196" customFormat="1" ht="80.099999999999994" customHeight="1">
      <c r="A119" s="198"/>
      <c r="C119" s="197"/>
    </row>
    <row r="120" spans="1:3" s="196" customFormat="1" ht="80.099999999999994" customHeight="1">
      <c r="A120" s="198"/>
      <c r="C120" s="197"/>
    </row>
    <row r="121" spans="1:3" s="196" customFormat="1" ht="80.099999999999994" customHeight="1">
      <c r="A121" s="198"/>
      <c r="C121" s="197"/>
    </row>
    <row r="122" spans="1:3" s="196" customFormat="1" ht="80.099999999999994" customHeight="1">
      <c r="A122" s="198"/>
      <c r="C122" s="197"/>
    </row>
    <row r="123" spans="1:3" s="196" customFormat="1" ht="80.099999999999994" customHeight="1">
      <c r="A123" s="198"/>
      <c r="C123" s="197"/>
    </row>
    <row r="124" spans="1:3" s="196" customFormat="1" ht="80.099999999999994" customHeight="1">
      <c r="A124" s="198"/>
      <c r="C124" s="197"/>
    </row>
    <row r="125" spans="1:3" s="196" customFormat="1" ht="80.099999999999994" customHeight="1">
      <c r="A125" s="198"/>
      <c r="C125" s="197"/>
    </row>
    <row r="126" spans="1:3" s="196" customFormat="1" ht="80.099999999999994" customHeight="1">
      <c r="A126" s="198"/>
      <c r="C126" s="197"/>
    </row>
    <row r="127" spans="1:3" s="196" customFormat="1" ht="80.099999999999994" customHeight="1">
      <c r="A127" s="198"/>
      <c r="C127" s="197"/>
    </row>
    <row r="128" spans="1:3" s="196" customFormat="1" ht="80.099999999999994" customHeight="1">
      <c r="A128" s="198"/>
      <c r="C128" s="197"/>
    </row>
    <row r="129" spans="1:3" s="196" customFormat="1" ht="80.099999999999994" customHeight="1">
      <c r="A129" s="198"/>
      <c r="C129" s="197"/>
    </row>
    <row r="130" spans="1:3" s="196" customFormat="1" ht="80.099999999999994" customHeight="1">
      <c r="A130" s="198"/>
      <c r="C130" s="197"/>
    </row>
    <row r="131" spans="1:3" s="196" customFormat="1" ht="80.099999999999994" customHeight="1">
      <c r="A131" s="198"/>
      <c r="C131" s="197"/>
    </row>
    <row r="132" spans="1:3" s="196" customFormat="1" ht="80.099999999999994" customHeight="1">
      <c r="A132" s="198"/>
      <c r="C132" s="197"/>
    </row>
    <row r="133" spans="1:3" s="196" customFormat="1" ht="80.099999999999994" customHeight="1">
      <c r="A133" s="198"/>
      <c r="C133" s="197"/>
    </row>
    <row r="134" spans="1:3" s="196" customFormat="1" ht="80.099999999999994" customHeight="1">
      <c r="A134" s="198"/>
      <c r="C134" s="197"/>
    </row>
    <row r="135" spans="1:3" s="196" customFormat="1" ht="80.099999999999994" customHeight="1">
      <c r="A135" s="198"/>
      <c r="C135" s="197"/>
    </row>
    <row r="136" spans="1:3" s="196" customFormat="1" ht="80.099999999999994" customHeight="1">
      <c r="A136" s="198"/>
      <c r="C136" s="197"/>
    </row>
    <row r="137" spans="1:3" s="196" customFormat="1" ht="80.099999999999994" customHeight="1">
      <c r="A137" s="198"/>
      <c r="C137" s="197"/>
    </row>
    <row r="138" spans="1:3" s="196" customFormat="1" ht="80.099999999999994" customHeight="1">
      <c r="A138" s="198"/>
      <c r="C138" s="197"/>
    </row>
    <row r="139" spans="1:3" s="196" customFormat="1" ht="80.099999999999994" customHeight="1">
      <c r="A139" s="198"/>
      <c r="C139" s="197"/>
    </row>
    <row r="140" spans="1:3" s="196" customFormat="1" ht="80.099999999999994" customHeight="1">
      <c r="A140" s="198"/>
      <c r="C140" s="197"/>
    </row>
    <row r="141" spans="1:3" s="196" customFormat="1" ht="80.099999999999994" customHeight="1">
      <c r="A141" s="198"/>
      <c r="C141" s="197"/>
    </row>
    <row r="142" spans="1:3" s="196" customFormat="1" ht="80.099999999999994" customHeight="1">
      <c r="A142" s="198"/>
      <c r="C142" s="197"/>
    </row>
    <row r="143" spans="1:3" s="196" customFormat="1" ht="80.099999999999994" customHeight="1">
      <c r="A143" s="198"/>
      <c r="C143" s="197"/>
    </row>
    <row r="144" spans="1:3" s="196" customFormat="1" ht="80.099999999999994" customHeight="1">
      <c r="A144" s="198"/>
      <c r="C144" s="197"/>
    </row>
    <row r="145" spans="1:3" s="196" customFormat="1" ht="80.099999999999994" customHeight="1">
      <c r="A145" s="198"/>
      <c r="C145" s="197"/>
    </row>
    <row r="146" spans="1:3" s="196" customFormat="1" ht="80.099999999999994" customHeight="1">
      <c r="A146" s="198"/>
      <c r="C146" s="197"/>
    </row>
    <row r="147" spans="1:3" s="196" customFormat="1" ht="80.099999999999994" customHeight="1">
      <c r="A147" s="198"/>
      <c r="C147" s="197"/>
    </row>
    <row r="148" spans="1:3" s="196" customFormat="1" ht="80.099999999999994" customHeight="1">
      <c r="A148" s="198"/>
      <c r="C148" s="197"/>
    </row>
    <row r="149" spans="1:3" s="196" customFormat="1" ht="80.099999999999994" customHeight="1">
      <c r="A149" s="198"/>
      <c r="C149" s="197"/>
    </row>
    <row r="150" spans="1:3" s="196" customFormat="1" ht="80.099999999999994" customHeight="1">
      <c r="A150" s="198"/>
      <c r="C150" s="197"/>
    </row>
    <row r="151" spans="1:3" s="196" customFormat="1" ht="80.099999999999994" customHeight="1">
      <c r="A151" s="198"/>
      <c r="C151" s="197"/>
    </row>
    <row r="152" spans="1:3" s="196" customFormat="1" ht="80.099999999999994" customHeight="1">
      <c r="A152" s="198"/>
      <c r="C152" s="197"/>
    </row>
    <row r="153" spans="1:3" s="196" customFormat="1" ht="80.099999999999994" customHeight="1">
      <c r="A153" s="198"/>
      <c r="C153" s="197"/>
    </row>
    <row r="154" spans="1:3" s="196" customFormat="1" ht="80.099999999999994" customHeight="1">
      <c r="A154" s="198"/>
      <c r="C154" s="197"/>
    </row>
    <row r="155" spans="1:3" s="196" customFormat="1" ht="80.099999999999994" customHeight="1">
      <c r="A155" s="198"/>
      <c r="C155" s="197"/>
    </row>
    <row r="156" spans="1:3" s="196" customFormat="1" ht="80.099999999999994" customHeight="1">
      <c r="A156" s="198"/>
      <c r="C156" s="197"/>
    </row>
    <row r="157" spans="1:3" s="196" customFormat="1" ht="80.099999999999994" customHeight="1">
      <c r="A157" s="198"/>
      <c r="C157" s="197"/>
    </row>
    <row r="158" spans="1:3" s="196" customFormat="1" ht="80.099999999999994" customHeight="1">
      <c r="A158" s="198"/>
      <c r="C158" s="197"/>
    </row>
    <row r="159" spans="1:3" s="196" customFormat="1" ht="80.099999999999994" customHeight="1">
      <c r="A159" s="198"/>
      <c r="C159" s="197"/>
    </row>
    <row r="160" spans="1:3" s="196" customFormat="1" ht="80.099999999999994" customHeight="1">
      <c r="A160" s="198"/>
      <c r="C160" s="197"/>
    </row>
    <row r="161" spans="1:3" s="196" customFormat="1" ht="80.099999999999994" customHeight="1">
      <c r="A161" s="198"/>
      <c r="C161" s="197"/>
    </row>
    <row r="162" spans="1:3" s="196" customFormat="1" ht="80.099999999999994" customHeight="1">
      <c r="A162" s="198"/>
      <c r="C162" s="197"/>
    </row>
    <row r="163" spans="1:3" s="196" customFormat="1" ht="80.099999999999994" customHeight="1">
      <c r="A163" s="198"/>
      <c r="C163" s="197"/>
    </row>
    <row r="164" spans="1:3" s="196" customFormat="1" ht="80.099999999999994" customHeight="1">
      <c r="A164" s="198"/>
      <c r="C164" s="197"/>
    </row>
    <row r="165" spans="1:3" s="196" customFormat="1" ht="80.099999999999994" customHeight="1">
      <c r="A165" s="198"/>
      <c r="C165" s="197"/>
    </row>
    <row r="166" spans="1:3" s="196" customFormat="1" ht="80.099999999999994" customHeight="1">
      <c r="A166" s="198"/>
      <c r="C166" s="197"/>
    </row>
    <row r="167" spans="1:3" s="196" customFormat="1" ht="80.099999999999994" customHeight="1">
      <c r="A167" s="198"/>
      <c r="C167" s="197"/>
    </row>
    <row r="168" spans="1:3" s="196" customFormat="1" ht="80.099999999999994" customHeight="1">
      <c r="A168" s="198"/>
      <c r="C168" s="197"/>
    </row>
    <row r="169" spans="1:3" s="196" customFormat="1" ht="80.099999999999994" customHeight="1">
      <c r="A169" s="198"/>
      <c r="C169" s="197"/>
    </row>
    <row r="170" spans="1:3" s="196" customFormat="1" ht="80.099999999999994" customHeight="1">
      <c r="A170" s="198"/>
      <c r="C170" s="197"/>
    </row>
    <row r="171" spans="1:3" s="196" customFormat="1" ht="80.099999999999994" customHeight="1">
      <c r="A171" s="198"/>
      <c r="C171" s="197"/>
    </row>
    <row r="172" spans="1:3" s="196" customFormat="1" ht="80.099999999999994" customHeight="1">
      <c r="A172" s="198"/>
      <c r="C172" s="197"/>
    </row>
    <row r="173" spans="1:3" s="196" customFormat="1" ht="80.099999999999994" customHeight="1">
      <c r="A173" s="198"/>
      <c r="C173" s="197"/>
    </row>
    <row r="174" spans="1:3" s="196" customFormat="1" ht="80.099999999999994" customHeight="1">
      <c r="A174" s="198"/>
      <c r="C174" s="197"/>
    </row>
    <row r="175" spans="1:3" s="196" customFormat="1" ht="80.099999999999994" customHeight="1">
      <c r="A175" s="198"/>
      <c r="C175" s="197"/>
    </row>
    <row r="176" spans="1:3" s="196" customFormat="1" ht="80.099999999999994" customHeight="1">
      <c r="A176" s="198"/>
      <c r="C176" s="197"/>
    </row>
    <row r="177" spans="1:3" s="196" customFormat="1" ht="80.099999999999994" customHeight="1">
      <c r="A177" s="198"/>
      <c r="C177" s="197"/>
    </row>
    <row r="178" spans="1:3" s="196" customFormat="1" ht="80.099999999999994" customHeight="1">
      <c r="A178" s="198"/>
      <c r="C178" s="197"/>
    </row>
    <row r="179" spans="1:3" s="196" customFormat="1" ht="80.099999999999994" customHeight="1">
      <c r="A179" s="198"/>
      <c r="C179" s="197"/>
    </row>
    <row r="180" spans="1:3" s="196" customFormat="1" ht="80.099999999999994" customHeight="1">
      <c r="A180" s="198"/>
      <c r="C180" s="197"/>
    </row>
    <row r="181" spans="1:3" s="196" customFormat="1" ht="80.099999999999994" customHeight="1">
      <c r="A181" s="198"/>
      <c r="C181" s="197"/>
    </row>
    <row r="182" spans="1:3" s="196" customFormat="1" ht="80.099999999999994" customHeight="1">
      <c r="A182" s="198"/>
      <c r="C182" s="197"/>
    </row>
    <row r="183" spans="1:3" s="196" customFormat="1" ht="80.099999999999994" customHeight="1">
      <c r="A183" s="198"/>
      <c r="C183" s="197"/>
    </row>
    <row r="184" spans="1:3" s="196" customFormat="1" ht="80.099999999999994" customHeight="1">
      <c r="A184" s="198"/>
      <c r="C184" s="197"/>
    </row>
    <row r="185" spans="1:3" s="196" customFormat="1" ht="80.099999999999994" customHeight="1">
      <c r="A185" s="198"/>
      <c r="C185" s="197"/>
    </row>
    <row r="186" spans="1:3" s="196" customFormat="1" ht="80.099999999999994" customHeight="1">
      <c r="A186" s="198"/>
      <c r="C186" s="197"/>
    </row>
    <row r="187" spans="1:3" s="196" customFormat="1" ht="80.099999999999994" customHeight="1">
      <c r="A187" s="198"/>
      <c r="C187" s="197"/>
    </row>
    <row r="188" spans="1:3" s="196" customFormat="1" ht="80.099999999999994" customHeight="1">
      <c r="A188" s="198"/>
      <c r="C188" s="197"/>
    </row>
    <row r="189" spans="1:3" s="196" customFormat="1" ht="80.099999999999994" customHeight="1">
      <c r="A189" s="198"/>
      <c r="C189" s="197"/>
    </row>
    <row r="190" spans="1:3" s="196" customFormat="1" ht="80.099999999999994" customHeight="1">
      <c r="A190" s="198"/>
      <c r="C190" s="197"/>
    </row>
    <row r="191" spans="1:3" s="196" customFormat="1" ht="80.099999999999994" customHeight="1">
      <c r="A191" s="198"/>
      <c r="C191" s="197"/>
    </row>
    <row r="192" spans="1:3" s="196" customFormat="1" ht="80.099999999999994" customHeight="1">
      <c r="A192" s="198"/>
      <c r="C192" s="197"/>
    </row>
  </sheetData>
  <mergeCells count="2">
    <mergeCell ref="A2:C2"/>
    <mergeCell ref="A4:A5"/>
  </mergeCells>
  <phoneticPr fontId="2"/>
  <dataValidations count="1">
    <dataValidation type="list" allowBlank="1" showInputMessage="1" showErrorMessage="1" sqref="D4:D5">
      <formula1>"　,確認済"</formula1>
    </dataValidation>
  </dataValidations>
  <pageMargins left="0.7" right="0.7" top="0.75" bottom="0.75" header="0.3" footer="0.3"/>
  <pageSetup paperSize="9" scale="67" orientation="portrait" r:id="rId1"/>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H55"/>
  <sheetViews>
    <sheetView view="pageBreakPreview" topLeftCell="A37" zoomScaleNormal="100" zoomScaleSheetLayoutView="100" workbookViewId="0">
      <selection activeCell="A37" sqref="A37"/>
    </sheetView>
  </sheetViews>
  <sheetFormatPr defaultRowHeight="14.25"/>
  <cols>
    <col min="3" max="3" width="13" customWidth="1"/>
    <col min="4" max="4" width="15" customWidth="1"/>
    <col min="5" max="5" width="5" customWidth="1"/>
  </cols>
  <sheetData>
    <row r="1" spans="1:8">
      <c r="A1" s="48" t="s">
        <v>191</v>
      </c>
    </row>
    <row r="2" spans="1:8" s="16" customFormat="1" ht="13.5"/>
    <row r="3" spans="1:8" s="16" customFormat="1" ht="13.5"/>
    <row r="4" spans="1:8" s="16" customFormat="1" ht="13.5"/>
    <row r="5" spans="1:8" s="16" customFormat="1" ht="13.5">
      <c r="G5" s="242" t="s">
        <v>43</v>
      </c>
      <c r="H5" s="242"/>
    </row>
    <row r="6" spans="1:8" s="16" customFormat="1" ht="13.5">
      <c r="A6" s="16" t="s">
        <v>31</v>
      </c>
    </row>
    <row r="7" spans="1:8" s="16" customFormat="1" ht="13.5"/>
    <row r="8" spans="1:8" s="16" customFormat="1" ht="13.5"/>
    <row r="9" spans="1:8" s="16" customFormat="1" ht="13.5"/>
    <row r="10" spans="1:8" s="16" customFormat="1" ht="13.5">
      <c r="D10" s="247" t="s">
        <v>32</v>
      </c>
      <c r="E10" s="246"/>
      <c r="F10" s="246"/>
      <c r="G10" s="246"/>
      <c r="H10" s="246"/>
    </row>
    <row r="11" spans="1:8" s="16" customFormat="1" ht="13.5">
      <c r="D11" s="247"/>
      <c r="E11" s="246"/>
      <c r="F11" s="246"/>
      <c r="G11" s="246"/>
      <c r="H11" s="246"/>
    </row>
    <row r="12" spans="1:8" s="16" customFormat="1" ht="13.5">
      <c r="D12" s="247" t="s">
        <v>33</v>
      </c>
      <c r="E12" s="246"/>
      <c r="F12" s="246"/>
      <c r="G12" s="246"/>
      <c r="H12" s="246"/>
    </row>
    <row r="13" spans="1:8" s="16" customFormat="1" ht="13.5">
      <c r="D13" s="247"/>
      <c r="E13" s="246"/>
      <c r="F13" s="246"/>
      <c r="G13" s="246"/>
      <c r="H13" s="246"/>
    </row>
    <row r="14" spans="1:8" s="16" customFormat="1" ht="13.5">
      <c r="D14" s="247" t="s">
        <v>34</v>
      </c>
      <c r="E14" s="246"/>
      <c r="F14" s="246"/>
      <c r="G14" s="246"/>
      <c r="H14" s="246"/>
    </row>
    <row r="15" spans="1:8" s="16" customFormat="1" ht="13.5">
      <c r="D15" s="247"/>
      <c r="E15" s="246"/>
      <c r="F15" s="246"/>
      <c r="G15" s="246"/>
      <c r="H15" s="246"/>
    </row>
    <row r="16" spans="1:8" s="16" customFormat="1" ht="13.5">
      <c r="E16" s="33"/>
      <c r="F16" s="33"/>
      <c r="G16" s="33"/>
      <c r="H16" s="33"/>
    </row>
    <row r="17" spans="1:8" s="16" customFormat="1" ht="13.5">
      <c r="E17" s="33"/>
      <c r="F17" s="33"/>
      <c r="G17" s="33"/>
      <c r="H17" s="33"/>
    </row>
    <row r="18" spans="1:8" s="16" customFormat="1" ht="13.5"/>
    <row r="19" spans="1:8" s="16" customFormat="1" ht="13.5"/>
    <row r="20" spans="1:8" s="16" customFormat="1" ht="13.5">
      <c r="A20" s="244" t="s">
        <v>109</v>
      </c>
      <c r="B20" s="244"/>
      <c r="C20" s="244"/>
      <c r="D20" s="244"/>
      <c r="E20" s="244"/>
      <c r="F20" s="244"/>
      <c r="G20" s="244"/>
      <c r="H20" s="244"/>
    </row>
    <row r="21" spans="1:8" s="16" customFormat="1" ht="13.5">
      <c r="A21" s="31"/>
      <c r="B21" s="31"/>
      <c r="C21" s="31"/>
      <c r="D21" s="31"/>
      <c r="E21" s="31"/>
      <c r="F21" s="31"/>
      <c r="G21" s="31"/>
      <c r="H21" s="31"/>
    </row>
    <row r="22" spans="1:8" s="16" customFormat="1" ht="13.5">
      <c r="A22" s="31"/>
      <c r="B22" s="31"/>
      <c r="C22" s="31"/>
      <c r="D22" s="31"/>
      <c r="E22" s="31"/>
      <c r="F22" s="31"/>
      <c r="G22" s="31"/>
      <c r="H22" s="31"/>
    </row>
    <row r="23" spans="1:8" s="16" customFormat="1" ht="13.5"/>
    <row r="24" spans="1:8" s="16" customFormat="1" ht="13.5"/>
    <row r="25" spans="1:8" s="16" customFormat="1" ht="13.5" customHeight="1">
      <c r="A25" s="367" t="s">
        <v>110</v>
      </c>
      <c r="B25" s="367"/>
      <c r="C25" s="367"/>
      <c r="D25" s="367"/>
      <c r="E25" s="367"/>
      <c r="F25" s="367"/>
      <c r="G25" s="367"/>
      <c r="H25" s="367"/>
    </row>
    <row r="26" spans="1:8" s="16" customFormat="1" ht="13.5">
      <c r="A26" s="367"/>
      <c r="B26" s="367"/>
      <c r="C26" s="367"/>
      <c r="D26" s="367"/>
      <c r="E26" s="367"/>
      <c r="F26" s="367"/>
      <c r="G26" s="367"/>
      <c r="H26" s="367"/>
    </row>
    <row r="27" spans="1:8" s="16" customFormat="1" ht="13.5">
      <c r="A27" s="47"/>
      <c r="B27" s="47"/>
      <c r="C27" s="47"/>
      <c r="D27" s="47"/>
      <c r="E27" s="47"/>
      <c r="F27" s="47"/>
      <c r="G27" s="47"/>
      <c r="H27" s="47"/>
    </row>
    <row r="28" spans="1:8" s="16" customFormat="1" ht="13.5">
      <c r="A28" s="47"/>
      <c r="B28" s="47"/>
      <c r="C28" s="47"/>
      <c r="D28" s="47"/>
      <c r="E28" s="47"/>
      <c r="F28" s="47"/>
      <c r="G28" s="47"/>
      <c r="H28" s="47"/>
    </row>
    <row r="29" spans="1:8" s="16" customFormat="1" ht="13.5"/>
    <row r="30" spans="1:8" s="16" customFormat="1" ht="40.5" customHeight="1">
      <c r="A30" s="364" t="s">
        <v>124</v>
      </c>
      <c r="B30" s="364"/>
      <c r="C30" s="365" t="s">
        <v>112</v>
      </c>
      <c r="D30" s="365"/>
      <c r="E30" s="365"/>
      <c r="F30" s="365"/>
      <c r="G30" s="365"/>
      <c r="H30" s="365"/>
    </row>
    <row r="31" spans="1:8" s="16" customFormat="1" ht="40.5" customHeight="1">
      <c r="A31" s="294" t="s">
        <v>111</v>
      </c>
      <c r="B31" s="294"/>
      <c r="C31" s="124" t="s">
        <v>113</v>
      </c>
      <c r="D31" s="34"/>
      <c r="E31" s="26" t="s">
        <v>114</v>
      </c>
      <c r="F31" s="26"/>
      <c r="G31" s="26"/>
      <c r="H31" s="27"/>
    </row>
    <row r="32" spans="1:8" s="16" customFormat="1" ht="40.5" customHeight="1">
      <c r="A32" s="294" t="s">
        <v>115</v>
      </c>
      <c r="B32" s="294"/>
      <c r="C32" s="35" t="s">
        <v>116</v>
      </c>
      <c r="D32" s="125"/>
      <c r="E32" s="126" t="s">
        <v>121</v>
      </c>
      <c r="F32" s="366"/>
      <c r="G32" s="366"/>
      <c r="H32" s="127" t="s">
        <v>122</v>
      </c>
    </row>
    <row r="33" spans="1:8" s="16" customFormat="1" ht="40.5" customHeight="1">
      <c r="A33" s="294"/>
      <c r="B33" s="294"/>
      <c r="C33" s="35" t="s">
        <v>117</v>
      </c>
      <c r="D33" s="365" t="s">
        <v>123</v>
      </c>
      <c r="E33" s="365"/>
      <c r="F33" s="365"/>
      <c r="G33" s="365"/>
      <c r="H33" s="365"/>
    </row>
    <row r="34" spans="1:8" s="16" customFormat="1" ht="27" customHeight="1">
      <c r="A34" s="294"/>
      <c r="B34" s="294"/>
      <c r="C34" s="35" t="s">
        <v>118</v>
      </c>
      <c r="D34" s="365"/>
      <c r="E34" s="365"/>
      <c r="F34" s="365"/>
      <c r="G34" s="365"/>
      <c r="H34" s="365"/>
    </row>
    <row r="35" spans="1:8" s="16" customFormat="1" ht="40.5" customHeight="1">
      <c r="A35" s="294"/>
      <c r="B35" s="294"/>
      <c r="C35" s="35" t="s">
        <v>119</v>
      </c>
      <c r="D35" s="365"/>
      <c r="E35" s="365"/>
      <c r="F35" s="365"/>
      <c r="G35" s="365"/>
      <c r="H35" s="365"/>
    </row>
    <row r="36" spans="1:8" s="16" customFormat="1" ht="13.5">
      <c r="A36" s="16" t="s">
        <v>120</v>
      </c>
    </row>
    <row r="37" spans="1:8" s="16" customFormat="1" ht="13.5">
      <c r="A37" s="16" t="s">
        <v>192</v>
      </c>
    </row>
    <row r="38" spans="1:8" s="16" customFormat="1" ht="13.5"/>
    <row r="39" spans="1:8" s="16" customFormat="1" ht="13.5"/>
    <row r="40" spans="1:8" s="16" customFormat="1" ht="13.5"/>
    <row r="41" spans="1:8" s="16" customFormat="1" ht="13.5"/>
    <row r="42" spans="1:8" s="16" customFormat="1" ht="13.5"/>
    <row r="43" spans="1:8" s="16" customFormat="1" ht="13.5"/>
    <row r="44" spans="1:8" s="16" customFormat="1" ht="13.5">
      <c r="H44" s="19" t="s">
        <v>44</v>
      </c>
    </row>
    <row r="45" spans="1:8" s="16" customFormat="1" ht="13.5"/>
    <row r="46" spans="1:8" s="16" customFormat="1" ht="13.5"/>
    <row r="47" spans="1:8" s="16" customFormat="1" ht="13.5"/>
    <row r="48" spans="1:8" s="16" customFormat="1" ht="13.5"/>
    <row r="49" spans="8:8" s="16" customFormat="1" ht="13.5"/>
    <row r="50" spans="8:8" s="16" customFormat="1" ht="13.5"/>
    <row r="51" spans="8:8" s="16" customFormat="1" ht="13.5"/>
    <row r="52" spans="8:8" s="16" customFormat="1" ht="13.5"/>
    <row r="53" spans="8:8" s="16" customFormat="1" ht="13.5"/>
    <row r="54" spans="8:8" s="16" customFormat="1" ht="13.5"/>
    <row r="55" spans="8:8" s="16" customFormat="1" ht="13.5">
      <c r="H55" s="19"/>
    </row>
  </sheetData>
  <mergeCells count="18">
    <mergeCell ref="G5:H5"/>
    <mergeCell ref="D10:D11"/>
    <mergeCell ref="E10:H11"/>
    <mergeCell ref="D12:D13"/>
    <mergeCell ref="E12:H13"/>
    <mergeCell ref="E14:G15"/>
    <mergeCell ref="H14:H15"/>
    <mergeCell ref="A32:B35"/>
    <mergeCell ref="A30:B30"/>
    <mergeCell ref="A31:B31"/>
    <mergeCell ref="C30:H30"/>
    <mergeCell ref="D33:H33"/>
    <mergeCell ref="D14:D15"/>
    <mergeCell ref="D34:H34"/>
    <mergeCell ref="D35:H35"/>
    <mergeCell ref="F32:G32"/>
    <mergeCell ref="A20:H20"/>
    <mergeCell ref="A25:H26"/>
  </mergeCells>
  <phoneticPr fontId="2"/>
  <printOptions horizontalCentered="1"/>
  <pageMargins left="0.70866141732283472" right="0.70866141732283472" top="0.74803149606299213" bottom="0.74803149606299213" header="0.31496062992125984" footer="0.31496062992125984"/>
  <pageSetup paperSize="9"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25"/>
  <sheetViews>
    <sheetView view="pageBreakPreview" zoomScale="85" zoomScaleNormal="100" zoomScaleSheetLayoutView="85" workbookViewId="0">
      <selection activeCell="D5" sqref="D5"/>
    </sheetView>
  </sheetViews>
  <sheetFormatPr defaultRowHeight="14.25" outlineLevelCol="1"/>
  <cols>
    <col min="1" max="1" width="1.625" customWidth="1"/>
    <col min="2" max="2" width="6.375" customWidth="1"/>
    <col min="3" max="3" width="25.625" customWidth="1"/>
    <col min="4" max="7" width="9.125" customWidth="1"/>
    <col min="8" max="8" width="10.125" customWidth="1"/>
    <col min="9" max="15" width="9.125" customWidth="1" outlineLevel="1"/>
    <col min="16" max="17" width="9.125" customWidth="1"/>
  </cols>
  <sheetData>
    <row r="1" spans="1:19" ht="3.95" customHeight="1"/>
    <row r="2" spans="1:19">
      <c r="A2" s="1"/>
      <c r="B2" s="1" t="s">
        <v>131</v>
      </c>
      <c r="C2" s="1"/>
      <c r="Q2" s="151"/>
      <c r="R2" s="152"/>
    </row>
    <row r="3" spans="1:19">
      <c r="A3" s="1"/>
      <c r="B3" s="1"/>
      <c r="C3" s="1"/>
      <c r="Q3" s="259" t="s">
        <v>198</v>
      </c>
      <c r="R3" s="260"/>
    </row>
    <row r="4" spans="1:19">
      <c r="B4" s="258" t="s">
        <v>155</v>
      </c>
      <c r="C4" s="258"/>
      <c r="D4" s="258"/>
      <c r="E4" s="258"/>
      <c r="F4" s="258"/>
      <c r="G4" s="258"/>
      <c r="H4" s="258"/>
      <c r="I4" s="258"/>
      <c r="J4" s="258"/>
      <c r="K4" s="258"/>
      <c r="L4" s="258"/>
      <c r="M4" s="258"/>
      <c r="N4" s="258"/>
      <c r="O4" s="258"/>
      <c r="P4" s="258"/>
      <c r="Q4" s="258"/>
    </row>
    <row r="6" spans="1:19">
      <c r="B6" s="207" t="s">
        <v>134</v>
      </c>
      <c r="C6" s="207"/>
      <c r="D6" s="261"/>
      <c r="E6" s="261"/>
      <c r="F6" s="261"/>
      <c r="G6" s="261"/>
      <c r="H6" s="261"/>
      <c r="I6" s="261"/>
      <c r="J6" s="179"/>
      <c r="K6" s="179"/>
      <c r="L6" s="179"/>
    </row>
    <row r="7" spans="1:19">
      <c r="B7" s="207" t="s">
        <v>132</v>
      </c>
      <c r="C7" s="207"/>
      <c r="D7" s="132"/>
      <c r="E7" s="1" t="s">
        <v>133</v>
      </c>
      <c r="G7" s="262" t="s">
        <v>140</v>
      </c>
      <c r="H7" s="262"/>
      <c r="I7" s="163" t="s">
        <v>139</v>
      </c>
      <c r="J7" s="164"/>
      <c r="K7" s="164"/>
      <c r="L7" s="164"/>
      <c r="S7" s="186" t="s">
        <v>240</v>
      </c>
    </row>
    <row r="8" spans="1:19" ht="15">
      <c r="S8" s="187"/>
    </row>
    <row r="9" spans="1:19" ht="15">
      <c r="B9" s="4"/>
      <c r="C9" s="4"/>
      <c r="D9" s="263" t="s">
        <v>147</v>
      </c>
      <c r="E9" s="263"/>
      <c r="F9" s="264"/>
      <c r="G9" s="264"/>
      <c r="H9" s="264"/>
      <c r="I9" s="264"/>
      <c r="J9" s="264"/>
      <c r="K9" s="264"/>
      <c r="L9" s="264"/>
      <c r="M9" s="264"/>
      <c r="N9" s="264"/>
      <c r="O9" s="264"/>
      <c r="P9" s="264"/>
      <c r="Q9" s="264"/>
      <c r="R9" s="264"/>
      <c r="S9" s="187" t="s">
        <v>251</v>
      </c>
    </row>
    <row r="10" spans="1:19">
      <c r="B10" s="4"/>
      <c r="C10" s="205" t="s">
        <v>252</v>
      </c>
      <c r="D10" s="255" t="s">
        <v>52</v>
      </c>
      <c r="E10" s="256"/>
      <c r="F10" s="256"/>
      <c r="G10" s="256"/>
      <c r="H10" s="257"/>
      <c r="I10" s="263" t="s">
        <v>137</v>
      </c>
      <c r="J10" s="263"/>
      <c r="K10" s="263"/>
      <c r="L10" s="263"/>
      <c r="M10" s="263"/>
      <c r="N10" s="255" t="s">
        <v>82</v>
      </c>
      <c r="O10" s="256"/>
      <c r="P10" s="256"/>
      <c r="Q10" s="256"/>
      <c r="R10" s="257"/>
      <c r="S10" s="186" t="s">
        <v>242</v>
      </c>
    </row>
    <row r="11" spans="1:19">
      <c r="B11" s="206">
        <v>1</v>
      </c>
      <c r="C11" s="205"/>
      <c r="D11" s="249"/>
      <c r="E11" s="250"/>
      <c r="F11" s="250"/>
      <c r="G11" s="250"/>
      <c r="H11" s="251"/>
      <c r="I11" s="254"/>
      <c r="J11" s="252"/>
      <c r="K11" s="185" t="s">
        <v>195</v>
      </c>
      <c r="L11" s="252"/>
      <c r="M11" s="253"/>
      <c r="N11" s="249"/>
      <c r="O11" s="250"/>
      <c r="P11" s="250"/>
      <c r="Q11" s="250"/>
      <c r="R11" s="251"/>
      <c r="S11" s="188"/>
    </row>
    <row r="12" spans="1:19">
      <c r="B12" s="206">
        <v>2</v>
      </c>
      <c r="C12" s="205"/>
      <c r="D12" s="249"/>
      <c r="E12" s="250"/>
      <c r="F12" s="250"/>
      <c r="G12" s="250"/>
      <c r="H12" s="251"/>
      <c r="I12" s="254"/>
      <c r="J12" s="252"/>
      <c r="K12" s="185" t="s">
        <v>195</v>
      </c>
      <c r="L12" s="252"/>
      <c r="M12" s="253"/>
      <c r="N12" s="249"/>
      <c r="O12" s="250"/>
      <c r="P12" s="250"/>
      <c r="Q12" s="250"/>
      <c r="R12" s="251"/>
      <c r="S12" s="186" t="s">
        <v>241</v>
      </c>
    </row>
    <row r="13" spans="1:19">
      <c r="B13" s="206">
        <v>3</v>
      </c>
      <c r="C13" s="205"/>
      <c r="D13" s="249"/>
      <c r="E13" s="250"/>
      <c r="F13" s="250"/>
      <c r="G13" s="250"/>
      <c r="H13" s="251"/>
      <c r="I13" s="254"/>
      <c r="J13" s="252"/>
      <c r="K13" s="185" t="s">
        <v>195</v>
      </c>
      <c r="L13" s="252"/>
      <c r="M13" s="253"/>
      <c r="N13" s="249"/>
      <c r="O13" s="250"/>
      <c r="P13" s="250"/>
      <c r="Q13" s="250"/>
      <c r="R13" s="251"/>
    </row>
    <row r="14" spans="1:19">
      <c r="B14" s="206">
        <v>4</v>
      </c>
      <c r="C14" s="205"/>
      <c r="D14" s="249"/>
      <c r="E14" s="250"/>
      <c r="F14" s="250"/>
      <c r="G14" s="250"/>
      <c r="H14" s="251"/>
      <c r="I14" s="254"/>
      <c r="J14" s="252"/>
      <c r="K14" s="185" t="s">
        <v>195</v>
      </c>
      <c r="L14" s="252"/>
      <c r="M14" s="253"/>
      <c r="N14" s="249"/>
      <c r="O14" s="250"/>
      <c r="P14" s="250"/>
      <c r="Q14" s="250"/>
      <c r="R14" s="251"/>
    </row>
    <row r="15" spans="1:19">
      <c r="B15" s="206">
        <v>5</v>
      </c>
      <c r="C15" s="205"/>
      <c r="D15" s="249"/>
      <c r="E15" s="250"/>
      <c r="F15" s="250"/>
      <c r="G15" s="250"/>
      <c r="H15" s="251"/>
      <c r="I15" s="254"/>
      <c r="J15" s="252"/>
      <c r="K15" s="185" t="s">
        <v>195</v>
      </c>
      <c r="L15" s="252"/>
      <c r="M15" s="253"/>
      <c r="N15" s="249"/>
      <c r="O15" s="250"/>
      <c r="P15" s="250"/>
      <c r="Q15" s="250"/>
      <c r="R15" s="251"/>
    </row>
    <row r="16" spans="1:19">
      <c r="B16" s="255" t="s">
        <v>9</v>
      </c>
      <c r="C16" s="256"/>
      <c r="D16" s="256"/>
      <c r="E16" s="257"/>
      <c r="F16" s="255" t="s">
        <v>202</v>
      </c>
      <c r="G16" s="257"/>
      <c r="H16" s="255" t="s">
        <v>143</v>
      </c>
      <c r="I16" s="257"/>
      <c r="J16" s="255" t="s">
        <v>197</v>
      </c>
      <c r="K16" s="257"/>
      <c r="L16" s="255" t="s">
        <v>10</v>
      </c>
      <c r="M16" s="257"/>
      <c r="N16" s="255" t="s">
        <v>145</v>
      </c>
      <c r="O16" s="256"/>
      <c r="P16" s="257"/>
      <c r="Q16" s="255" t="s">
        <v>146</v>
      </c>
      <c r="R16" s="257"/>
    </row>
    <row r="17" spans="2:18">
      <c r="B17" s="266">
        <f>別紙②!F20</f>
        <v>0</v>
      </c>
      <c r="C17" s="267"/>
      <c r="D17" s="267"/>
      <c r="E17" s="268"/>
      <c r="F17" s="269">
        <f>別紙②!G20</f>
        <v>0</v>
      </c>
      <c r="G17" s="269"/>
      <c r="H17" s="266">
        <f>SUM(B17:G17)</f>
        <v>0</v>
      </c>
      <c r="I17" s="268"/>
      <c r="J17" s="266">
        <f>別紙②!N20</f>
        <v>0</v>
      </c>
      <c r="K17" s="268"/>
      <c r="L17" s="266">
        <f>別紙②!O20</f>
        <v>0</v>
      </c>
      <c r="M17" s="268"/>
      <c r="N17" s="266">
        <f>別紙②!P20</f>
        <v>0</v>
      </c>
      <c r="O17" s="267"/>
      <c r="P17" s="268"/>
      <c r="Q17" s="269">
        <f>別紙②!Q20</f>
        <v>0</v>
      </c>
      <c r="R17" s="269"/>
    </row>
    <row r="20" spans="2:18">
      <c r="B20" s="263" t="s">
        <v>148</v>
      </c>
      <c r="C20" s="263"/>
      <c r="D20" s="264"/>
      <c r="E20" s="264"/>
      <c r="F20" s="264"/>
      <c r="G20" s="265"/>
      <c r="H20" s="265"/>
      <c r="I20" s="265"/>
      <c r="J20" s="265"/>
      <c r="K20" s="265"/>
      <c r="L20" s="265"/>
      <c r="M20" s="265"/>
      <c r="N20" s="265"/>
      <c r="O20" s="265"/>
      <c r="P20" s="265"/>
      <c r="Q20" s="265"/>
      <c r="R20" s="265"/>
    </row>
    <row r="21" spans="2:18" s="2" customFormat="1" ht="47.25" customHeight="1">
      <c r="B21" s="263" t="s">
        <v>149</v>
      </c>
      <c r="C21" s="263"/>
      <c r="D21" s="264"/>
      <c r="E21" s="264"/>
      <c r="F21" s="264"/>
      <c r="G21" s="265"/>
      <c r="H21" s="265"/>
      <c r="I21" s="265"/>
      <c r="J21" s="265"/>
      <c r="K21" s="265"/>
      <c r="L21" s="265"/>
      <c r="M21" s="265"/>
      <c r="N21" s="265"/>
      <c r="O21" s="265"/>
      <c r="P21" s="265"/>
      <c r="Q21" s="265"/>
      <c r="R21" s="265"/>
    </row>
    <row r="23" spans="2:18" ht="14.25" customHeight="1"/>
    <row r="24" spans="2:18">
      <c r="C24" s="1" t="s">
        <v>253</v>
      </c>
    </row>
    <row r="25" spans="2:18">
      <c r="C25" s="1" t="s">
        <v>254</v>
      </c>
    </row>
  </sheetData>
  <mergeCells count="46">
    <mergeCell ref="D10:H10"/>
    <mergeCell ref="I10:M10"/>
    <mergeCell ref="N10:R10"/>
    <mergeCell ref="Q3:R3"/>
    <mergeCell ref="B4:Q4"/>
    <mergeCell ref="D6:I6"/>
    <mergeCell ref="G7:H7"/>
    <mergeCell ref="D9:R9"/>
    <mergeCell ref="D11:H11"/>
    <mergeCell ref="I11:J11"/>
    <mergeCell ref="L11:M11"/>
    <mergeCell ref="N11:R11"/>
    <mergeCell ref="D12:H12"/>
    <mergeCell ref="I12:J12"/>
    <mergeCell ref="L12:M12"/>
    <mergeCell ref="N12:R12"/>
    <mergeCell ref="D13:H13"/>
    <mergeCell ref="I13:J13"/>
    <mergeCell ref="L13:M13"/>
    <mergeCell ref="N13:R13"/>
    <mergeCell ref="D14:H14"/>
    <mergeCell ref="I14:J14"/>
    <mergeCell ref="L14:M14"/>
    <mergeCell ref="N14:R14"/>
    <mergeCell ref="D15:H15"/>
    <mergeCell ref="I15:J15"/>
    <mergeCell ref="L15:M15"/>
    <mergeCell ref="N15:R15"/>
    <mergeCell ref="B16:E16"/>
    <mergeCell ref="F16:G16"/>
    <mergeCell ref="H16:I16"/>
    <mergeCell ref="J16:K16"/>
    <mergeCell ref="L16:M16"/>
    <mergeCell ref="N16:P16"/>
    <mergeCell ref="B20:F20"/>
    <mergeCell ref="G20:R20"/>
    <mergeCell ref="B21:F21"/>
    <mergeCell ref="G21:R21"/>
    <mergeCell ref="Q16:R16"/>
    <mergeCell ref="B17:E17"/>
    <mergeCell ref="F17:G17"/>
    <mergeCell ref="H17:I17"/>
    <mergeCell ref="J17:K17"/>
    <mergeCell ref="L17:M17"/>
    <mergeCell ref="N17:P17"/>
    <mergeCell ref="Q17:R17"/>
  </mergeCells>
  <phoneticPr fontId="2"/>
  <dataValidations count="2">
    <dataValidation type="list" allowBlank="1" showInputMessage="1" showErrorMessage="1" sqref="C11:C15">
      <formula1>$C$24:$C$25</formula1>
    </dataValidation>
    <dataValidation type="list" allowBlank="1" showInputMessage="1" showErrorMessage="1" sqref="I7">
      <formula1>"□,☑"</formula1>
    </dataValidation>
  </dataValidations>
  <pageMargins left="0.25" right="0.25" top="0.75" bottom="0.75" header="0.3" footer="0.3"/>
  <pageSetup paperSize="9" scale="76" orientation="landscape" horizontalDpi="1200" verticalDpi="120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R24"/>
  <sheetViews>
    <sheetView view="pageBreakPreview" zoomScaleNormal="85" zoomScaleSheetLayoutView="100" workbookViewId="0">
      <selection activeCell="C8" sqref="C8"/>
    </sheetView>
  </sheetViews>
  <sheetFormatPr defaultRowHeight="14.25" outlineLevelCol="1"/>
  <cols>
    <col min="1" max="1" width="1.625" customWidth="1"/>
    <col min="2" max="5" width="8.625" customWidth="1"/>
    <col min="6" max="8" width="9.125" customWidth="1"/>
    <col min="9" max="13" width="9.125" customWidth="1" outlineLevel="1"/>
    <col min="14" max="15" width="9.125" customWidth="1"/>
  </cols>
  <sheetData>
    <row r="1" spans="1:18" ht="3.95" customHeight="1"/>
    <row r="2" spans="1:18">
      <c r="A2" s="1"/>
      <c r="B2" s="1" t="s">
        <v>150</v>
      </c>
      <c r="C2" s="1"/>
      <c r="D2" s="1"/>
      <c r="E2" s="1"/>
    </row>
    <row r="3" spans="1:18">
      <c r="A3" s="1"/>
      <c r="B3" s="1"/>
      <c r="C3" s="1"/>
      <c r="D3" s="1"/>
      <c r="E3" s="1"/>
      <c r="P3" s="258" t="s">
        <v>198</v>
      </c>
      <c r="Q3" s="270"/>
    </row>
    <row r="4" spans="1:18">
      <c r="B4" s="258" t="s">
        <v>156</v>
      </c>
      <c r="C4" s="258"/>
      <c r="D4" s="258"/>
      <c r="E4" s="258"/>
      <c r="F4" s="258"/>
      <c r="G4" s="258"/>
      <c r="H4" s="258"/>
      <c r="I4" s="258"/>
      <c r="J4" s="258"/>
      <c r="K4" s="258"/>
      <c r="L4" s="258"/>
      <c r="M4" s="258"/>
      <c r="N4" s="258"/>
      <c r="O4" s="258"/>
    </row>
    <row r="6" spans="1:18" ht="32.25" customHeight="1">
      <c r="B6" s="271"/>
      <c r="C6" s="273" t="s">
        <v>151</v>
      </c>
      <c r="D6" s="273" t="s">
        <v>157</v>
      </c>
      <c r="E6" s="275" t="s">
        <v>152</v>
      </c>
      <c r="F6" s="273" t="s">
        <v>9</v>
      </c>
      <c r="G6" s="273" t="s">
        <v>142</v>
      </c>
      <c r="H6" s="273" t="s">
        <v>154</v>
      </c>
      <c r="I6" s="5" t="s">
        <v>160</v>
      </c>
      <c r="J6" s="5" t="s">
        <v>161</v>
      </c>
      <c r="K6" s="5" t="s">
        <v>162</v>
      </c>
      <c r="L6" s="5" t="s">
        <v>163</v>
      </c>
      <c r="M6" s="5" t="s">
        <v>164</v>
      </c>
      <c r="N6" s="273" t="s">
        <v>165</v>
      </c>
      <c r="O6" s="273" t="s">
        <v>10</v>
      </c>
      <c r="P6" s="273" t="s">
        <v>166</v>
      </c>
      <c r="Q6" s="273" t="s">
        <v>167</v>
      </c>
    </row>
    <row r="7" spans="1:18" ht="15.75" customHeight="1">
      <c r="B7" s="272"/>
      <c r="C7" s="274"/>
      <c r="D7" s="274"/>
      <c r="E7" s="276"/>
      <c r="F7" s="274"/>
      <c r="G7" s="274"/>
      <c r="H7" s="274"/>
      <c r="I7" s="5" t="str">
        <f>IF(COUNTIF(②!C11,"*４*"),"〇","")</f>
        <v/>
      </c>
      <c r="J7" s="5" t="str">
        <f>IF(COUNTIF(②!C12,"*４年*"),"〇","")</f>
        <v/>
      </c>
      <c r="K7" s="5" t="str">
        <f>IF(COUNTIF(②!C13,"*４年*"),"〇","")</f>
        <v/>
      </c>
      <c r="L7" s="5" t="str">
        <f>IF(COUNTIF(②!C14,"*４年*"),"〇","")</f>
        <v/>
      </c>
      <c r="M7" s="5" t="str">
        <f>IF(COUNTIF(②!C14,"*４年*"),"〇","")</f>
        <v/>
      </c>
      <c r="N7" s="274"/>
      <c r="O7" s="274"/>
      <c r="P7" s="274"/>
      <c r="Q7" s="274"/>
    </row>
    <row r="8" spans="1:18" ht="20.100000000000001" customHeight="1">
      <c r="B8" s="6" t="s">
        <v>0</v>
      </c>
      <c r="C8" s="144"/>
      <c r="D8" s="144"/>
      <c r="E8" s="6">
        <f t="shared" ref="E8:E19" si="0">SUM(C8:D8)</f>
        <v>0</v>
      </c>
      <c r="F8" s="8"/>
      <c r="G8" s="8"/>
      <c r="H8" s="7">
        <f>F8+G8</f>
        <v>0</v>
      </c>
      <c r="I8" s="192">
        <f t="shared" ref="I8:I18" si="1">IF($I$7="〇",IF(C8=1,IF(H8/2&lt;30001,ROUNDDOWN(H8/2,-3),30000),IF(C8&gt;1,ROUNDDOWN(MIN(30000,H8/E8),-3),)),IF(E8=1,IF(H8/2&lt;20001,ROUNDDOWN(H8/2,-3),20000),IF(E8&gt;1,ROUNDDOWN(MIN(20000,H8/E8),-3),)))</f>
        <v>0</v>
      </c>
      <c r="J8" s="192">
        <f>IF($J$7="〇",IF($C8&gt;1,ROUNDDOWN(MIN(30000,$H8/$E8),-3),),IF($C8&gt;1,ROUNDDOWN(MIN(20000,$H8/$E8),-3),))</f>
        <v>0</v>
      </c>
      <c r="K8" s="192">
        <f>IF($K$7="〇",IF($C8&gt;2,ROUNDDOWN(MIN(30000,$H8/$E8),-3),),IF($C8&gt;2,ROUNDDOWN(MIN(20000,$H8/$E8),-3),))</f>
        <v>0</v>
      </c>
      <c r="L8" s="192">
        <f>IF($L$7="〇",IF($C8&gt;3,ROUNDDOWN(MIN(30000,$H8/$E8),-3),),IF($C8&gt;3,ROUNDDOWN(MIN(20000,$H8/$E8),-3),))</f>
        <v>0</v>
      </c>
      <c r="M8" s="192">
        <f>IF($M$7="〇",IF($C8&gt;4,ROUNDDOWN(MIN(30000,$H8/$E8),-3),),IF($C8&gt;4,ROUNDDOWN(MIN(20000,$H8/$E8),-3),))</f>
        <v>0</v>
      </c>
      <c r="N8" s="7">
        <f>SUM(I8:M8)</f>
        <v>0</v>
      </c>
      <c r="O8" s="141">
        <f>H8-P8-Q8-N8</f>
        <v>0</v>
      </c>
      <c r="P8" s="8">
        <v>0</v>
      </c>
      <c r="Q8" s="8">
        <v>0</v>
      </c>
      <c r="R8" s="186" t="s">
        <v>245</v>
      </c>
    </row>
    <row r="9" spans="1:18" ht="20.100000000000001" customHeight="1">
      <c r="B9" s="6" t="s">
        <v>1</v>
      </c>
      <c r="C9" s="144"/>
      <c r="D9" s="144"/>
      <c r="E9" s="6">
        <f t="shared" si="0"/>
        <v>0</v>
      </c>
      <c r="F9" s="8"/>
      <c r="G9" s="8"/>
      <c r="H9" s="7">
        <f>F9+G9</f>
        <v>0</v>
      </c>
      <c r="I9" s="192">
        <f t="shared" si="1"/>
        <v>0</v>
      </c>
      <c r="J9" s="192">
        <f>IF($J$7="〇",IF($C9&gt;1,ROUNDDOWN(MIN(30000,$H9/$E9),-3),),IF($C9&gt;1,ROUNDDOWN(MIN(20000,$H9/$E9),-3),))</f>
        <v>0</v>
      </c>
      <c r="K9" s="192">
        <f t="shared" ref="K9:K19" si="2">IF($K$7="〇",IF($C9&gt;2,ROUNDDOWN(MIN(30000,$H9/$E9),-3),),IF($C9&gt;2,ROUNDDOWN(MIN(20000,$H9/$E9),-3),))</f>
        <v>0</v>
      </c>
      <c r="L9" s="192">
        <f>IF($L$7="〇",IF($C9&gt;3,ROUNDDOWN(MIN(30000,$H9/$E9),-3),),IF($C9&gt;3,ROUNDDOWN(MIN(20000,$H9/$E9),-3),))</f>
        <v>0</v>
      </c>
      <c r="M9" s="192">
        <f t="shared" ref="M9:M19" si="3">IF($M$7="〇",IF($C9&gt;4,ROUNDDOWN(MIN(30000,$H9/$E9),-3),),IF($C9&gt;4,ROUNDDOWN(MIN(20000,$H9/$E9),-3),))</f>
        <v>0</v>
      </c>
      <c r="N9" s="7">
        <f t="shared" ref="N9:N19" si="4">SUM(I9:M9)</f>
        <v>0</v>
      </c>
      <c r="O9" s="141">
        <f t="shared" ref="O9:O19" si="5">H9-N9</f>
        <v>0</v>
      </c>
      <c r="P9" s="8">
        <v>0</v>
      </c>
      <c r="Q9" s="8">
        <v>0</v>
      </c>
      <c r="R9" s="186" t="s">
        <v>246</v>
      </c>
    </row>
    <row r="10" spans="1:18" ht="20.100000000000001" customHeight="1">
      <c r="B10" s="6" t="s">
        <v>2</v>
      </c>
      <c r="C10" s="144"/>
      <c r="D10" s="144"/>
      <c r="E10" s="6">
        <f t="shared" si="0"/>
        <v>0</v>
      </c>
      <c r="F10" s="8"/>
      <c r="G10" s="8"/>
      <c r="H10" s="7">
        <f t="shared" ref="H10:H19" si="6">F10+G10</f>
        <v>0</v>
      </c>
      <c r="I10" s="192">
        <f t="shared" si="1"/>
        <v>0</v>
      </c>
      <c r="J10" s="192">
        <f>IF($J$7="〇",IF($C10&gt;1,ROUNDDOWN(MIN(30000,$H10/$E10),-3),),IF($C10&gt;1,ROUNDDOWN(MIN(20000,$H10/$E10),-3),))</f>
        <v>0</v>
      </c>
      <c r="K10" s="192">
        <f t="shared" si="2"/>
        <v>0</v>
      </c>
      <c r="L10" s="192">
        <f t="shared" ref="L10:L19" si="7">IF($L$7="〇",IF($C10&gt;3,ROUNDDOWN(MIN(30000,$H10/$E10),-3),),IF($C10&gt;3,ROUNDDOWN(MIN(20000,$H10/$E10),-3),))</f>
        <v>0</v>
      </c>
      <c r="M10" s="192">
        <f t="shared" si="3"/>
        <v>0</v>
      </c>
      <c r="N10" s="7">
        <f t="shared" si="4"/>
        <v>0</v>
      </c>
      <c r="O10" s="141">
        <f t="shared" si="5"/>
        <v>0</v>
      </c>
      <c r="P10" s="8">
        <v>0</v>
      </c>
      <c r="Q10" s="8">
        <v>0</v>
      </c>
      <c r="R10" s="186" t="s">
        <v>250</v>
      </c>
    </row>
    <row r="11" spans="1:18" ht="20.100000000000001" customHeight="1">
      <c r="B11" s="6" t="s">
        <v>3</v>
      </c>
      <c r="C11" s="144"/>
      <c r="D11" s="144"/>
      <c r="E11" s="6">
        <f t="shared" si="0"/>
        <v>0</v>
      </c>
      <c r="F11" s="8"/>
      <c r="G11" s="8"/>
      <c r="H11" s="7">
        <f t="shared" si="6"/>
        <v>0</v>
      </c>
      <c r="I11" s="192">
        <f t="shared" si="1"/>
        <v>0</v>
      </c>
      <c r="J11" s="192">
        <f>IF($J$7="〇",IF($C11&gt;1,ROUNDDOWN(MIN(30000,$H11/$E11),-3),),IF($C11&gt;1,ROUNDDOWN(MIN(20000,$H11/$E11),-3),))</f>
        <v>0</v>
      </c>
      <c r="K11" s="192">
        <f t="shared" si="2"/>
        <v>0</v>
      </c>
      <c r="L11" s="192">
        <f t="shared" si="7"/>
        <v>0</v>
      </c>
      <c r="M11" s="192">
        <f t="shared" si="3"/>
        <v>0</v>
      </c>
      <c r="N11" s="7">
        <f t="shared" si="4"/>
        <v>0</v>
      </c>
      <c r="O11" s="141">
        <f t="shared" si="5"/>
        <v>0</v>
      </c>
      <c r="P11" s="8">
        <v>0</v>
      </c>
      <c r="Q11" s="8">
        <v>0</v>
      </c>
      <c r="R11" s="186" t="s">
        <v>249</v>
      </c>
    </row>
    <row r="12" spans="1:18" ht="20.100000000000001" customHeight="1">
      <c r="B12" s="6" t="s">
        <v>4</v>
      </c>
      <c r="C12" s="144"/>
      <c r="D12" s="144"/>
      <c r="E12" s="6">
        <f t="shared" si="0"/>
        <v>0</v>
      </c>
      <c r="F12" s="8"/>
      <c r="G12" s="8"/>
      <c r="H12" s="7">
        <f t="shared" si="6"/>
        <v>0</v>
      </c>
      <c r="I12" s="192">
        <f t="shared" si="1"/>
        <v>0</v>
      </c>
      <c r="J12" s="192">
        <f t="shared" ref="J12:J19" si="8">IF($J$7="〇",IF($C12&gt;1,ROUNDDOWN(MIN(30000,$H12/$E12),-3),),IF($C12&gt;1,ROUNDDOWN(MIN(20000,$H12/$E12),-3),))</f>
        <v>0</v>
      </c>
      <c r="K12" s="192">
        <f t="shared" si="2"/>
        <v>0</v>
      </c>
      <c r="L12" s="192">
        <f t="shared" si="7"/>
        <v>0</v>
      </c>
      <c r="M12" s="192">
        <f t="shared" si="3"/>
        <v>0</v>
      </c>
      <c r="N12" s="7">
        <f t="shared" si="4"/>
        <v>0</v>
      </c>
      <c r="O12" s="141">
        <f t="shared" si="5"/>
        <v>0</v>
      </c>
      <c r="P12" s="8">
        <v>0</v>
      </c>
      <c r="Q12" s="8">
        <v>0</v>
      </c>
    </row>
    <row r="13" spans="1:18" ht="20.100000000000001" customHeight="1">
      <c r="B13" s="6" t="s">
        <v>5</v>
      </c>
      <c r="C13" s="144"/>
      <c r="D13" s="144"/>
      <c r="E13" s="6">
        <f t="shared" si="0"/>
        <v>0</v>
      </c>
      <c r="F13" s="8"/>
      <c r="G13" s="8"/>
      <c r="H13" s="7">
        <f t="shared" si="6"/>
        <v>0</v>
      </c>
      <c r="I13" s="192">
        <f t="shared" si="1"/>
        <v>0</v>
      </c>
      <c r="J13" s="192">
        <f t="shared" si="8"/>
        <v>0</v>
      </c>
      <c r="K13" s="192">
        <f t="shared" si="2"/>
        <v>0</v>
      </c>
      <c r="L13" s="192">
        <f t="shared" si="7"/>
        <v>0</v>
      </c>
      <c r="M13" s="192">
        <f t="shared" si="3"/>
        <v>0</v>
      </c>
      <c r="N13" s="7">
        <f t="shared" si="4"/>
        <v>0</v>
      </c>
      <c r="O13" s="141">
        <f t="shared" si="5"/>
        <v>0</v>
      </c>
      <c r="P13" s="8">
        <v>0</v>
      </c>
      <c r="Q13" s="8">
        <v>0</v>
      </c>
    </row>
    <row r="14" spans="1:18" ht="20.100000000000001" customHeight="1">
      <c r="B14" s="6" t="s">
        <v>11</v>
      </c>
      <c r="C14" s="144"/>
      <c r="D14" s="144"/>
      <c r="E14" s="6">
        <f t="shared" si="0"/>
        <v>0</v>
      </c>
      <c r="F14" s="8"/>
      <c r="G14" s="8"/>
      <c r="H14" s="7">
        <f t="shared" si="6"/>
        <v>0</v>
      </c>
      <c r="I14" s="192">
        <f t="shared" si="1"/>
        <v>0</v>
      </c>
      <c r="J14" s="192">
        <f t="shared" si="8"/>
        <v>0</v>
      </c>
      <c r="K14" s="192">
        <f t="shared" si="2"/>
        <v>0</v>
      </c>
      <c r="L14" s="192">
        <f t="shared" si="7"/>
        <v>0</v>
      </c>
      <c r="M14" s="192">
        <f t="shared" si="3"/>
        <v>0</v>
      </c>
      <c r="N14" s="7">
        <f t="shared" si="4"/>
        <v>0</v>
      </c>
      <c r="O14" s="141">
        <f t="shared" si="5"/>
        <v>0</v>
      </c>
      <c r="P14" s="8">
        <v>0</v>
      </c>
      <c r="Q14" s="8">
        <v>0</v>
      </c>
    </row>
    <row r="15" spans="1:18" ht="20.100000000000001" customHeight="1">
      <c r="B15" s="6" t="s">
        <v>12</v>
      </c>
      <c r="C15" s="144"/>
      <c r="D15" s="144"/>
      <c r="E15" s="6">
        <f t="shared" si="0"/>
        <v>0</v>
      </c>
      <c r="F15" s="8"/>
      <c r="G15" s="8"/>
      <c r="H15" s="7">
        <f t="shared" si="6"/>
        <v>0</v>
      </c>
      <c r="I15" s="192">
        <f t="shared" si="1"/>
        <v>0</v>
      </c>
      <c r="J15" s="192">
        <f t="shared" si="8"/>
        <v>0</v>
      </c>
      <c r="K15" s="192">
        <f t="shared" si="2"/>
        <v>0</v>
      </c>
      <c r="L15" s="192">
        <f t="shared" si="7"/>
        <v>0</v>
      </c>
      <c r="M15" s="192">
        <f t="shared" si="3"/>
        <v>0</v>
      </c>
      <c r="N15" s="7">
        <f t="shared" si="4"/>
        <v>0</v>
      </c>
      <c r="O15" s="141">
        <f t="shared" si="5"/>
        <v>0</v>
      </c>
      <c r="P15" s="8">
        <v>0</v>
      </c>
      <c r="Q15" s="8">
        <v>0</v>
      </c>
    </row>
    <row r="16" spans="1:18" ht="20.100000000000001" customHeight="1">
      <c r="B16" s="6" t="s">
        <v>13</v>
      </c>
      <c r="C16" s="144"/>
      <c r="D16" s="144"/>
      <c r="E16" s="6">
        <f t="shared" si="0"/>
        <v>0</v>
      </c>
      <c r="F16" s="8"/>
      <c r="G16" s="8"/>
      <c r="H16" s="7">
        <f t="shared" si="6"/>
        <v>0</v>
      </c>
      <c r="I16" s="192">
        <f t="shared" si="1"/>
        <v>0</v>
      </c>
      <c r="J16" s="192">
        <f t="shared" si="8"/>
        <v>0</v>
      </c>
      <c r="K16" s="192">
        <f t="shared" si="2"/>
        <v>0</v>
      </c>
      <c r="L16" s="192">
        <f t="shared" si="7"/>
        <v>0</v>
      </c>
      <c r="M16" s="192">
        <f t="shared" si="3"/>
        <v>0</v>
      </c>
      <c r="N16" s="7">
        <f t="shared" si="4"/>
        <v>0</v>
      </c>
      <c r="O16" s="141">
        <f t="shared" si="5"/>
        <v>0</v>
      </c>
      <c r="P16" s="8">
        <v>0</v>
      </c>
      <c r="Q16" s="8">
        <v>0</v>
      </c>
    </row>
    <row r="17" spans="2:17" ht="20.100000000000001" customHeight="1">
      <c r="B17" s="6" t="s">
        <v>6</v>
      </c>
      <c r="C17" s="144"/>
      <c r="D17" s="144"/>
      <c r="E17" s="6">
        <f t="shared" si="0"/>
        <v>0</v>
      </c>
      <c r="F17" s="8"/>
      <c r="G17" s="8"/>
      <c r="H17" s="7">
        <f t="shared" si="6"/>
        <v>0</v>
      </c>
      <c r="I17" s="192">
        <f t="shared" si="1"/>
        <v>0</v>
      </c>
      <c r="J17" s="192">
        <f t="shared" si="8"/>
        <v>0</v>
      </c>
      <c r="K17" s="192">
        <f t="shared" si="2"/>
        <v>0</v>
      </c>
      <c r="L17" s="192">
        <f t="shared" si="7"/>
        <v>0</v>
      </c>
      <c r="M17" s="192">
        <f t="shared" si="3"/>
        <v>0</v>
      </c>
      <c r="N17" s="7">
        <f t="shared" si="4"/>
        <v>0</v>
      </c>
      <c r="O17" s="141">
        <f t="shared" si="5"/>
        <v>0</v>
      </c>
      <c r="P17" s="8">
        <v>0</v>
      </c>
      <c r="Q17" s="8">
        <v>0</v>
      </c>
    </row>
    <row r="18" spans="2:17" ht="20.100000000000001" customHeight="1">
      <c r="B18" s="6" t="s">
        <v>7</v>
      </c>
      <c r="C18" s="144"/>
      <c r="D18" s="144"/>
      <c r="E18" s="6">
        <f t="shared" si="0"/>
        <v>0</v>
      </c>
      <c r="F18" s="8"/>
      <c r="G18" s="8"/>
      <c r="H18" s="7">
        <f t="shared" si="6"/>
        <v>0</v>
      </c>
      <c r="I18" s="192">
        <f t="shared" si="1"/>
        <v>0</v>
      </c>
      <c r="J18" s="192">
        <f t="shared" si="8"/>
        <v>0</v>
      </c>
      <c r="K18" s="192">
        <f t="shared" si="2"/>
        <v>0</v>
      </c>
      <c r="L18" s="192">
        <f t="shared" si="7"/>
        <v>0</v>
      </c>
      <c r="M18" s="192">
        <f t="shared" si="3"/>
        <v>0</v>
      </c>
      <c r="N18" s="7">
        <f t="shared" si="4"/>
        <v>0</v>
      </c>
      <c r="O18" s="141">
        <f t="shared" si="5"/>
        <v>0</v>
      </c>
      <c r="P18" s="8">
        <v>0</v>
      </c>
      <c r="Q18" s="8">
        <v>0</v>
      </c>
    </row>
    <row r="19" spans="2:17" ht="20.100000000000001" customHeight="1" thickBot="1">
      <c r="B19" s="137" t="s">
        <v>8</v>
      </c>
      <c r="C19" s="145"/>
      <c r="D19" s="145"/>
      <c r="E19" s="137">
        <f t="shared" si="0"/>
        <v>0</v>
      </c>
      <c r="F19" s="138"/>
      <c r="G19" s="138"/>
      <c r="H19" s="139">
        <f t="shared" si="6"/>
        <v>0</v>
      </c>
      <c r="I19" s="193">
        <f>IF($I$7="〇",IF(C19=1,IF(H19/2&lt;30001,ROUNDDOWN(H19/2,-3),30000),IF(C19&gt;1,ROUNDDOWN(MIN(30000,H19/E19),-3),)),IF(E19=1,IF(H19/2&lt;20001,ROUNDDOWN(H19/2,-3),20000),IF(E19&gt;1,ROUNDDOWN(MIN(20000,H19/E19),-3),)))</f>
        <v>0</v>
      </c>
      <c r="J19" s="194">
        <f t="shared" si="8"/>
        <v>0</v>
      </c>
      <c r="K19" s="194">
        <f t="shared" si="2"/>
        <v>0</v>
      </c>
      <c r="L19" s="194">
        <f t="shared" si="7"/>
        <v>0</v>
      </c>
      <c r="M19" s="194">
        <f t="shared" si="3"/>
        <v>0</v>
      </c>
      <c r="N19" s="139">
        <f t="shared" si="4"/>
        <v>0</v>
      </c>
      <c r="O19" s="139">
        <f t="shared" si="5"/>
        <v>0</v>
      </c>
      <c r="P19" s="138">
        <v>0</v>
      </c>
      <c r="Q19" s="138">
        <v>0</v>
      </c>
    </row>
    <row r="20" spans="2:17" ht="20.100000000000001" customHeight="1" thickTop="1">
      <c r="B20" s="135" t="s">
        <v>204</v>
      </c>
      <c r="C20" s="135"/>
      <c r="D20" s="135"/>
      <c r="E20" s="135"/>
      <c r="F20" s="136">
        <f>SUM(F8:F19)</f>
        <v>0</v>
      </c>
      <c r="G20" s="136">
        <f>SUM(G8:G19)</f>
        <v>0</v>
      </c>
      <c r="H20" s="136">
        <f t="shared" ref="H20:O20" si="9">SUM(H8:H19)</f>
        <v>0</v>
      </c>
      <c r="I20" s="191">
        <f t="shared" si="9"/>
        <v>0</v>
      </c>
      <c r="J20" s="136">
        <f t="shared" si="9"/>
        <v>0</v>
      </c>
      <c r="K20" s="136">
        <f t="shared" si="9"/>
        <v>0</v>
      </c>
      <c r="L20" s="136">
        <f t="shared" si="9"/>
        <v>0</v>
      </c>
      <c r="M20" s="136">
        <f>SUM(M8:M19)</f>
        <v>0</v>
      </c>
      <c r="N20" s="136">
        <f t="shared" si="9"/>
        <v>0</v>
      </c>
      <c r="O20" s="142">
        <f t="shared" si="9"/>
        <v>0</v>
      </c>
      <c r="P20" s="143">
        <f>SUM(P8:P19)</f>
        <v>0</v>
      </c>
      <c r="Q20" s="143">
        <f>SUM(Q8:Q19)</f>
        <v>0</v>
      </c>
    </row>
    <row r="22" spans="2:17">
      <c r="B22" s="1" t="s">
        <v>158</v>
      </c>
    </row>
    <row r="23" spans="2:17">
      <c r="B23" s="1" t="s">
        <v>159</v>
      </c>
      <c r="O23" s="207"/>
      <c r="Q23" s="207"/>
    </row>
    <row r="24" spans="2:17" ht="18.75">
      <c r="Q24" s="207" t="s">
        <v>168</v>
      </c>
    </row>
  </sheetData>
  <mergeCells count="13">
    <mergeCell ref="O6:O7"/>
    <mergeCell ref="P6:P7"/>
    <mergeCell ref="Q6:Q7"/>
    <mergeCell ref="P3:Q3"/>
    <mergeCell ref="B4:O4"/>
    <mergeCell ref="B6:B7"/>
    <mergeCell ref="C6:C7"/>
    <mergeCell ref="D6:D7"/>
    <mergeCell ref="E6:E7"/>
    <mergeCell ref="F6:F7"/>
    <mergeCell ref="G6:G7"/>
    <mergeCell ref="H6:H7"/>
    <mergeCell ref="N6:N7"/>
  </mergeCells>
  <phoneticPr fontId="2"/>
  <pageMargins left="0.25" right="0.25" top="0.75" bottom="0.75" header="0.3" footer="0.3"/>
  <pageSetup paperSize="9" scale="90" orientation="landscape"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71</vt:i4>
      </vt:variant>
      <vt:variant>
        <vt:lpstr>名前付き一覧</vt:lpstr>
      </vt:variant>
      <vt:variant>
        <vt:i4>38</vt:i4>
      </vt:variant>
    </vt:vector>
  </HeadingPairs>
  <TitlesOfParts>
    <vt:vector size="109" baseType="lpstr">
      <vt:lpstr>交付申請関係→</vt:lpstr>
      <vt:lpstr>交付申請チェックリスト</vt:lpstr>
      <vt:lpstr>第1号様式(交付申請書)</vt:lpstr>
      <vt:lpstr>第1号様式別紙1(役員等)</vt:lpstr>
      <vt:lpstr>第1号様式別紙2(職員一覧)</vt:lpstr>
      <vt:lpstr>①</vt:lpstr>
      <vt:lpstr>別紙①</vt:lpstr>
      <vt:lpstr>②</vt:lpstr>
      <vt:lpstr>別紙②</vt:lpstr>
      <vt:lpstr>③</vt:lpstr>
      <vt:lpstr>別紙③</vt:lpstr>
      <vt:lpstr>④</vt:lpstr>
      <vt:lpstr>別紙④</vt:lpstr>
      <vt:lpstr>⑤</vt:lpstr>
      <vt:lpstr>別紙⑤</vt:lpstr>
      <vt:lpstr>⑥</vt:lpstr>
      <vt:lpstr>別紙⑥</vt:lpstr>
      <vt:lpstr>⑦</vt:lpstr>
      <vt:lpstr>別紙⑦</vt:lpstr>
      <vt:lpstr>⑧</vt:lpstr>
      <vt:lpstr>別紙⑧</vt:lpstr>
      <vt:lpstr>第3号様式(収支予算書)</vt:lpstr>
      <vt:lpstr>第2号様式・第2号様式別紙→</vt:lpstr>
      <vt:lpstr>第12号様式(雇用証明書)</vt:lpstr>
      <vt:lpstr>第14号様式(民間理由書)</vt:lpstr>
      <vt:lpstr>実績報告関係→</vt:lpstr>
      <vt:lpstr>実績報告チェックリスト</vt:lpstr>
      <vt:lpstr>第6号様式(実績報告書)</vt:lpstr>
      <vt:lpstr>第7号様式・第7号様式別紙→</vt:lpstr>
      <vt:lpstr>①実績</vt:lpstr>
      <vt:lpstr>別紙①実績</vt:lpstr>
      <vt:lpstr>②実績</vt:lpstr>
      <vt:lpstr>別紙②実績</vt:lpstr>
      <vt:lpstr>③実績</vt:lpstr>
      <vt:lpstr>別紙③実績</vt:lpstr>
      <vt:lpstr>④実績</vt:lpstr>
      <vt:lpstr>別紙④実績</vt:lpstr>
      <vt:lpstr>⑤実績</vt:lpstr>
      <vt:lpstr>別紙⑤実績</vt:lpstr>
      <vt:lpstr>⑥実績</vt:lpstr>
      <vt:lpstr>別紙⑥実績</vt:lpstr>
      <vt:lpstr>⑦実績</vt:lpstr>
      <vt:lpstr>別紙⑦実績</vt:lpstr>
      <vt:lpstr>⑧実績</vt:lpstr>
      <vt:lpstr>別紙⑧実績</vt:lpstr>
      <vt:lpstr>第8号様式(収支決算書)</vt:lpstr>
      <vt:lpstr>① (2)</vt:lpstr>
      <vt:lpstr>別紙① (2)</vt:lpstr>
      <vt:lpstr>② (2)</vt:lpstr>
      <vt:lpstr>別紙② (2)</vt:lpstr>
      <vt:lpstr>③ (2)</vt:lpstr>
      <vt:lpstr>別紙③ (2)</vt:lpstr>
      <vt:lpstr>④ (2)</vt:lpstr>
      <vt:lpstr>別紙④ (2)</vt:lpstr>
      <vt:lpstr>⑤ (2)</vt:lpstr>
      <vt:lpstr>別紙⑤ (2)</vt:lpstr>
      <vt:lpstr>⑥ (2)</vt:lpstr>
      <vt:lpstr>別紙⑥ (2)</vt:lpstr>
      <vt:lpstr>⑦ (2)</vt:lpstr>
      <vt:lpstr>別紙⑦ (2)</vt:lpstr>
      <vt:lpstr>⑧ (2)</vt:lpstr>
      <vt:lpstr>別紙⑧ (2)</vt:lpstr>
      <vt:lpstr>第3号様式(収支予算書) (2)</vt:lpstr>
      <vt:lpstr>第12号様式(雇用証明書)※</vt:lpstr>
      <vt:lpstr>変更申請関係→</vt:lpstr>
      <vt:lpstr>第11号様式(変更承認申請書)</vt:lpstr>
      <vt:lpstr>第11号様式別紙(変更報告)</vt:lpstr>
      <vt:lpstr>日割り計算比較表</vt:lpstr>
      <vt:lpstr>請求関係→</vt:lpstr>
      <vt:lpstr>請求書チェックリスト</vt:lpstr>
      <vt:lpstr>第10号様式(請求書)</vt:lpstr>
      <vt:lpstr>①!Print_Area</vt:lpstr>
      <vt:lpstr>'① (2)'!Print_Area</vt:lpstr>
      <vt:lpstr>①実績!Print_Area</vt:lpstr>
      <vt:lpstr>②!Print_Area</vt:lpstr>
      <vt:lpstr>'② (2)'!Print_Area</vt:lpstr>
      <vt:lpstr>③!Print_Area</vt:lpstr>
      <vt:lpstr>'③ (2)'!Print_Area</vt:lpstr>
      <vt:lpstr>④!Print_Area</vt:lpstr>
      <vt:lpstr>'④ (2)'!Print_Area</vt:lpstr>
      <vt:lpstr>⑤!Print_Area</vt:lpstr>
      <vt:lpstr>'⑤ (2)'!Print_Area</vt:lpstr>
      <vt:lpstr>⑥!Print_Area</vt:lpstr>
      <vt:lpstr>'⑥ (2)'!Print_Area</vt:lpstr>
      <vt:lpstr>⑦!Print_Area</vt:lpstr>
      <vt:lpstr>'⑦ (2)'!Print_Area</vt:lpstr>
      <vt:lpstr>⑧!Print_Area</vt:lpstr>
      <vt:lpstr>'⑧ (2)'!Print_Area</vt:lpstr>
      <vt:lpstr>交付申請チェックリスト!Print_Area</vt:lpstr>
      <vt:lpstr>'第14号様式(民間理由書)'!Print_Area</vt:lpstr>
      <vt:lpstr>'第1号様式別紙2(職員一覧)'!Print_Area</vt:lpstr>
      <vt:lpstr>日割り計算比較表!Print_Area</vt:lpstr>
      <vt:lpstr>別紙①!Print_Area</vt:lpstr>
      <vt:lpstr>'別紙① (2)'!Print_Area</vt:lpstr>
      <vt:lpstr>別紙①実績!Print_Area</vt:lpstr>
      <vt:lpstr>別紙②!Print_Area</vt:lpstr>
      <vt:lpstr>'別紙② (2)'!Print_Area</vt:lpstr>
      <vt:lpstr>別紙③!Print_Area</vt:lpstr>
      <vt:lpstr>'別紙③ (2)'!Print_Area</vt:lpstr>
      <vt:lpstr>別紙④!Print_Area</vt:lpstr>
      <vt:lpstr>'別紙④ (2)'!Print_Area</vt:lpstr>
      <vt:lpstr>別紙⑤!Print_Area</vt:lpstr>
      <vt:lpstr>'別紙⑤ (2)'!Print_Area</vt:lpstr>
      <vt:lpstr>別紙⑥!Print_Area</vt:lpstr>
      <vt:lpstr>'別紙⑥ (2)'!Print_Area</vt:lpstr>
      <vt:lpstr>別紙⑦!Print_Area</vt:lpstr>
      <vt:lpstr>'別紙⑦ (2)'!Print_Area</vt:lpstr>
      <vt:lpstr>別紙⑧!Print_Area</vt:lpstr>
      <vt:lpstr>'別紙⑧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sysmente</cp:lastModifiedBy>
  <cp:lastPrinted>2022-04-06T00:13:28Z</cp:lastPrinted>
  <dcterms:modified xsi:type="dcterms:W3CDTF">2023-04-04T05:58:56Z</dcterms:modified>
</cp:coreProperties>
</file>