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建築局\03住宅政策課\Host\200_住宅施策\002_省エネ住宅普及促進事業\005_要綱\R4年度\住宅補助制度\様式\"/>
    </mc:Choice>
  </mc:AlternateContent>
  <bookViews>
    <workbookView xWindow="0" yWindow="0" windowWidth="19440" windowHeight="12105"/>
  </bookViews>
  <sheets>
    <sheet name="内訳表 " sheetId="2" r:id="rId1"/>
  </sheets>
  <definedNames>
    <definedName name="_xlnm.Print_Area" localSheetId="0">'内訳表 '!$A$1:$M$47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 i="2" l="1"/>
  <c r="L34" i="2"/>
  <c r="Q27" i="2" l="1"/>
  <c r="Q28" i="2"/>
  <c r="G24" i="2"/>
  <c r="Q24" i="2" s="1"/>
  <c r="G25" i="2"/>
  <c r="Q25" i="2" s="1"/>
  <c r="G26" i="2"/>
  <c r="Q26" i="2" s="1"/>
  <c r="G29" i="2"/>
  <c r="Q29" i="2" s="1"/>
  <c r="R35" i="2"/>
  <c r="G30" i="2" l="1"/>
  <c r="G33" i="2"/>
  <c r="Q33" i="2" s="1"/>
  <c r="R33" i="2" s="1"/>
  <c r="G32" i="2"/>
  <c r="Q32" i="2" s="1"/>
  <c r="R32" i="2" s="1"/>
  <c r="G31" i="2"/>
  <c r="Q31" i="2" s="1"/>
  <c r="R31" i="2" s="1"/>
  <c r="G22" i="2"/>
  <c r="Q22" i="2" s="1"/>
  <c r="G21" i="2"/>
  <c r="Q21" i="2" s="1"/>
  <c r="G20" i="2"/>
  <c r="Q20" i="2" s="1"/>
  <c r="G19" i="2"/>
  <c r="Q19" i="2" s="1"/>
  <c r="G18" i="2"/>
  <c r="Q18" i="2" s="1"/>
  <c r="G17" i="2"/>
  <c r="Q17" i="2" s="1"/>
  <c r="H16" i="2"/>
  <c r="Q16" i="2" s="1"/>
  <c r="H15" i="2"/>
  <c r="Q15" i="2" s="1"/>
  <c r="H14" i="2"/>
  <c r="Q14" i="2" s="1"/>
  <c r="H13" i="2"/>
  <c r="Q13" i="2" s="1"/>
  <c r="H12" i="2"/>
  <c r="Q12" i="2" s="1"/>
  <c r="H11" i="2"/>
  <c r="Q11" i="2" s="1"/>
  <c r="H10" i="2"/>
  <c r="Q10" i="2" s="1"/>
  <c r="H9" i="2"/>
  <c r="Q9" i="2" s="1"/>
  <c r="H8" i="2"/>
  <c r="Q8" i="2" s="1"/>
  <c r="H7" i="2"/>
  <c r="Q7" i="2" s="1"/>
  <c r="H6" i="2"/>
  <c r="Q6" i="2" s="1"/>
  <c r="L36" i="2" l="1"/>
  <c r="G34" i="2"/>
  <c r="G23" i="2"/>
  <c r="Q35" i="2" s="1"/>
  <c r="L35" i="2" s="1"/>
  <c r="L37" i="2" l="1"/>
  <c r="L38" i="2" s="1"/>
  <c r="O40" i="2" s="1"/>
  <c r="O44" i="2" l="1"/>
  <c r="O41" i="2"/>
  <c r="O43" i="2"/>
</calcChain>
</file>

<file path=xl/comments1.xml><?xml version="1.0" encoding="utf-8"?>
<comments xmlns="http://schemas.openxmlformats.org/spreadsheetml/2006/main">
  <authors>
    <author>Administrator</author>
  </authors>
  <commentList>
    <comment ref="L34" authorId="0" shapeId="0">
      <text>
        <r>
          <rPr>
            <sz val="14"/>
            <color indexed="81"/>
            <rFont val="MS P ゴシック"/>
            <family val="3"/>
            <charset val="128"/>
          </rPr>
          <t>Ａ．断熱性能に関する改修工事の
実際の工事費の合計以下となること。</t>
        </r>
      </text>
    </comment>
  </commentList>
</comments>
</file>

<file path=xl/sharedStrings.xml><?xml version="1.0" encoding="utf-8"?>
<sst xmlns="http://schemas.openxmlformats.org/spreadsheetml/2006/main" count="148" uniqueCount="83">
  <si>
    <t>補助申請額の内訳表</t>
  </si>
  <si>
    <t>数量</t>
  </si>
  <si>
    <t>窓</t>
  </si>
  <si>
    <t>外窓交換</t>
    <phoneticPr fontId="3"/>
  </si>
  <si>
    <t>大</t>
  </si>
  <si>
    <t>箇所</t>
  </si>
  <si>
    <t>円</t>
  </si>
  <si>
    <t>中</t>
  </si>
  <si>
    <t>小</t>
  </si>
  <si>
    <t>内窓設置</t>
    <phoneticPr fontId="3"/>
  </si>
  <si>
    <t>ガラス交換</t>
    <phoneticPr fontId="3"/>
  </si>
  <si>
    <t>枚</t>
  </si>
  <si>
    <t>ドア</t>
  </si>
  <si>
    <t>玄関ドア等の交換</t>
  </si>
  <si>
    <t>円</t>
    <phoneticPr fontId="3"/>
  </si>
  <si>
    <t>Ｂ．設備改修工事等</t>
    <phoneticPr fontId="3"/>
  </si>
  <si>
    <t>既存開口部の断熱改修</t>
    <phoneticPr fontId="3"/>
  </si>
  <si>
    <t>補助率</t>
    <rPh sb="0" eb="3">
      <t>ホジョリツ</t>
    </rPh>
    <phoneticPr fontId="3"/>
  </si>
  <si>
    <t>A-C</t>
    <phoneticPr fontId="3"/>
  </si>
  <si>
    <t>D-F</t>
    <phoneticPr fontId="3"/>
  </si>
  <si>
    <t xml:space="preserve">円／㎥  </t>
    <phoneticPr fontId="3"/>
  </si>
  <si>
    <t>円／箇所</t>
    <rPh sb="0" eb="1">
      <t>エン</t>
    </rPh>
    <rPh sb="2" eb="4">
      <t>カショ</t>
    </rPh>
    <phoneticPr fontId="3"/>
  </si>
  <si>
    <t>外壁</t>
    <rPh sb="0" eb="2">
      <t>ガイヘキ</t>
    </rPh>
    <phoneticPr fontId="3"/>
  </si>
  <si>
    <t>床</t>
    <rPh sb="0" eb="1">
      <t>ユカ</t>
    </rPh>
    <phoneticPr fontId="3"/>
  </si>
  <si>
    <t>㎥</t>
    <phoneticPr fontId="3"/>
  </si>
  <si>
    <t>太陽熱利用システム</t>
    <phoneticPr fontId="3"/>
  </si>
  <si>
    <t>高断熱浴槽</t>
    <rPh sb="0" eb="5">
      <t>コウダンネツヨクソウ</t>
    </rPh>
    <phoneticPr fontId="3"/>
  </si>
  <si>
    <t>節湯水栓</t>
    <phoneticPr fontId="3"/>
  </si>
  <si>
    <t>家庭用ｺｰｼﾞｪﾈﾚｰｼｮﾝ
設備</t>
    <phoneticPr fontId="3"/>
  </si>
  <si>
    <t>蓄電池</t>
    <phoneticPr fontId="3"/>
  </si>
  <si>
    <t>LED照明</t>
    <phoneticPr fontId="3"/>
  </si>
  <si>
    <t>円／枚</t>
    <rPh sb="0" eb="1">
      <t>エン</t>
    </rPh>
    <rPh sb="2" eb="3">
      <t>マイ</t>
    </rPh>
    <phoneticPr fontId="3"/>
  </si>
  <si>
    <t>台</t>
    <rPh sb="0" eb="1">
      <t>ダイ</t>
    </rPh>
    <phoneticPr fontId="3"/>
  </si>
  <si>
    <t>－</t>
  </si>
  <si>
    <t>－</t>
    <phoneticPr fontId="3"/>
  </si>
  <si>
    <t xml:space="preserve">
既存外壁、屋根・天井、床の断熱</t>
    <rPh sb="1" eb="3">
      <t>キソン</t>
    </rPh>
    <rPh sb="6" eb="8">
      <t>ヤネ</t>
    </rPh>
    <rPh sb="9" eb="11">
      <t>テンジョウ</t>
    </rPh>
    <rPh sb="12" eb="13">
      <t>ユカ</t>
    </rPh>
    <phoneticPr fontId="3"/>
  </si>
  <si>
    <t>屋根・天井</t>
    <rPh sb="0" eb="2">
      <t>ヤネ</t>
    </rPh>
    <rPh sb="3" eb="5">
      <t>テンジョウ</t>
    </rPh>
    <phoneticPr fontId="3"/>
  </si>
  <si>
    <t>建て方</t>
    <rPh sb="0" eb="1">
      <t>タ</t>
    </rPh>
    <rPh sb="2" eb="3">
      <t>カタ</t>
    </rPh>
    <phoneticPr fontId="3"/>
  </si>
  <si>
    <t>共同住宅</t>
    <rPh sb="0" eb="2">
      <t>キョウドウ</t>
    </rPh>
    <rPh sb="2" eb="4">
      <t>ジュウタク</t>
    </rPh>
    <phoneticPr fontId="3"/>
  </si>
  <si>
    <t>一戸建ての住宅</t>
    <rPh sb="0" eb="3">
      <t>イッコダ</t>
    </rPh>
    <rPh sb="5" eb="7">
      <t>ジュウタク</t>
    </rPh>
    <phoneticPr fontId="3"/>
  </si>
  <si>
    <t>戸建</t>
    <rPh sb="0" eb="2">
      <t>コダテ</t>
    </rPh>
    <phoneticPr fontId="3"/>
  </si>
  <si>
    <t>【一戸建ての住宅】</t>
    <phoneticPr fontId="3"/>
  </si>
  <si>
    <t>【共同住宅】</t>
    <phoneticPr fontId="3"/>
  </si>
  <si>
    <t>円</t>
    <phoneticPr fontId="3"/>
  </si>
  <si>
    <t>Ａ．断熱性能に関する改修工事</t>
    <phoneticPr fontId="3"/>
  </si>
  <si>
    <t>外皮平均熱貫流率が0.87W/(㎡・K)以下で、BELSの認証を取得するもの</t>
    <phoneticPr fontId="3"/>
  </si>
  <si>
    <t>外皮平均熱貫流率が0.87 W/(㎡・K)以下で、BELSの認証を取得するもの</t>
    <phoneticPr fontId="3"/>
  </si>
  <si>
    <t>共同住宅の住戸の床面積</t>
    <rPh sb="0" eb="2">
      <t>キョウドウ</t>
    </rPh>
    <rPh sb="2" eb="4">
      <t>ジュウタク</t>
    </rPh>
    <rPh sb="5" eb="7">
      <t>ジュウコ</t>
    </rPh>
    <rPh sb="8" eb="11">
      <t>ユカメンセキ</t>
    </rPh>
    <phoneticPr fontId="3"/>
  </si>
  <si>
    <t>円</t>
    <phoneticPr fontId="3"/>
  </si>
  <si>
    <t>要領第3号様式（第２条）</t>
    <phoneticPr fontId="3"/>
  </si>
  <si>
    <t>改修に係る室の床面積に3,800円/㎡を乗じて得た額</t>
    <phoneticPr fontId="3"/>
  </si>
  <si>
    <t>居室１室以上の全ての開口部及び複数の開口部について仕様基準を満たすもの</t>
    <phoneticPr fontId="3"/>
  </si>
  <si>
    <t>円</t>
    <phoneticPr fontId="3"/>
  </si>
  <si>
    <t xml:space="preserve">※補助申請金額は、モデル工事費又は実際の工事費に要綱第５条第１項第２号に掲げる補助率を乗じて得た金額の合計額とする。
※共同住宅の補助上限金額については、150,000円又は改修に係る室の床面積に3,800円/㎡を乗じて得た額のいずれか低い額とする。
※補助申請額は、要綱第５条第１項第２号に基づき千円未満を切り捨てた額とする。
</t>
    <phoneticPr fontId="3"/>
  </si>
  <si>
    <t>実際の工事費</t>
    <rPh sb="0" eb="2">
      <t>ジッサイ</t>
    </rPh>
    <rPh sb="3" eb="5">
      <t>コウジ</t>
    </rPh>
    <rPh sb="5" eb="6">
      <t>ヒ</t>
    </rPh>
    <phoneticPr fontId="3"/>
  </si>
  <si>
    <t>円</t>
    <rPh sb="0" eb="1">
      <t>エン</t>
    </rPh>
    <phoneticPr fontId="3"/>
  </si>
  <si>
    <t>モデル工事費</t>
    <rPh sb="3" eb="6">
      <t>コウジヒ</t>
    </rPh>
    <phoneticPr fontId="3"/>
  </si>
  <si>
    <t>実際の工事費の合計</t>
    <rPh sb="0" eb="2">
      <t>ジッサイ</t>
    </rPh>
    <rPh sb="3" eb="6">
      <t>コウジヒ</t>
    </rPh>
    <rPh sb="7" eb="9">
      <t>ゴウケイ</t>
    </rPh>
    <phoneticPr fontId="3"/>
  </si>
  <si>
    <r>
      <t>高効率給湯器
（</t>
    </r>
    <r>
      <rPr>
        <sz val="9"/>
        <color theme="1"/>
        <rFont val="ＭＳ Ｐゴシック"/>
        <family val="3"/>
        <charset val="128"/>
      </rPr>
      <t>電気ﾋｰﾄﾎﾟﾝﾌﾟ給湯器
　潜熱回収型ｶﾞｽ給湯器
　潜熱回収型石油給湯器
　ﾋｰﾄﾎﾟﾝﾌﾟ・ｶﾞｽ瞬間式
　　併用型給湯器）</t>
    </r>
    <phoneticPr fontId="3"/>
  </si>
  <si>
    <t>Ｂ－２．
設備の高効率化工事</t>
    <phoneticPr fontId="3"/>
  </si>
  <si>
    <t>Ｂ－1．
設備の高効率化工事</t>
    <phoneticPr fontId="3"/>
  </si>
  <si>
    <t>補助対象工事費の小計（①）</t>
    <rPh sb="8" eb="10">
      <t>ショウケイ</t>
    </rPh>
    <phoneticPr fontId="3"/>
  </si>
  <si>
    <t>補助対象工事費の小計（②）</t>
    <rPh sb="8" eb="10">
      <t>ショウケイ</t>
    </rPh>
    <phoneticPr fontId="3"/>
  </si>
  <si>
    <t>補助対象工事費の合計額（③）</t>
    <rPh sb="0" eb="4">
      <t>ホジョタイショウ</t>
    </rPh>
    <rPh sb="4" eb="7">
      <t>コウジヒ</t>
    </rPh>
    <rPh sb="8" eb="10">
      <t>ゴウケイ</t>
    </rPh>
    <rPh sb="10" eb="11">
      <t>ガク</t>
    </rPh>
    <phoneticPr fontId="3"/>
  </si>
  <si>
    <t>①＋②</t>
    <phoneticPr fontId="3"/>
  </si>
  <si>
    <t>補助金額の算定（④）</t>
    <rPh sb="0" eb="2">
      <t>ホジョ</t>
    </rPh>
    <rPh sb="2" eb="4">
      <t>キンガク</t>
    </rPh>
    <rPh sb="5" eb="7">
      <t>サンテイ</t>
    </rPh>
    <phoneticPr fontId="3"/>
  </si>
  <si>
    <t>要綱に基づく補助上限金額（⑤）</t>
    <phoneticPr fontId="3"/>
  </si>
  <si>
    <t>補助申請額（④、⑤のいずれか小さい額）</t>
    <phoneticPr fontId="3"/>
  </si>
  <si>
    <t>③×補助率（10％又は23％）　　※千円未満切り捨て</t>
    <rPh sb="2" eb="5">
      <t>ホジョリツ</t>
    </rPh>
    <rPh sb="9" eb="10">
      <t>マタ</t>
    </rPh>
    <rPh sb="18" eb="22">
      <t>センエンミマン</t>
    </rPh>
    <rPh sb="22" eb="23">
      <t>キ</t>
    </rPh>
    <rPh sb="24" eb="25">
      <t>ス</t>
    </rPh>
    <phoneticPr fontId="3"/>
  </si>
  <si>
    <t>Ａ及びＢ－1にかかる「モデル工事費」又は「実際の工事費」の合計のうち、いずれか低い額</t>
    <rPh sb="1" eb="2">
      <t>オヨ</t>
    </rPh>
    <rPh sb="18" eb="19">
      <t>マタ</t>
    </rPh>
    <rPh sb="21" eb="23">
      <t>ジッサイ</t>
    </rPh>
    <rPh sb="24" eb="27">
      <t>コウジヒ</t>
    </rPh>
    <rPh sb="41" eb="42">
      <t>ガク</t>
    </rPh>
    <phoneticPr fontId="3"/>
  </si>
  <si>
    <t>Ｂ－２の各工事にかかる「モデル工事費」又は「実際の工事費」のうち、いずれか低い額の合計</t>
    <rPh sb="37" eb="38">
      <t>ヒク</t>
    </rPh>
    <rPh sb="39" eb="40">
      <t>ガク</t>
    </rPh>
    <rPh sb="41" eb="43">
      <t>ゴウケイ</t>
    </rPh>
    <phoneticPr fontId="3"/>
  </si>
  <si>
    <t>小さい方</t>
    <rPh sb="0" eb="1">
      <t>チイ</t>
    </rPh>
    <rPh sb="3" eb="4">
      <t>ホウ</t>
    </rPh>
    <phoneticPr fontId="3"/>
  </si>
  <si>
    <t>A+B1</t>
    <phoneticPr fontId="3"/>
  </si>
  <si>
    <t>Ｂ－1：　モデル工事費の合計</t>
    <rPh sb="8" eb="11">
      <t>コウジヒ</t>
    </rPh>
    <rPh sb="12" eb="14">
      <t>ゴウケイ</t>
    </rPh>
    <phoneticPr fontId="3"/>
  </si>
  <si>
    <t>Ａ：　モデル工事費の合計</t>
    <rPh sb="6" eb="9">
      <t>コウジヒ</t>
    </rPh>
    <rPh sb="10" eb="12">
      <t>ゴウケイ</t>
    </rPh>
    <phoneticPr fontId="3"/>
  </si>
  <si>
    <t>Ｂ（Ｂ－１、Ｂ－２）：　モデル工事費の合計</t>
    <rPh sb="15" eb="18">
      <t>コウジヒ</t>
    </rPh>
    <rPh sb="19" eb="21">
      <t>ゴウケイ</t>
    </rPh>
    <phoneticPr fontId="3"/>
  </si>
  <si>
    <t>小</t>
    <phoneticPr fontId="3"/>
  </si>
  <si>
    <t xml:space="preserve"> 補助対象工事</t>
    <phoneticPr fontId="3"/>
  </si>
  <si>
    <t>円／戸</t>
    <rPh sb="0" eb="1">
      <t>エン</t>
    </rPh>
    <rPh sb="2" eb="3">
      <t>コ</t>
    </rPh>
    <phoneticPr fontId="3"/>
  </si>
  <si>
    <t>円／戸</t>
    <rPh sb="0" eb="1">
      <t>エン</t>
    </rPh>
    <phoneticPr fontId="3"/>
  </si>
  <si>
    <t>円／戸</t>
    <phoneticPr fontId="3"/>
  </si>
  <si>
    <t>円／戸</t>
    <phoneticPr fontId="3"/>
  </si>
  <si>
    <t xml:space="preserve">円／台 </t>
    <rPh sb="0" eb="1">
      <t>エン</t>
    </rPh>
    <rPh sb="2" eb="3">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</si>
</sst>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9">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font>
    <font>
      <sz val="6"/>
      <name val="ＭＳ Ｐゴシック"/>
      <family val="2"/>
      <charset val="128"/>
      <scheme val="minor"/>
    </font>
    <font>
      <sz val="14"/>
      <color theme="1"/>
      <name val="ＭＳ Ｐゴシック"/>
      <family val="3"/>
      <charset val="128"/>
    </font>
    <font>
      <sz val="9"/>
      <color theme="1"/>
      <name val="ＭＳ Ｐゴシック"/>
      <family val="3"/>
      <charset val="128"/>
    </font>
    <font>
      <sz val="11"/>
      <color rgb="FFFF0000"/>
      <name val="ＭＳ Ｐゴシック"/>
      <family val="3"/>
      <charset val="128"/>
    </font>
    <font>
      <sz val="11"/>
      <color rgb="FFFF0000"/>
      <name val="ＭＳ Ｐ明朝"/>
      <family val="1"/>
      <charset val="128"/>
    </font>
    <font>
      <sz val="14"/>
      <color indexed="81"/>
      <name val="MS P ゴシック"/>
      <family val="3"/>
      <charset val="128"/>
    </font>
  </fonts>
  <fills count="10">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double">
        <color indexed="64"/>
      </bottom>
      <diagonal style="thin">
        <color indexed="64"/>
      </diagonal>
    </border>
    <border diagonalUp="1">
      <left/>
      <right style="medium">
        <color indexed="64"/>
      </right>
      <top/>
      <bottom style="double">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04">
    <xf numFmtId="0" fontId="0" fillId="0" borderId="0" xfId="0">
      <alignment vertical="center"/>
    </xf>
    <xf numFmtId="0" fontId="2" fillId="0" borderId="0" xfId="0" applyFont="1">
      <alignment vertical="center"/>
    </xf>
    <xf numFmtId="38" fontId="2" fillId="0" borderId="0" xfId="1" applyFont="1">
      <alignment vertical="center"/>
    </xf>
    <xf numFmtId="38" fontId="2" fillId="0" borderId="1" xfId="1" applyFont="1" applyBorder="1">
      <alignment vertical="center"/>
    </xf>
    <xf numFmtId="38" fontId="2" fillId="0" borderId="4" xfId="1" applyFont="1" applyBorder="1">
      <alignment vertical="center"/>
    </xf>
    <xf numFmtId="38" fontId="2" fillId="0" borderId="6" xfId="1" applyFont="1" applyBorder="1">
      <alignment vertical="center"/>
    </xf>
    <xf numFmtId="38" fontId="2" fillId="0" borderId="11" xfId="1" applyFont="1" applyBorder="1" applyAlignment="1">
      <alignment horizontal="right" vertical="center" wrapText="1"/>
    </xf>
    <xf numFmtId="38" fontId="2" fillId="0" borderId="14" xfId="1" applyFont="1" applyBorder="1" applyAlignment="1">
      <alignment horizontal="right" vertical="center" wrapText="1"/>
    </xf>
    <xf numFmtId="38" fontId="2" fillId="0" borderId="0" xfId="1" applyFont="1" applyBorder="1">
      <alignment vertical="center"/>
    </xf>
    <xf numFmtId="0" fontId="2" fillId="0" borderId="0" xfId="0" applyFont="1" applyBorder="1">
      <alignment vertical="center"/>
    </xf>
    <xf numFmtId="38" fontId="2" fillId="0" borderId="0" xfId="1" applyFont="1" applyBorder="1" applyAlignment="1">
      <alignment horizontal="center" vertical="center"/>
    </xf>
    <xf numFmtId="38" fontId="2" fillId="0" borderId="0" xfId="0" applyNumberFormat="1" applyFont="1" applyBorder="1">
      <alignment vertical="center"/>
    </xf>
    <xf numFmtId="38" fontId="2" fillId="0" borderId="20" xfId="1" applyFont="1" applyBorder="1" applyAlignment="1">
      <alignment horizontal="right"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9" fontId="2" fillId="0" borderId="3" xfId="1" applyNumberFormat="1" applyFont="1" applyBorder="1">
      <alignment vertical="center"/>
    </xf>
    <xf numFmtId="38" fontId="2" fillId="5" borderId="4" xfId="1" applyFont="1" applyFill="1" applyBorder="1">
      <alignment vertical="center"/>
    </xf>
    <xf numFmtId="38" fontId="2" fillId="5" borderId="1" xfId="1" applyFont="1" applyFill="1" applyBorder="1">
      <alignment vertical="center"/>
    </xf>
    <xf numFmtId="38" fontId="2" fillId="5" borderId="6" xfId="1" applyFont="1" applyFill="1" applyBorder="1">
      <alignment vertical="center"/>
    </xf>
    <xf numFmtId="0" fontId="2" fillId="0" borderId="1" xfId="0" applyFont="1" applyBorder="1">
      <alignment vertical="center"/>
    </xf>
    <xf numFmtId="0" fontId="2" fillId="0" borderId="4" xfId="0" applyFont="1" applyBorder="1">
      <alignment vertical="center"/>
    </xf>
    <xf numFmtId="0" fontId="2" fillId="0" borderId="6" xfId="0" applyFont="1" applyBorder="1">
      <alignment vertical="center"/>
    </xf>
    <xf numFmtId="0" fontId="4" fillId="0" borderId="31" xfId="0" applyFont="1" applyFill="1" applyBorder="1" applyAlignment="1">
      <alignment vertical="center"/>
    </xf>
    <xf numFmtId="49" fontId="2" fillId="0" borderId="0" xfId="0" applyNumberFormat="1" applyFont="1" applyBorder="1" applyAlignment="1" applyProtection="1">
      <alignment horizontal="center" vertical="center"/>
      <protection locked="0"/>
    </xf>
    <xf numFmtId="38" fontId="2" fillId="0" borderId="6" xfId="1" applyFont="1" applyBorder="1" applyAlignment="1">
      <alignment horizontal="center" vertical="center" wrapText="1"/>
    </xf>
    <xf numFmtId="0" fontId="2" fillId="0" borderId="37" xfId="0" applyFont="1" applyBorder="1" applyAlignment="1">
      <alignment horizontal="center" vertical="center" wrapText="1"/>
    </xf>
    <xf numFmtId="38" fontId="2" fillId="0" borderId="37" xfId="1" applyFont="1" applyBorder="1" applyAlignment="1">
      <alignment horizontal="center" vertical="center" wrapText="1"/>
    </xf>
    <xf numFmtId="0" fontId="2" fillId="3" borderId="37" xfId="0" applyFont="1" applyFill="1" applyBorder="1" applyAlignment="1" applyProtection="1">
      <alignment horizontal="center" vertical="center" wrapText="1"/>
      <protection locked="0"/>
    </xf>
    <xf numFmtId="0" fontId="2" fillId="0" borderId="34" xfId="0" applyFont="1" applyBorder="1" applyAlignment="1">
      <alignment horizontal="center" vertical="center" wrapText="1"/>
    </xf>
    <xf numFmtId="38" fontId="2" fillId="0" borderId="34" xfId="1" applyFont="1" applyBorder="1" applyAlignment="1">
      <alignment horizontal="center" vertical="center" wrapText="1"/>
    </xf>
    <xf numFmtId="0" fontId="2" fillId="3" borderId="34" xfId="0" applyFont="1" applyFill="1" applyBorder="1" applyAlignment="1" applyProtection="1">
      <alignment horizontal="center" vertical="center" wrapText="1"/>
      <protection locked="0"/>
    </xf>
    <xf numFmtId="176" fontId="2" fillId="3" borderId="6" xfId="1" applyNumberFormat="1" applyFont="1" applyFill="1" applyBorder="1" applyAlignment="1" applyProtection="1">
      <alignment horizontal="center" vertical="center" wrapText="1"/>
      <protection locked="0"/>
    </xf>
    <xf numFmtId="176" fontId="2" fillId="3" borderId="34" xfId="1" applyNumberFormat="1" applyFont="1" applyFill="1" applyBorder="1" applyAlignment="1" applyProtection="1">
      <alignment horizontal="center" vertical="center" wrapText="1"/>
      <protection locked="0"/>
    </xf>
    <xf numFmtId="176" fontId="2" fillId="3" borderId="4" xfId="1" applyNumberFormat="1" applyFont="1" applyFill="1" applyBorder="1" applyAlignment="1" applyProtection="1">
      <alignment horizontal="center" vertical="center" wrapText="1"/>
      <protection locked="0"/>
    </xf>
    <xf numFmtId="0" fontId="2" fillId="0" borderId="9" xfId="0" applyFont="1" applyBorder="1">
      <alignment vertical="center"/>
    </xf>
    <xf numFmtId="0" fontId="4" fillId="0" borderId="42" xfId="0" applyFont="1" applyFill="1" applyBorder="1" applyAlignment="1">
      <alignment vertical="center"/>
    </xf>
    <xf numFmtId="0" fontId="4" fillId="4" borderId="20" xfId="0" applyFont="1" applyFill="1" applyBorder="1" applyAlignment="1">
      <alignment horizontal="center" vertical="center"/>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3" borderId="6" xfId="0" applyFont="1" applyFill="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3" xfId="0" applyFont="1" applyBorder="1" applyAlignment="1">
      <alignment horizontal="center" vertical="center" wrapText="1"/>
    </xf>
    <xf numFmtId="176" fontId="2" fillId="3" borderId="52" xfId="1" applyNumberFormat="1" applyFont="1" applyFill="1" applyBorder="1" applyAlignment="1" applyProtection="1">
      <alignment horizontal="center" vertical="center" wrapText="1"/>
      <protection locked="0"/>
    </xf>
    <xf numFmtId="0" fontId="2" fillId="3" borderId="48" xfId="0" applyFont="1" applyFill="1" applyBorder="1" applyAlignment="1" applyProtection="1">
      <alignment horizontal="center" vertical="center" wrapText="1"/>
      <protection locked="0"/>
    </xf>
    <xf numFmtId="38" fontId="2" fillId="5" borderId="0" xfId="1" applyFont="1" applyFill="1" applyBorder="1">
      <alignment vertical="center"/>
    </xf>
    <xf numFmtId="38" fontId="2" fillId="7" borderId="2" xfId="1" applyFont="1" applyFill="1" applyBorder="1" applyAlignment="1">
      <alignment horizontal="right" vertical="center" wrapText="1"/>
    </xf>
    <xf numFmtId="38" fontId="2" fillId="7" borderId="3" xfId="1" applyFont="1" applyFill="1" applyBorder="1" applyAlignment="1">
      <alignment horizontal="right" vertical="center" wrapText="1"/>
    </xf>
    <xf numFmtId="38" fontId="2" fillId="7" borderId="48" xfId="1" applyFont="1" applyFill="1" applyBorder="1" applyAlignment="1">
      <alignment horizontal="right" vertical="center" wrapText="1"/>
    </xf>
    <xf numFmtId="0" fontId="2" fillId="7" borderId="57"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4" xfId="0" applyFont="1" applyBorder="1" applyAlignment="1">
      <alignment horizontal="center" vertical="center" wrapText="1"/>
    </xf>
    <xf numFmtId="3" fontId="2" fillId="0" borderId="17" xfId="0" applyNumberFormat="1" applyFont="1" applyBorder="1" applyAlignment="1">
      <alignment horizontal="right" vertical="center" wrapText="1"/>
    </xf>
    <xf numFmtId="3" fontId="2" fillId="0" borderId="9" xfId="0" applyNumberFormat="1" applyFont="1" applyBorder="1" applyAlignment="1">
      <alignment horizontal="right" vertical="center" wrapText="1"/>
    </xf>
    <xf numFmtId="0" fontId="2" fillId="0" borderId="60" xfId="0" applyFont="1" applyBorder="1" applyAlignment="1">
      <alignment horizontal="center" vertical="center" wrapText="1"/>
    </xf>
    <xf numFmtId="0" fontId="2" fillId="0" borderId="12" xfId="0" applyFont="1" applyBorder="1" applyAlignment="1">
      <alignment horizontal="center" vertical="center" wrapText="1"/>
    </xf>
    <xf numFmtId="38" fontId="2" fillId="0" borderId="62" xfId="1" applyFont="1" applyBorder="1" applyAlignment="1">
      <alignment horizontal="right" vertical="center" wrapText="1"/>
    </xf>
    <xf numFmtId="0" fontId="2" fillId="0" borderId="64" xfId="0" applyFont="1" applyBorder="1" applyAlignment="1">
      <alignment horizontal="center" vertical="center" wrapText="1"/>
    </xf>
    <xf numFmtId="38" fontId="2" fillId="7" borderId="43" xfId="1" applyFont="1" applyFill="1" applyBorder="1" applyAlignment="1">
      <alignment horizontal="center" vertical="center" wrapText="1"/>
    </xf>
    <xf numFmtId="0" fontId="6" fillId="0" borderId="0" xfId="0" applyFont="1">
      <alignment vertical="center"/>
    </xf>
    <xf numFmtId="0" fontId="6" fillId="0" borderId="0" xfId="0" applyFont="1" applyBorder="1">
      <alignment vertical="center"/>
    </xf>
    <xf numFmtId="0" fontId="2" fillId="0" borderId="0" xfId="0" applyFont="1" applyAlignment="1">
      <alignment horizontal="right" vertical="center"/>
    </xf>
    <xf numFmtId="38" fontId="2" fillId="0" borderId="0" xfId="0" applyNumberFormat="1" applyFont="1">
      <alignment vertical="center"/>
    </xf>
    <xf numFmtId="9" fontId="2" fillId="0" borderId="0" xfId="0" applyNumberFormat="1" applyFont="1">
      <alignment vertical="center"/>
    </xf>
    <xf numFmtId="0" fontId="2" fillId="8" borderId="3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35" xfId="0" applyFont="1" applyFill="1" applyBorder="1" applyAlignment="1">
      <alignment horizontal="center" vertical="center" wrapText="1"/>
    </xf>
    <xf numFmtId="176" fontId="2" fillId="8" borderId="35" xfId="1" applyNumberFormat="1" applyFont="1" applyFill="1" applyBorder="1" applyAlignment="1" applyProtection="1">
      <alignment horizontal="center" vertical="center" wrapText="1"/>
      <protection locked="0"/>
    </xf>
    <xf numFmtId="176" fontId="2" fillId="8" borderId="11" xfId="1" applyNumberFormat="1" applyFont="1" applyFill="1" applyBorder="1" applyAlignment="1" applyProtection="1">
      <alignment horizontal="center" vertical="center" wrapText="1"/>
      <protection locked="0"/>
    </xf>
    <xf numFmtId="176" fontId="2" fillId="8" borderId="9" xfId="1" applyNumberFormat="1" applyFont="1" applyFill="1" applyBorder="1" applyAlignment="1" applyProtection="1">
      <alignment horizontal="center" vertical="center" wrapText="1"/>
      <protection locked="0"/>
    </xf>
    <xf numFmtId="176" fontId="2" fillId="8" borderId="51" xfId="1" applyNumberFormat="1" applyFont="1" applyFill="1" applyBorder="1" applyAlignment="1" applyProtection="1">
      <alignment horizontal="center" vertical="center" wrapText="1"/>
      <protection locked="0"/>
    </xf>
    <xf numFmtId="0" fontId="2" fillId="8" borderId="21" xfId="0" applyFont="1" applyFill="1" applyBorder="1" applyAlignment="1" applyProtection="1">
      <alignment horizontal="center" vertical="center" wrapText="1"/>
      <protection locked="0"/>
    </xf>
    <xf numFmtId="0" fontId="2" fillId="8" borderId="14" xfId="0" applyFont="1" applyFill="1" applyBorder="1" applyAlignment="1" applyProtection="1">
      <alignment horizontal="center" vertical="center" wrapText="1"/>
      <protection locked="0"/>
    </xf>
    <xf numFmtId="0" fontId="2" fillId="8" borderId="46" xfId="0" applyFont="1" applyFill="1" applyBorder="1" applyAlignment="1" applyProtection="1">
      <alignment horizontal="center" vertical="center" wrapText="1"/>
      <protection locked="0"/>
    </xf>
    <xf numFmtId="0" fontId="2" fillId="0" borderId="59"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1" xfId="0" applyFont="1" applyBorder="1" applyAlignment="1">
      <alignment horizontal="center" vertical="center" wrapText="1"/>
    </xf>
    <xf numFmtId="38" fontId="2" fillId="0" borderId="61" xfId="1" applyFont="1" applyBorder="1" applyAlignment="1">
      <alignment horizontal="center" vertical="center" wrapText="1"/>
    </xf>
    <xf numFmtId="0" fontId="2" fillId="3" borderId="61" xfId="0" applyFont="1" applyFill="1" applyBorder="1" applyAlignment="1" applyProtection="1">
      <alignment horizontal="center" vertical="center" wrapText="1"/>
      <protection locked="0"/>
    </xf>
    <xf numFmtId="0" fontId="2" fillId="8" borderId="62"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0" xfId="0" applyFont="1" applyAlignment="1">
      <alignment horizontal="center" vertical="center"/>
    </xf>
    <xf numFmtId="38" fontId="7" fillId="0" borderId="0" xfId="1" applyFont="1">
      <alignment vertical="center"/>
    </xf>
    <xf numFmtId="38" fontId="6" fillId="0" borderId="0" xfId="1" applyFont="1">
      <alignment vertical="center"/>
    </xf>
    <xf numFmtId="38" fontId="2" fillId="9" borderId="43" xfId="1" applyFont="1" applyFill="1" applyBorder="1" applyAlignment="1">
      <alignment horizontal="right" vertical="center" wrapText="1"/>
    </xf>
    <xf numFmtId="0" fontId="2" fillId="6" borderId="55"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2" fillId="6" borderId="58" xfId="0" applyFont="1" applyFill="1" applyBorder="1" applyAlignment="1">
      <alignment horizontal="center" vertical="center" wrapText="1"/>
    </xf>
    <xf numFmtId="9" fontId="2" fillId="0" borderId="3" xfId="1" applyNumberFormat="1" applyFont="1" applyBorder="1" applyAlignment="1">
      <alignment horizontal="right" vertical="center"/>
    </xf>
    <xf numFmtId="0" fontId="2" fillId="2" borderId="45" xfId="0" applyFont="1" applyFill="1" applyBorder="1" applyAlignment="1">
      <alignment horizontal="center" vertical="center" wrapText="1"/>
    </xf>
    <xf numFmtId="0" fontId="2" fillId="0" borderId="3" xfId="0" applyFont="1" applyBorder="1" applyAlignment="1">
      <alignment horizontal="justify"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3" borderId="1"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38" fontId="2" fillId="3" borderId="17" xfId="1" applyFont="1" applyFill="1" applyBorder="1" applyAlignment="1" applyProtection="1">
      <alignment horizontal="right" vertical="center" wrapText="1"/>
      <protection locked="0"/>
    </xf>
    <xf numFmtId="38" fontId="2" fillId="3" borderId="19" xfId="1" applyFont="1" applyFill="1" applyBorder="1" applyAlignment="1" applyProtection="1">
      <alignment horizontal="right" vertical="center" wrapText="1"/>
      <protection locked="0"/>
    </xf>
    <xf numFmtId="38" fontId="2" fillId="3" borderId="9" xfId="1" applyFont="1" applyFill="1" applyBorder="1" applyAlignment="1" applyProtection="1">
      <alignment horizontal="right" vertical="center" wrapText="1"/>
      <protection locked="0"/>
    </xf>
    <xf numFmtId="38" fontId="2" fillId="3" borderId="10" xfId="1" applyFont="1" applyFill="1" applyBorder="1" applyAlignment="1" applyProtection="1">
      <alignment horizontal="right" vertical="center" wrapText="1"/>
      <protection locked="0"/>
    </xf>
    <xf numFmtId="38" fontId="2" fillId="3" borderId="11" xfId="1" applyFont="1" applyFill="1" applyBorder="1" applyAlignment="1" applyProtection="1">
      <alignment horizontal="right" vertical="center" wrapText="1"/>
      <protection locked="0"/>
    </xf>
    <xf numFmtId="38" fontId="2" fillId="3" borderId="12" xfId="1" applyFont="1" applyFill="1" applyBorder="1" applyAlignment="1" applyProtection="1">
      <alignment horizontal="right" vertical="center" wrapText="1"/>
      <protection locked="0"/>
    </xf>
    <xf numFmtId="0" fontId="2" fillId="0" borderId="2" xfId="0" applyFont="1" applyBorder="1" applyAlignment="1">
      <alignment horizontal="justify"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8" borderId="1" xfId="0" applyFont="1" applyFill="1" applyBorder="1" applyAlignment="1" applyProtection="1">
      <alignment horizontal="center" vertical="center" wrapText="1"/>
      <protection locked="0"/>
    </xf>
    <xf numFmtId="0" fontId="2" fillId="8" borderId="4" xfId="0" applyFont="1" applyFill="1" applyBorder="1" applyAlignment="1" applyProtection="1">
      <alignment horizontal="center" vertical="center" wrapText="1"/>
      <protection locked="0"/>
    </xf>
    <xf numFmtId="0" fontId="2" fillId="8" borderId="6"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38" fontId="2" fillId="0" borderId="46" xfId="1" applyFont="1" applyFill="1" applyBorder="1" applyAlignment="1" applyProtection="1">
      <alignment horizontal="right" vertical="center" wrapText="1"/>
      <protection locked="0"/>
    </xf>
    <xf numFmtId="38" fontId="2" fillId="0" borderId="49" xfId="1" applyFont="1" applyFill="1" applyBorder="1" applyAlignment="1" applyProtection="1">
      <alignment horizontal="right" vertical="center" wrapText="1"/>
      <protection locked="0"/>
    </xf>
    <xf numFmtId="38" fontId="2" fillId="0" borderId="14" xfId="1" applyFont="1" applyFill="1" applyBorder="1" applyAlignment="1" applyProtection="1">
      <alignment horizontal="right" vertical="center" wrapText="1"/>
      <protection locked="0"/>
    </xf>
    <xf numFmtId="38" fontId="2" fillId="0" borderId="16" xfId="1" applyFont="1" applyFill="1" applyBorder="1" applyAlignment="1" applyProtection="1">
      <alignment horizontal="right" vertical="center" wrapText="1"/>
      <protection locked="0"/>
    </xf>
    <xf numFmtId="0" fontId="2" fillId="0" borderId="46" xfId="0" applyFont="1" applyBorder="1" applyAlignment="1">
      <alignment vertical="center" wrapText="1"/>
    </xf>
    <xf numFmtId="0" fontId="2" fillId="0" borderId="47" xfId="0" applyFont="1" applyBorder="1" applyAlignment="1">
      <alignment vertical="center" wrapText="1"/>
    </xf>
    <xf numFmtId="0" fontId="2" fillId="0" borderId="49"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63" xfId="0" applyFont="1" applyBorder="1" applyAlignment="1">
      <alignment horizontal="left" vertical="center" wrapText="1"/>
    </xf>
    <xf numFmtId="0" fontId="2" fillId="0" borderId="64"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9" fontId="4" fillId="4" borderId="32" xfId="0" applyNumberFormat="1" applyFont="1" applyFill="1" applyBorder="1" applyAlignment="1">
      <alignment horizontal="center" vertical="center"/>
    </xf>
    <xf numFmtId="9" fontId="4" fillId="4" borderId="33" xfId="0" applyNumberFormat="1" applyFont="1" applyFill="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left" vertical="center"/>
    </xf>
    <xf numFmtId="0" fontId="4" fillId="0" borderId="26"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2" fillId="2" borderId="4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65" xfId="0" applyFont="1" applyBorder="1" applyAlignment="1">
      <alignment horizontal="center" vertical="center" textRotation="255" wrapText="1"/>
    </xf>
    <xf numFmtId="0" fontId="2" fillId="0" borderId="66" xfId="0" applyFont="1" applyBorder="1" applyAlignment="1">
      <alignment horizontal="center" vertical="center" textRotation="255" wrapText="1"/>
    </xf>
    <xf numFmtId="0" fontId="2" fillId="0" borderId="67" xfId="0" applyFont="1" applyBorder="1" applyAlignment="1">
      <alignment horizontal="center" vertical="center" textRotation="255" wrapText="1"/>
    </xf>
    <xf numFmtId="38" fontId="2" fillId="6" borderId="55" xfId="1" applyFont="1" applyFill="1" applyBorder="1" applyAlignment="1">
      <alignment horizontal="center" vertical="center" wrapText="1"/>
    </xf>
    <xf numFmtId="38" fontId="2" fillId="6" borderId="56" xfId="1" applyFont="1" applyFill="1" applyBorder="1" applyAlignment="1">
      <alignment horizontal="center" vertical="center" wrapText="1"/>
    </xf>
    <xf numFmtId="0" fontId="2" fillId="0" borderId="62" xfId="0" applyFont="1" applyBorder="1" applyAlignment="1">
      <alignment horizontal="left" vertical="center" wrapText="1"/>
    </xf>
    <xf numFmtId="38" fontId="2" fillId="3" borderId="21" xfId="1" applyFont="1" applyFill="1" applyBorder="1" applyAlignment="1" applyProtection="1">
      <alignment horizontal="right" vertical="center" wrapText="1"/>
      <protection locked="0"/>
    </xf>
    <xf numFmtId="38" fontId="2" fillId="3" borderId="29" xfId="1" applyFont="1" applyFill="1" applyBorder="1" applyAlignment="1" applyProtection="1">
      <alignment horizontal="right" vertical="center" wrapText="1"/>
      <protection locked="0"/>
    </xf>
    <xf numFmtId="38" fontId="2" fillId="3" borderId="14" xfId="1" applyFont="1" applyFill="1" applyBorder="1" applyAlignment="1" applyProtection="1">
      <alignment horizontal="right" vertical="center" wrapText="1"/>
      <protection locked="0"/>
    </xf>
    <xf numFmtId="38" fontId="2" fillId="3" borderId="16" xfId="1" applyFont="1" applyFill="1" applyBorder="1" applyAlignment="1" applyProtection="1">
      <alignment horizontal="right" vertical="center" wrapText="1"/>
      <protection locked="0"/>
    </xf>
    <xf numFmtId="0" fontId="4" fillId="0" borderId="20" xfId="0" applyFont="1" applyBorder="1" applyAlignment="1">
      <alignment horizontal="center" vertical="center"/>
    </xf>
    <xf numFmtId="0" fontId="4" fillId="0" borderId="30" xfId="0" applyFont="1" applyBorder="1" applyAlignment="1">
      <alignment horizontal="center" vertical="center"/>
    </xf>
    <xf numFmtId="38" fontId="2" fillId="3" borderId="46" xfId="1" applyFont="1" applyFill="1" applyBorder="1" applyAlignment="1" applyProtection="1">
      <alignment horizontal="right" vertical="center" wrapText="1"/>
      <protection locked="0"/>
    </xf>
    <xf numFmtId="38" fontId="2" fillId="3" borderId="49" xfId="1" applyFont="1" applyFill="1" applyBorder="1" applyAlignment="1" applyProtection="1">
      <alignment horizontal="right" vertical="center" wrapText="1"/>
      <protection locked="0"/>
    </xf>
    <xf numFmtId="0" fontId="2" fillId="7" borderId="43"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49" xfId="0" applyFont="1" applyBorder="1" applyAlignment="1">
      <alignment horizontal="left" vertical="center" wrapText="1"/>
    </xf>
    <xf numFmtId="0" fontId="2" fillId="0" borderId="68" xfId="0" applyFont="1" applyBorder="1" applyAlignment="1">
      <alignment horizontal="center" vertical="center" wrapText="1"/>
    </xf>
    <xf numFmtId="38" fontId="2" fillId="0" borderId="51" xfId="1" applyFont="1" applyFill="1" applyBorder="1" applyAlignment="1">
      <alignment horizontal="right" vertical="center"/>
    </xf>
    <xf numFmtId="38" fontId="2" fillId="0" borderId="52" xfId="1" applyFont="1" applyFill="1" applyBorder="1" applyAlignment="1">
      <alignment horizontal="righ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38" fontId="2" fillId="0" borderId="4" xfId="1" applyFont="1" applyBorder="1" applyAlignment="1">
      <alignment horizontal="right" vertical="center"/>
    </xf>
    <xf numFmtId="38" fontId="2" fillId="7" borderId="1" xfId="1" applyFont="1" applyFill="1" applyBorder="1" applyAlignment="1">
      <alignment horizontal="right" vertical="center" wrapText="1"/>
    </xf>
    <xf numFmtId="38" fontId="2" fillId="7" borderId="4" xfId="1" applyFont="1" applyFill="1" applyBorder="1" applyAlignment="1">
      <alignment horizontal="right" vertical="center" wrapText="1"/>
    </xf>
    <xf numFmtId="38" fontId="2" fillId="7" borderId="6" xfId="1" applyFont="1" applyFill="1" applyBorder="1" applyAlignment="1">
      <alignment horizontal="right" vertical="center" wrapText="1"/>
    </xf>
    <xf numFmtId="0" fontId="2" fillId="0" borderId="9" xfId="0" applyFont="1" applyBorder="1" applyAlignment="1">
      <alignment horizontal="left" vertical="center" wrapText="1"/>
    </xf>
    <xf numFmtId="0" fontId="2" fillId="0" borderId="12" xfId="0" applyFont="1" applyBorder="1" applyAlignment="1">
      <alignment horizontal="left" vertical="center"/>
    </xf>
    <xf numFmtId="38" fontId="2" fillId="0" borderId="11" xfId="1" applyFont="1" applyFill="1" applyBorder="1" applyAlignment="1">
      <alignment horizontal="right" vertical="center"/>
    </xf>
    <xf numFmtId="38" fontId="2" fillId="0" borderId="12" xfId="1" applyFont="1" applyFill="1" applyBorder="1" applyAlignment="1">
      <alignment horizontal="right" vertical="center"/>
    </xf>
    <xf numFmtId="38" fontId="2" fillId="0" borderId="35" xfId="1" applyFont="1" applyFill="1" applyBorder="1" applyAlignment="1">
      <alignment horizontal="right" vertical="center"/>
    </xf>
    <xf numFmtId="38" fontId="2" fillId="0" borderId="36"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79772</xdr:colOff>
      <xdr:row>37</xdr:row>
      <xdr:rowOff>57979</xdr:rowOff>
    </xdr:from>
    <xdr:to>
      <xdr:col>14</xdr:col>
      <xdr:colOff>0</xdr:colOff>
      <xdr:row>39</xdr:row>
      <xdr:rowOff>124240</xdr:rowOff>
    </xdr:to>
    <xdr:grpSp>
      <xdr:nvGrpSpPr>
        <xdr:cNvPr id="2" name="グループ化 1"/>
        <xdr:cNvGrpSpPr/>
      </xdr:nvGrpSpPr>
      <xdr:grpSpPr>
        <a:xfrm>
          <a:off x="11576447" y="14250229"/>
          <a:ext cx="748903" cy="885411"/>
          <a:chOff x="7435454" y="11168062"/>
          <a:chExt cx="748903" cy="461964"/>
        </a:xfrm>
      </xdr:grpSpPr>
      <xdr:grpSp>
        <xdr:nvGrpSpPr>
          <xdr:cNvPr id="3" name="グループ化 2"/>
          <xdr:cNvGrpSpPr/>
        </xdr:nvGrpSpPr>
        <xdr:grpSpPr>
          <a:xfrm>
            <a:off x="7435454" y="11174015"/>
            <a:ext cx="748903" cy="456011"/>
            <a:chOff x="7435454" y="11174015"/>
            <a:chExt cx="748903" cy="456011"/>
          </a:xfrm>
        </xdr:grpSpPr>
        <xdr:cxnSp macro="">
          <xdr:nvCxnSpPr>
            <xdr:cNvPr id="5" name="直線コネクタ 4"/>
            <xdr:cNvCxnSpPr/>
          </xdr:nvCxnSpPr>
          <xdr:spPr>
            <a:xfrm>
              <a:off x="7435454" y="11174015"/>
              <a:ext cx="2857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a:off x="7435454" y="11630026"/>
              <a:ext cx="74890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4" name="直線コネクタ 3"/>
          <xdr:cNvCxnSpPr/>
        </xdr:nvCxnSpPr>
        <xdr:spPr>
          <a:xfrm flipH="1">
            <a:off x="7721204" y="11168062"/>
            <a:ext cx="2" cy="45839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96331</xdr:colOff>
      <xdr:row>37</xdr:row>
      <xdr:rowOff>157369</xdr:rowOff>
    </xdr:from>
    <xdr:to>
      <xdr:col>13</xdr:col>
      <xdr:colOff>826184</xdr:colOff>
      <xdr:row>40</xdr:row>
      <xdr:rowOff>115957</xdr:rowOff>
    </xdr:to>
    <xdr:grpSp>
      <xdr:nvGrpSpPr>
        <xdr:cNvPr id="7" name="グループ化 6"/>
        <xdr:cNvGrpSpPr/>
      </xdr:nvGrpSpPr>
      <xdr:grpSpPr>
        <a:xfrm>
          <a:off x="11593006" y="14349619"/>
          <a:ext cx="729853" cy="1187313"/>
          <a:chOff x="7435454" y="11168062"/>
          <a:chExt cx="538192" cy="461964"/>
        </a:xfrm>
      </xdr:grpSpPr>
      <xdr:grpSp>
        <xdr:nvGrpSpPr>
          <xdr:cNvPr id="8" name="グループ化 7"/>
          <xdr:cNvGrpSpPr/>
        </xdr:nvGrpSpPr>
        <xdr:grpSpPr>
          <a:xfrm>
            <a:off x="7435454" y="11174015"/>
            <a:ext cx="538192" cy="456011"/>
            <a:chOff x="7435454" y="11174015"/>
            <a:chExt cx="538192" cy="456011"/>
          </a:xfrm>
        </xdr:grpSpPr>
        <xdr:cxnSp macro="">
          <xdr:nvCxnSpPr>
            <xdr:cNvPr id="10" name="直線コネクタ 9"/>
            <xdr:cNvCxnSpPr/>
          </xdr:nvCxnSpPr>
          <xdr:spPr>
            <a:xfrm>
              <a:off x="7435454" y="11174015"/>
              <a:ext cx="28575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11" name="直線コネクタ 10"/>
            <xdr:cNvCxnSpPr/>
          </xdr:nvCxnSpPr>
          <xdr:spPr>
            <a:xfrm>
              <a:off x="7435454" y="11630026"/>
              <a:ext cx="538192" cy="0"/>
            </a:xfrm>
            <a:prstGeom prst="line">
              <a:avLst/>
            </a:prstGeom>
            <a:ln>
              <a:prstDash val="dash"/>
              <a:tailEnd type="arrow"/>
            </a:ln>
          </xdr:spPr>
          <xdr:style>
            <a:lnRef idx="1">
              <a:schemeClr val="dk1"/>
            </a:lnRef>
            <a:fillRef idx="0">
              <a:schemeClr val="dk1"/>
            </a:fillRef>
            <a:effectRef idx="0">
              <a:schemeClr val="dk1"/>
            </a:effectRef>
            <a:fontRef idx="minor">
              <a:schemeClr val="tx1"/>
            </a:fontRef>
          </xdr:style>
        </xdr:cxnSp>
      </xdr:grpSp>
      <xdr:cxnSp macro="">
        <xdr:nvCxnSpPr>
          <xdr:cNvPr id="9" name="直線コネクタ 8"/>
          <xdr:cNvCxnSpPr/>
        </xdr:nvCxnSpPr>
        <xdr:spPr>
          <a:xfrm flipH="1">
            <a:off x="7721204" y="11168062"/>
            <a:ext cx="2" cy="458391"/>
          </a:xfrm>
          <a:prstGeom prst="line">
            <a:avLst/>
          </a:prstGeom>
          <a:ln>
            <a:prstDash val="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306050</xdr:colOff>
      <xdr:row>5</xdr:row>
      <xdr:rowOff>49675</xdr:rowOff>
    </xdr:from>
    <xdr:to>
      <xdr:col>22</xdr:col>
      <xdr:colOff>571270</xdr:colOff>
      <xdr:row>8</xdr:row>
      <xdr:rowOff>50677</xdr:rowOff>
    </xdr:to>
    <xdr:grpSp>
      <xdr:nvGrpSpPr>
        <xdr:cNvPr id="12" name="グループ化 11"/>
        <xdr:cNvGrpSpPr/>
      </xdr:nvGrpSpPr>
      <xdr:grpSpPr>
        <a:xfrm>
          <a:off x="11802725" y="1202200"/>
          <a:ext cx="3008420" cy="1229727"/>
          <a:chOff x="9337062" y="602016"/>
          <a:chExt cx="3032484" cy="1245111"/>
        </a:xfrm>
      </xdr:grpSpPr>
      <xdr:sp macro="" textlink="">
        <xdr:nvSpPr>
          <xdr:cNvPr id="14" name="正方形/長方形 13"/>
          <xdr:cNvSpPr/>
        </xdr:nvSpPr>
        <xdr:spPr>
          <a:xfrm>
            <a:off x="9337062" y="602016"/>
            <a:ext cx="3032484" cy="124511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◆使い方</a:t>
            </a:r>
            <a:endParaRPr kumimoji="1" lang="en-US" altLang="ja-JP" sz="1050">
              <a:solidFill>
                <a:sysClr val="windowText" lastClr="000000"/>
              </a:solidFill>
            </a:endParaRPr>
          </a:p>
          <a:p>
            <a:pPr algn="l"/>
            <a:r>
              <a:rPr kumimoji="1" lang="ja-JP" altLang="en-US" sz="1050">
                <a:solidFill>
                  <a:sysClr val="windowText" lastClr="000000"/>
                </a:solidFill>
              </a:rPr>
              <a:t>①　　　　　　　のセルをプルダウンから選択する。</a:t>
            </a:r>
            <a:endParaRPr kumimoji="1" lang="en-US" altLang="ja-JP" sz="1050">
              <a:solidFill>
                <a:sysClr val="windowText" lastClr="000000"/>
              </a:solidFill>
            </a:endParaRPr>
          </a:p>
          <a:p>
            <a:pPr algn="l"/>
            <a:r>
              <a:rPr kumimoji="1" lang="ja-JP" altLang="en-US" sz="1050">
                <a:solidFill>
                  <a:sysClr val="windowText" lastClr="000000"/>
                </a:solidFill>
              </a:rPr>
              <a:t>②　Ｊ列ののセルに数量を入力。</a:t>
            </a:r>
            <a:endParaRPr kumimoji="1" lang="en-US" altLang="ja-JP" sz="1050">
              <a:solidFill>
                <a:sysClr val="windowText" lastClr="000000"/>
              </a:solidFill>
            </a:endParaRPr>
          </a:p>
          <a:p>
            <a:pPr algn="l"/>
            <a:r>
              <a:rPr kumimoji="1" lang="ja-JP" altLang="en-US" sz="1050">
                <a:solidFill>
                  <a:sysClr val="windowText" lastClr="000000"/>
                </a:solidFill>
              </a:rPr>
              <a:t>③　実際の工事費を手入力。</a:t>
            </a:r>
            <a:endParaRPr kumimoji="1" lang="en-US" altLang="ja-JP" sz="1050">
              <a:solidFill>
                <a:sysClr val="windowText" lastClr="000000"/>
              </a:solidFill>
            </a:endParaRPr>
          </a:p>
          <a:p>
            <a:pPr algn="l"/>
            <a:r>
              <a:rPr kumimoji="1" lang="ja-JP" altLang="en-US" sz="1050">
                <a:solidFill>
                  <a:sysClr val="windowText" lastClr="000000"/>
                </a:solidFill>
              </a:rPr>
              <a:t>④　　　　　　　　改修に係る床面積（㎡）に</a:t>
            </a:r>
            <a:r>
              <a:rPr kumimoji="1" lang="en-US" altLang="ja-JP" sz="1050">
                <a:solidFill>
                  <a:sysClr val="windowText" lastClr="000000"/>
                </a:solidFill>
              </a:rPr>
              <a:t>3,800</a:t>
            </a:r>
            <a:r>
              <a:rPr kumimoji="1" lang="ja-JP" altLang="en-US" sz="1050">
                <a:solidFill>
                  <a:sysClr val="windowText" lastClr="000000"/>
                </a:solidFill>
              </a:rPr>
              <a:t>円を乗じた額を手入力。</a:t>
            </a:r>
            <a:endParaRPr kumimoji="1" lang="en-US" altLang="ja-JP" sz="1050">
              <a:solidFill>
                <a:sysClr val="windowText" lastClr="000000"/>
              </a:solidFill>
            </a:endParaRPr>
          </a:p>
        </xdr:txBody>
      </xdr:sp>
      <xdr:sp macro="" textlink="">
        <xdr:nvSpPr>
          <xdr:cNvPr id="15" name="正方形/長方形 14"/>
          <xdr:cNvSpPr/>
        </xdr:nvSpPr>
        <xdr:spPr>
          <a:xfrm>
            <a:off x="9598564" y="841651"/>
            <a:ext cx="541076" cy="13494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sp macro="" textlink="">
        <xdr:nvSpPr>
          <xdr:cNvPr id="30" name="正方形/長方形 29"/>
          <xdr:cNvSpPr/>
        </xdr:nvSpPr>
        <xdr:spPr>
          <a:xfrm>
            <a:off x="11230419" y="1006165"/>
            <a:ext cx="541076" cy="134945"/>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sp macro="" textlink="">
        <xdr:nvSpPr>
          <xdr:cNvPr id="31" name="正方形/長方形 30"/>
          <xdr:cNvSpPr/>
        </xdr:nvSpPr>
        <xdr:spPr>
          <a:xfrm>
            <a:off x="11037269" y="1186043"/>
            <a:ext cx="541076" cy="134945"/>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sp macro="" textlink="">
        <xdr:nvSpPr>
          <xdr:cNvPr id="37" name="正方形/長方形 36"/>
          <xdr:cNvSpPr/>
        </xdr:nvSpPr>
        <xdr:spPr>
          <a:xfrm>
            <a:off x="9673130" y="1354647"/>
            <a:ext cx="541076" cy="13494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grpSp>
    <xdr:clientData/>
  </xdr:twoCellAnchor>
  <xdr:twoCellAnchor>
    <xdr:from>
      <xdr:col>13</xdr:col>
      <xdr:colOff>137750</xdr:colOff>
      <xdr:row>37</xdr:row>
      <xdr:rowOff>223630</xdr:rowOff>
    </xdr:from>
    <xdr:to>
      <xdr:col>14</xdr:col>
      <xdr:colOff>57978</xdr:colOff>
      <xdr:row>42</xdr:row>
      <xdr:rowOff>240196</xdr:rowOff>
    </xdr:to>
    <xdr:grpSp>
      <xdr:nvGrpSpPr>
        <xdr:cNvPr id="16" name="グループ化 15"/>
        <xdr:cNvGrpSpPr/>
      </xdr:nvGrpSpPr>
      <xdr:grpSpPr>
        <a:xfrm>
          <a:off x="11634425" y="14415880"/>
          <a:ext cx="748903" cy="2064441"/>
          <a:chOff x="7435454" y="11168062"/>
          <a:chExt cx="748903" cy="461964"/>
        </a:xfrm>
      </xdr:grpSpPr>
      <xdr:grpSp>
        <xdr:nvGrpSpPr>
          <xdr:cNvPr id="17" name="グループ化 16"/>
          <xdr:cNvGrpSpPr/>
        </xdr:nvGrpSpPr>
        <xdr:grpSpPr>
          <a:xfrm>
            <a:off x="7435454" y="11174015"/>
            <a:ext cx="748903" cy="456011"/>
            <a:chOff x="7435454" y="11174015"/>
            <a:chExt cx="748903" cy="456011"/>
          </a:xfrm>
        </xdr:grpSpPr>
        <xdr:cxnSp macro="">
          <xdr:nvCxnSpPr>
            <xdr:cNvPr id="19" name="直線コネクタ 18"/>
            <xdr:cNvCxnSpPr/>
          </xdr:nvCxnSpPr>
          <xdr:spPr>
            <a:xfrm>
              <a:off x="7435454" y="11174015"/>
              <a:ext cx="2857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0" name="直線コネクタ 19"/>
            <xdr:cNvCxnSpPr/>
          </xdr:nvCxnSpPr>
          <xdr:spPr>
            <a:xfrm>
              <a:off x="7435454" y="11630026"/>
              <a:ext cx="74890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18" name="直線コネクタ 17"/>
          <xdr:cNvCxnSpPr/>
        </xdr:nvCxnSpPr>
        <xdr:spPr>
          <a:xfrm flipH="1">
            <a:off x="7721204" y="11168062"/>
            <a:ext cx="2" cy="45839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106684</xdr:colOff>
      <xdr:row>37</xdr:row>
      <xdr:rowOff>308941</xdr:rowOff>
    </xdr:from>
    <xdr:to>
      <xdr:col>14</xdr:col>
      <xdr:colOff>8276</xdr:colOff>
      <xdr:row>43</xdr:row>
      <xdr:rowOff>250963</xdr:rowOff>
    </xdr:to>
    <xdr:grpSp>
      <xdr:nvGrpSpPr>
        <xdr:cNvPr id="21" name="グループ化 20"/>
        <xdr:cNvGrpSpPr/>
      </xdr:nvGrpSpPr>
      <xdr:grpSpPr>
        <a:xfrm>
          <a:off x="11603359" y="14501191"/>
          <a:ext cx="730267" cy="2399472"/>
          <a:chOff x="7435454" y="11168062"/>
          <a:chExt cx="538192" cy="461964"/>
        </a:xfrm>
      </xdr:grpSpPr>
      <xdr:grpSp>
        <xdr:nvGrpSpPr>
          <xdr:cNvPr id="22" name="グループ化 21"/>
          <xdr:cNvGrpSpPr/>
        </xdr:nvGrpSpPr>
        <xdr:grpSpPr>
          <a:xfrm>
            <a:off x="7435454" y="11174015"/>
            <a:ext cx="538192" cy="456011"/>
            <a:chOff x="7435454" y="11174015"/>
            <a:chExt cx="538192" cy="456011"/>
          </a:xfrm>
        </xdr:grpSpPr>
        <xdr:cxnSp macro="">
          <xdr:nvCxnSpPr>
            <xdr:cNvPr id="24" name="直線コネクタ 23"/>
            <xdr:cNvCxnSpPr/>
          </xdr:nvCxnSpPr>
          <xdr:spPr>
            <a:xfrm>
              <a:off x="7435454" y="11174015"/>
              <a:ext cx="28575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25" name="直線コネクタ 24"/>
            <xdr:cNvCxnSpPr/>
          </xdr:nvCxnSpPr>
          <xdr:spPr>
            <a:xfrm>
              <a:off x="7435454" y="11630026"/>
              <a:ext cx="538192" cy="0"/>
            </a:xfrm>
            <a:prstGeom prst="line">
              <a:avLst/>
            </a:prstGeom>
            <a:ln>
              <a:prstDash val="dash"/>
              <a:tailEnd type="arrow"/>
            </a:ln>
          </xdr:spPr>
          <xdr:style>
            <a:lnRef idx="1">
              <a:schemeClr val="dk1"/>
            </a:lnRef>
            <a:fillRef idx="0">
              <a:schemeClr val="dk1"/>
            </a:fillRef>
            <a:effectRef idx="0">
              <a:schemeClr val="dk1"/>
            </a:effectRef>
            <a:fontRef idx="minor">
              <a:schemeClr val="tx1"/>
            </a:fontRef>
          </xdr:style>
        </xdr:cxnSp>
      </xdr:grpSp>
      <xdr:cxnSp macro="">
        <xdr:nvCxnSpPr>
          <xdr:cNvPr id="23" name="直線コネクタ 22"/>
          <xdr:cNvCxnSpPr/>
        </xdr:nvCxnSpPr>
        <xdr:spPr>
          <a:xfrm flipH="1">
            <a:off x="7721204" y="11168062"/>
            <a:ext cx="2" cy="458391"/>
          </a:xfrm>
          <a:prstGeom prst="line">
            <a:avLst/>
          </a:prstGeom>
          <a:ln>
            <a:prstDash val="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38100</xdr:colOff>
          <xdr:row>39</xdr:row>
          <xdr:rowOff>76200</xdr:rowOff>
        </xdr:from>
        <xdr:to>
          <xdr:col>4</xdr:col>
          <xdr:colOff>266700</xdr:colOff>
          <xdr:row>39</xdr:row>
          <xdr:rowOff>342900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76200</xdr:rowOff>
        </xdr:from>
        <xdr:to>
          <xdr:col>4</xdr:col>
          <xdr:colOff>266700</xdr:colOff>
          <xdr:row>40</xdr:row>
          <xdr:rowOff>342900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76200</xdr:rowOff>
        </xdr:from>
        <xdr:to>
          <xdr:col>4</xdr:col>
          <xdr:colOff>266700</xdr:colOff>
          <xdr:row>42</xdr:row>
          <xdr:rowOff>342900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76200</xdr:rowOff>
        </xdr:from>
        <xdr:to>
          <xdr:col>4</xdr:col>
          <xdr:colOff>266700</xdr:colOff>
          <xdr:row>43</xdr:row>
          <xdr:rowOff>342900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76200</xdr:rowOff>
        </xdr:from>
        <xdr:to>
          <xdr:col>4</xdr:col>
          <xdr:colOff>276225</xdr:colOff>
          <xdr:row>44</xdr:row>
          <xdr:rowOff>342900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47"/>
  <sheetViews>
    <sheetView showGridLines="0" tabSelected="1" view="pageBreakPreview" topLeftCell="A37" zoomScaleNormal="100" zoomScaleSheetLayoutView="100" workbookViewId="0">
      <selection activeCell="F45" sqref="F45:K45"/>
    </sheetView>
  </sheetViews>
  <sheetFormatPr defaultRowHeight="13.5"/>
  <cols>
    <col min="1" max="1" width="8" style="1" customWidth="1"/>
    <col min="2" max="3" width="9.875" style="1" customWidth="1"/>
    <col min="4" max="4" width="9" style="1" customWidth="1"/>
    <col min="5" max="5" width="6.875" style="1" customWidth="1"/>
    <col min="6" max="6" width="12" style="1" customWidth="1"/>
    <col min="7" max="7" width="5.125" style="1" customWidth="1"/>
    <col min="8" max="8" width="17.625" style="1" customWidth="1"/>
    <col min="9" max="9" width="9.375" style="1" customWidth="1"/>
    <col min="10" max="10" width="19.25" style="1" customWidth="1"/>
    <col min="11" max="11" width="10.125" style="1" customWidth="1"/>
    <col min="12" max="12" width="22.875" style="1" customWidth="1"/>
    <col min="13" max="13" width="10.875" style="1" customWidth="1"/>
    <col min="14" max="14" width="10.875" style="1" hidden="1" customWidth="1"/>
    <col min="15" max="15" width="15.25" style="2" hidden="1" customWidth="1"/>
    <col min="16" max="16" width="15.25" style="1" hidden="1" customWidth="1"/>
    <col min="17" max="17" width="11.625" style="63" hidden="1" customWidth="1"/>
    <col min="18" max="18" width="12.625" style="1" hidden="1" customWidth="1"/>
    <col min="19" max="16384" width="9" style="1"/>
  </cols>
  <sheetData>
    <row r="1" spans="1:18" ht="19.5" customHeight="1" thickBot="1">
      <c r="A1" s="1" t="s">
        <v>49</v>
      </c>
    </row>
    <row r="2" spans="1:18" ht="21.75" customHeight="1" thickBot="1">
      <c r="J2" s="174" t="s">
        <v>37</v>
      </c>
      <c r="K2" s="175"/>
      <c r="L2" s="36"/>
      <c r="M2" s="22"/>
      <c r="O2" s="2" t="s">
        <v>39</v>
      </c>
      <c r="P2" s="87" t="s">
        <v>38</v>
      </c>
    </row>
    <row r="3" spans="1:18" ht="16.5" customHeight="1">
      <c r="A3" s="149" t="s">
        <v>0</v>
      </c>
      <c r="B3" s="149"/>
      <c r="C3" s="149"/>
      <c r="J3" s="151" t="s">
        <v>17</v>
      </c>
      <c r="K3" s="152"/>
      <c r="L3" s="147"/>
      <c r="M3" s="22"/>
      <c r="O3" s="15">
        <v>1</v>
      </c>
      <c r="Q3" s="147">
        <v>1</v>
      </c>
      <c r="R3" s="67">
        <v>0.1</v>
      </c>
    </row>
    <row r="4" spans="1:18" ht="5.25" customHeight="1" thickBot="1">
      <c r="A4" s="150"/>
      <c r="B4" s="150"/>
      <c r="C4" s="150"/>
      <c r="J4" s="153"/>
      <c r="K4" s="154"/>
      <c r="L4" s="148"/>
      <c r="M4" s="35"/>
      <c r="O4" s="94">
        <v>0.23</v>
      </c>
      <c r="Q4" s="148"/>
    </row>
    <row r="5" spans="1:18" ht="27.75" customHeight="1" thickBot="1">
      <c r="A5" s="155" t="s">
        <v>77</v>
      </c>
      <c r="B5" s="155"/>
      <c r="C5" s="155"/>
      <c r="D5" s="155"/>
      <c r="E5" s="155"/>
      <c r="F5" s="155"/>
      <c r="G5" s="110" t="s">
        <v>56</v>
      </c>
      <c r="H5" s="111"/>
      <c r="I5" s="112"/>
      <c r="J5" s="95" t="s">
        <v>1</v>
      </c>
      <c r="K5" s="95"/>
      <c r="L5" s="95" t="s">
        <v>54</v>
      </c>
      <c r="M5" s="95"/>
      <c r="O5" s="94"/>
    </row>
    <row r="6" spans="1:18" ht="32.25" customHeight="1">
      <c r="A6" s="164" t="s">
        <v>44</v>
      </c>
      <c r="B6" s="156" t="s">
        <v>16</v>
      </c>
      <c r="C6" s="183" t="s">
        <v>2</v>
      </c>
      <c r="D6" s="109" t="s">
        <v>3</v>
      </c>
      <c r="E6" s="109"/>
      <c r="F6" s="109"/>
      <c r="G6" s="82" t="s">
        <v>4</v>
      </c>
      <c r="H6" s="83">
        <f>O6*Q3</f>
        <v>168000</v>
      </c>
      <c r="I6" s="84" t="s">
        <v>21</v>
      </c>
      <c r="J6" s="85"/>
      <c r="K6" s="82" t="s">
        <v>5</v>
      </c>
      <c r="L6" s="113"/>
      <c r="M6" s="114"/>
      <c r="O6" s="3">
        <v>168000</v>
      </c>
      <c r="Q6" s="88">
        <f>H6*J6</f>
        <v>0</v>
      </c>
    </row>
    <row r="7" spans="1:18" ht="32.25" customHeight="1">
      <c r="A7" s="165"/>
      <c r="B7" s="157"/>
      <c r="C7" s="125"/>
      <c r="D7" s="96"/>
      <c r="E7" s="96"/>
      <c r="F7" s="96"/>
      <c r="G7" s="25" t="s">
        <v>7</v>
      </c>
      <c r="H7" s="26">
        <f>O7*Q3</f>
        <v>128000</v>
      </c>
      <c r="I7" s="27" t="s">
        <v>21</v>
      </c>
      <c r="J7" s="68"/>
      <c r="K7" s="25" t="s">
        <v>5</v>
      </c>
      <c r="L7" s="115"/>
      <c r="M7" s="116"/>
      <c r="O7" s="4">
        <v>128000</v>
      </c>
      <c r="Q7" s="88">
        <f t="shared" ref="Q7:Q16" si="0">H7*J7</f>
        <v>0</v>
      </c>
    </row>
    <row r="8" spans="1:18" ht="32.25" customHeight="1">
      <c r="A8" s="165"/>
      <c r="B8" s="157"/>
      <c r="C8" s="125"/>
      <c r="D8" s="96"/>
      <c r="E8" s="96"/>
      <c r="F8" s="96"/>
      <c r="G8" s="39" t="s">
        <v>8</v>
      </c>
      <c r="H8" s="24">
        <f>O8*Q3</f>
        <v>112000</v>
      </c>
      <c r="I8" s="41" t="s">
        <v>21</v>
      </c>
      <c r="J8" s="69"/>
      <c r="K8" s="39" t="s">
        <v>5</v>
      </c>
      <c r="L8" s="115"/>
      <c r="M8" s="116"/>
      <c r="O8" s="5">
        <v>112000</v>
      </c>
      <c r="Q8" s="88">
        <f t="shared" si="0"/>
        <v>0</v>
      </c>
    </row>
    <row r="9" spans="1:18" ht="32.25" customHeight="1">
      <c r="A9" s="165"/>
      <c r="B9" s="157"/>
      <c r="C9" s="125"/>
      <c r="D9" s="96" t="s">
        <v>9</v>
      </c>
      <c r="E9" s="96"/>
      <c r="F9" s="96"/>
      <c r="G9" s="28" t="s">
        <v>4</v>
      </c>
      <c r="H9" s="29">
        <f>O9*Q3</f>
        <v>168000</v>
      </c>
      <c r="I9" s="30" t="s">
        <v>21</v>
      </c>
      <c r="J9" s="70"/>
      <c r="K9" s="28" t="s">
        <v>5</v>
      </c>
      <c r="L9" s="115"/>
      <c r="M9" s="116"/>
      <c r="O9" s="3">
        <v>168000</v>
      </c>
      <c r="Q9" s="88">
        <f t="shared" si="0"/>
        <v>0</v>
      </c>
    </row>
    <row r="10" spans="1:18" ht="32.25" customHeight="1">
      <c r="A10" s="165"/>
      <c r="B10" s="157"/>
      <c r="C10" s="125"/>
      <c r="D10" s="96"/>
      <c r="E10" s="96"/>
      <c r="F10" s="96"/>
      <c r="G10" s="25" t="s">
        <v>7</v>
      </c>
      <c r="H10" s="26">
        <f>O10*Q3</f>
        <v>128000</v>
      </c>
      <c r="I10" s="27" t="s">
        <v>21</v>
      </c>
      <c r="J10" s="68"/>
      <c r="K10" s="25" t="s">
        <v>5</v>
      </c>
      <c r="L10" s="115"/>
      <c r="M10" s="116"/>
      <c r="O10" s="4">
        <v>128000</v>
      </c>
      <c r="Q10" s="88">
        <f t="shared" si="0"/>
        <v>0</v>
      </c>
    </row>
    <row r="11" spans="1:18" ht="32.25" customHeight="1">
      <c r="A11" s="165"/>
      <c r="B11" s="157"/>
      <c r="C11" s="125"/>
      <c r="D11" s="96"/>
      <c r="E11" s="96"/>
      <c r="F11" s="96"/>
      <c r="G11" s="39" t="s">
        <v>76</v>
      </c>
      <c r="H11" s="24">
        <f>O11*Q3</f>
        <v>112000</v>
      </c>
      <c r="I11" s="41" t="s">
        <v>21</v>
      </c>
      <c r="J11" s="69"/>
      <c r="K11" s="39" t="s">
        <v>5</v>
      </c>
      <c r="L11" s="115"/>
      <c r="M11" s="116"/>
      <c r="O11" s="5">
        <v>112000</v>
      </c>
      <c r="Q11" s="88">
        <f t="shared" si="0"/>
        <v>0</v>
      </c>
    </row>
    <row r="12" spans="1:18" ht="32.25" customHeight="1">
      <c r="A12" s="165"/>
      <c r="B12" s="157"/>
      <c r="C12" s="125"/>
      <c r="D12" s="96" t="s">
        <v>10</v>
      </c>
      <c r="E12" s="96"/>
      <c r="F12" s="96"/>
      <c r="G12" s="28" t="s">
        <v>4</v>
      </c>
      <c r="H12" s="29">
        <f>O12*Q3</f>
        <v>64000</v>
      </c>
      <c r="I12" s="30" t="s">
        <v>31</v>
      </c>
      <c r="J12" s="70"/>
      <c r="K12" s="28" t="s">
        <v>11</v>
      </c>
      <c r="L12" s="115"/>
      <c r="M12" s="116"/>
      <c r="O12" s="3">
        <v>64000</v>
      </c>
      <c r="Q12" s="88">
        <f t="shared" si="0"/>
        <v>0</v>
      </c>
    </row>
    <row r="13" spans="1:18" ht="32.25" customHeight="1">
      <c r="A13" s="165"/>
      <c r="B13" s="157"/>
      <c r="C13" s="125"/>
      <c r="D13" s="96"/>
      <c r="E13" s="96"/>
      <c r="F13" s="96"/>
      <c r="G13" s="25" t="s">
        <v>7</v>
      </c>
      <c r="H13" s="26">
        <f>O13*Q3</f>
        <v>48000</v>
      </c>
      <c r="I13" s="27" t="s">
        <v>31</v>
      </c>
      <c r="J13" s="68"/>
      <c r="K13" s="25" t="s">
        <v>11</v>
      </c>
      <c r="L13" s="115"/>
      <c r="M13" s="116"/>
      <c r="O13" s="4">
        <v>48000</v>
      </c>
      <c r="Q13" s="88">
        <f t="shared" si="0"/>
        <v>0</v>
      </c>
    </row>
    <row r="14" spans="1:18" ht="32.25" customHeight="1">
      <c r="A14" s="165"/>
      <c r="B14" s="157"/>
      <c r="C14" s="125"/>
      <c r="D14" s="96"/>
      <c r="E14" s="96"/>
      <c r="F14" s="96"/>
      <c r="G14" s="39" t="s">
        <v>8</v>
      </c>
      <c r="H14" s="24">
        <f>O14*Q3</f>
        <v>16000</v>
      </c>
      <c r="I14" s="41" t="s">
        <v>31</v>
      </c>
      <c r="J14" s="69"/>
      <c r="K14" s="39" t="s">
        <v>11</v>
      </c>
      <c r="L14" s="115"/>
      <c r="M14" s="116"/>
      <c r="O14" s="5">
        <v>16000</v>
      </c>
      <c r="Q14" s="88">
        <f t="shared" si="0"/>
        <v>0</v>
      </c>
    </row>
    <row r="15" spans="1:18" ht="32.25" customHeight="1">
      <c r="A15" s="165"/>
      <c r="B15" s="157"/>
      <c r="C15" s="157" t="s">
        <v>12</v>
      </c>
      <c r="D15" s="96" t="s">
        <v>13</v>
      </c>
      <c r="E15" s="96"/>
      <c r="F15" s="96"/>
      <c r="G15" s="28" t="s">
        <v>4</v>
      </c>
      <c r="H15" s="29">
        <f>O15*Q3</f>
        <v>256000</v>
      </c>
      <c r="I15" s="30" t="s">
        <v>21</v>
      </c>
      <c r="J15" s="70"/>
      <c r="K15" s="28" t="s">
        <v>5</v>
      </c>
      <c r="L15" s="115"/>
      <c r="M15" s="116"/>
      <c r="O15" s="3">
        <v>256000</v>
      </c>
      <c r="Q15" s="88">
        <f t="shared" si="0"/>
        <v>0</v>
      </c>
    </row>
    <row r="16" spans="1:18" ht="32.25" customHeight="1">
      <c r="A16" s="165"/>
      <c r="B16" s="157"/>
      <c r="C16" s="157"/>
      <c r="D16" s="96"/>
      <c r="E16" s="96"/>
      <c r="F16" s="96"/>
      <c r="G16" s="39" t="s">
        <v>8</v>
      </c>
      <c r="H16" s="24">
        <f>O16*Q3</f>
        <v>224000</v>
      </c>
      <c r="I16" s="41" t="s">
        <v>21</v>
      </c>
      <c r="J16" s="69"/>
      <c r="K16" s="39" t="s">
        <v>5</v>
      </c>
      <c r="L16" s="115"/>
      <c r="M16" s="116"/>
      <c r="O16" s="5">
        <v>224000</v>
      </c>
      <c r="Q16" s="88">
        <f t="shared" si="0"/>
        <v>0</v>
      </c>
    </row>
    <row r="17" spans="1:18" ht="32.25" customHeight="1">
      <c r="A17" s="165"/>
      <c r="B17" s="186" t="s">
        <v>35</v>
      </c>
      <c r="C17" s="188"/>
      <c r="D17" s="186" t="s">
        <v>22</v>
      </c>
      <c r="E17" s="188"/>
      <c r="F17" s="28" t="s">
        <v>18</v>
      </c>
      <c r="G17" s="202">
        <f>IF(L2="一戸建ての住宅",O17,P17)*Q3</f>
        <v>480000</v>
      </c>
      <c r="H17" s="203"/>
      <c r="I17" s="32" t="s">
        <v>20</v>
      </c>
      <c r="J17" s="71"/>
      <c r="K17" s="28" t="s">
        <v>24</v>
      </c>
      <c r="L17" s="115"/>
      <c r="M17" s="116"/>
      <c r="N17" s="1" t="s">
        <v>40</v>
      </c>
      <c r="O17" s="3">
        <v>136000</v>
      </c>
      <c r="P17" s="19">
        <v>480000</v>
      </c>
      <c r="Q17" s="88">
        <f>G17*J17</f>
        <v>0</v>
      </c>
    </row>
    <row r="18" spans="1:18" ht="32.25" customHeight="1">
      <c r="A18" s="165"/>
      <c r="B18" s="198"/>
      <c r="C18" s="129"/>
      <c r="D18" s="144"/>
      <c r="E18" s="146"/>
      <c r="F18" s="39" t="s">
        <v>19</v>
      </c>
      <c r="G18" s="200">
        <f>IF(L2="一戸建ての住宅",O18,P18)*Q3</f>
        <v>741000</v>
      </c>
      <c r="H18" s="201"/>
      <c r="I18" s="31" t="s">
        <v>20</v>
      </c>
      <c r="J18" s="72"/>
      <c r="K18" s="39" t="s">
        <v>24</v>
      </c>
      <c r="L18" s="115"/>
      <c r="M18" s="116"/>
      <c r="O18" s="4">
        <v>204000</v>
      </c>
      <c r="P18" s="20">
        <v>741000</v>
      </c>
      <c r="Q18" s="88">
        <f t="shared" ref="Q18:Q22" si="1">G18*J18</f>
        <v>0</v>
      </c>
    </row>
    <row r="19" spans="1:18" ht="32.25" customHeight="1">
      <c r="A19" s="165"/>
      <c r="B19" s="198"/>
      <c r="C19" s="129"/>
      <c r="D19" s="186" t="s">
        <v>36</v>
      </c>
      <c r="E19" s="188"/>
      <c r="F19" s="28" t="s">
        <v>18</v>
      </c>
      <c r="G19" s="202">
        <f>IF(L2="一戸建ての住宅",O19,P19)*Q3</f>
        <v>72000</v>
      </c>
      <c r="H19" s="203"/>
      <c r="I19" s="32" t="s">
        <v>20</v>
      </c>
      <c r="J19" s="71"/>
      <c r="K19" s="28" t="s">
        <v>24</v>
      </c>
      <c r="L19" s="115"/>
      <c r="M19" s="116"/>
      <c r="O19" s="4">
        <v>48000</v>
      </c>
      <c r="P19" s="20">
        <v>72000</v>
      </c>
      <c r="Q19" s="88">
        <f t="shared" si="1"/>
        <v>0</v>
      </c>
    </row>
    <row r="20" spans="1:18" ht="32.25" customHeight="1">
      <c r="A20" s="165"/>
      <c r="B20" s="198"/>
      <c r="C20" s="129"/>
      <c r="D20" s="144"/>
      <c r="E20" s="146"/>
      <c r="F20" s="39" t="s">
        <v>19</v>
      </c>
      <c r="G20" s="200">
        <f>IF(L2="一戸建ての住宅",O20,P20)*Q3</f>
        <v>115000</v>
      </c>
      <c r="H20" s="201"/>
      <c r="I20" s="33" t="s">
        <v>20</v>
      </c>
      <c r="J20" s="73"/>
      <c r="K20" s="39" t="s">
        <v>24</v>
      </c>
      <c r="L20" s="115"/>
      <c r="M20" s="116"/>
      <c r="O20" s="4">
        <v>82000</v>
      </c>
      <c r="P20" s="20">
        <v>115000</v>
      </c>
      <c r="Q20" s="88">
        <f t="shared" si="1"/>
        <v>0</v>
      </c>
    </row>
    <row r="21" spans="1:18" ht="32.25" customHeight="1">
      <c r="A21" s="165"/>
      <c r="B21" s="198"/>
      <c r="C21" s="129"/>
      <c r="D21" s="186" t="s">
        <v>23</v>
      </c>
      <c r="E21" s="188"/>
      <c r="F21" s="28" t="s">
        <v>18</v>
      </c>
      <c r="G21" s="202">
        <f>IF(L2="一戸建ての住宅",O21,P21)*Q3</f>
        <v>195000</v>
      </c>
      <c r="H21" s="203"/>
      <c r="I21" s="32" t="s">
        <v>20</v>
      </c>
      <c r="J21" s="71"/>
      <c r="K21" s="28" t="s">
        <v>24</v>
      </c>
      <c r="L21" s="115"/>
      <c r="M21" s="116"/>
      <c r="O21" s="4">
        <v>162600</v>
      </c>
      <c r="P21" s="20">
        <v>195000</v>
      </c>
      <c r="Q21" s="88">
        <f t="shared" si="1"/>
        <v>0</v>
      </c>
    </row>
    <row r="22" spans="1:18" ht="32.25" customHeight="1" thickBot="1">
      <c r="A22" s="165"/>
      <c r="B22" s="192"/>
      <c r="C22" s="193"/>
      <c r="D22" s="192"/>
      <c r="E22" s="193"/>
      <c r="F22" s="44" t="s">
        <v>19</v>
      </c>
      <c r="G22" s="184">
        <f>IF(L2="一戸建ての住宅",O22,P22)*Q3</f>
        <v>325000</v>
      </c>
      <c r="H22" s="185"/>
      <c r="I22" s="45" t="s">
        <v>20</v>
      </c>
      <c r="J22" s="74"/>
      <c r="K22" s="44" t="s">
        <v>24</v>
      </c>
      <c r="L22" s="117"/>
      <c r="M22" s="118"/>
      <c r="O22" s="5">
        <v>244000</v>
      </c>
      <c r="P22" s="21">
        <v>325000</v>
      </c>
      <c r="Q22" s="88">
        <f t="shared" si="1"/>
        <v>0</v>
      </c>
    </row>
    <row r="23" spans="1:18" ht="34.5" customHeight="1" thickTop="1" thickBot="1">
      <c r="A23" s="166"/>
      <c r="B23" s="91" t="s">
        <v>74</v>
      </c>
      <c r="C23" s="92"/>
      <c r="D23" s="92"/>
      <c r="E23" s="92"/>
      <c r="F23" s="93"/>
      <c r="G23" s="168">
        <f>SUM(Q6:Q22)</f>
        <v>0</v>
      </c>
      <c r="H23" s="168"/>
      <c r="I23" s="52" t="s">
        <v>55</v>
      </c>
      <c r="J23" s="178" t="s">
        <v>57</v>
      </c>
      <c r="K23" s="179"/>
      <c r="L23" s="62"/>
      <c r="M23" s="51" t="s">
        <v>14</v>
      </c>
      <c r="O23" s="4"/>
      <c r="P23" s="9"/>
      <c r="Q23" s="88"/>
    </row>
    <row r="24" spans="1:18" ht="33.75" customHeight="1">
      <c r="A24" s="164" t="s">
        <v>15</v>
      </c>
      <c r="B24" s="158" t="s">
        <v>60</v>
      </c>
      <c r="C24" s="159"/>
      <c r="D24" s="109" t="s">
        <v>25</v>
      </c>
      <c r="E24" s="109"/>
      <c r="F24" s="109"/>
      <c r="G24" s="170">
        <f>O24*Q3</f>
        <v>452000</v>
      </c>
      <c r="H24" s="171"/>
      <c r="I24" s="13" t="s">
        <v>78</v>
      </c>
      <c r="J24" s="75"/>
      <c r="K24" s="38" t="s">
        <v>34</v>
      </c>
      <c r="L24" s="48"/>
      <c r="M24" s="78" t="s">
        <v>14</v>
      </c>
      <c r="O24" s="3">
        <v>452000</v>
      </c>
      <c r="Q24" s="88">
        <f>G24*J24</f>
        <v>0</v>
      </c>
    </row>
    <row r="25" spans="1:18" ht="33.75" customHeight="1">
      <c r="A25" s="165"/>
      <c r="B25" s="160"/>
      <c r="C25" s="161"/>
      <c r="D25" s="96" t="s">
        <v>26</v>
      </c>
      <c r="E25" s="96"/>
      <c r="F25" s="96"/>
      <c r="G25" s="172">
        <f>O25*Q3</f>
        <v>349000</v>
      </c>
      <c r="H25" s="173"/>
      <c r="I25" s="14" t="s">
        <v>79</v>
      </c>
      <c r="J25" s="76"/>
      <c r="K25" s="40" t="s">
        <v>34</v>
      </c>
      <c r="L25" s="49"/>
      <c r="M25" s="79" t="s">
        <v>14</v>
      </c>
      <c r="O25" s="4">
        <v>349000</v>
      </c>
      <c r="Q25" s="88">
        <f t="shared" ref="Q25:Q33" si="2">G25*J25</f>
        <v>0</v>
      </c>
    </row>
    <row r="26" spans="1:18" ht="29.25" customHeight="1">
      <c r="A26" s="165"/>
      <c r="B26" s="160"/>
      <c r="C26" s="161"/>
      <c r="D26" s="97" t="s">
        <v>58</v>
      </c>
      <c r="E26" s="98"/>
      <c r="F26" s="99"/>
      <c r="G26" s="103">
        <f>O26*Q3</f>
        <v>243000</v>
      </c>
      <c r="H26" s="104"/>
      <c r="I26" s="100" t="s">
        <v>80</v>
      </c>
      <c r="J26" s="121"/>
      <c r="K26" s="124" t="s">
        <v>34</v>
      </c>
      <c r="L26" s="195"/>
      <c r="M26" s="119" t="s">
        <v>14</v>
      </c>
      <c r="O26" s="194">
        <v>243000</v>
      </c>
      <c r="Q26" s="88">
        <f t="shared" si="2"/>
        <v>0</v>
      </c>
    </row>
    <row r="27" spans="1:18" ht="21" customHeight="1">
      <c r="A27" s="165"/>
      <c r="B27" s="160"/>
      <c r="C27" s="161"/>
      <c r="D27" s="97"/>
      <c r="E27" s="98"/>
      <c r="F27" s="99"/>
      <c r="G27" s="105"/>
      <c r="H27" s="106"/>
      <c r="I27" s="101"/>
      <c r="J27" s="122"/>
      <c r="K27" s="125"/>
      <c r="L27" s="196"/>
      <c r="M27" s="119"/>
      <c r="O27" s="194"/>
      <c r="Q27" s="88">
        <f t="shared" si="2"/>
        <v>0</v>
      </c>
    </row>
    <row r="28" spans="1:18" ht="30" customHeight="1">
      <c r="A28" s="165"/>
      <c r="B28" s="160"/>
      <c r="C28" s="161"/>
      <c r="D28" s="97"/>
      <c r="E28" s="98"/>
      <c r="F28" s="99"/>
      <c r="G28" s="107"/>
      <c r="H28" s="108"/>
      <c r="I28" s="102"/>
      <c r="J28" s="123"/>
      <c r="K28" s="126"/>
      <c r="L28" s="197"/>
      <c r="M28" s="120"/>
      <c r="O28" s="194"/>
      <c r="Q28" s="88">
        <f t="shared" si="2"/>
        <v>0</v>
      </c>
    </row>
    <row r="29" spans="1:18" ht="33.75" customHeight="1" thickBot="1">
      <c r="A29" s="165"/>
      <c r="B29" s="162"/>
      <c r="C29" s="163"/>
      <c r="D29" s="180" t="s">
        <v>27</v>
      </c>
      <c r="E29" s="181"/>
      <c r="F29" s="182"/>
      <c r="G29" s="176">
        <f>O29*Q3</f>
        <v>53000</v>
      </c>
      <c r="H29" s="177"/>
      <c r="I29" s="46" t="s">
        <v>82</v>
      </c>
      <c r="J29" s="77"/>
      <c r="K29" s="43" t="s">
        <v>32</v>
      </c>
      <c r="L29" s="50"/>
      <c r="M29" s="80" t="s">
        <v>14</v>
      </c>
      <c r="O29" s="5">
        <v>53000</v>
      </c>
      <c r="Q29" s="88">
        <f t="shared" si="2"/>
        <v>0</v>
      </c>
    </row>
    <row r="30" spans="1:18" ht="34.5" customHeight="1" thickTop="1" thickBot="1">
      <c r="A30" s="165"/>
      <c r="B30" s="91" t="s">
        <v>73</v>
      </c>
      <c r="C30" s="92"/>
      <c r="D30" s="92"/>
      <c r="E30" s="92"/>
      <c r="F30" s="93"/>
      <c r="G30" s="167">
        <f>SUM(Q24:Q29)</f>
        <v>0</v>
      </c>
      <c r="H30" s="168"/>
      <c r="I30" s="52" t="s">
        <v>55</v>
      </c>
      <c r="J30" s="178" t="s">
        <v>57</v>
      </c>
      <c r="K30" s="179"/>
      <c r="L30" s="62">
        <f>SUM(L24:L29)</f>
        <v>0</v>
      </c>
      <c r="M30" s="51" t="s">
        <v>14</v>
      </c>
      <c r="O30" s="4"/>
      <c r="P30" s="9"/>
      <c r="Q30" s="88"/>
      <c r="R30" s="65" t="s">
        <v>71</v>
      </c>
    </row>
    <row r="31" spans="1:18" ht="32.25" customHeight="1">
      <c r="A31" s="165"/>
      <c r="B31" s="158" t="s">
        <v>59</v>
      </c>
      <c r="C31" s="159"/>
      <c r="D31" s="139" t="s">
        <v>28</v>
      </c>
      <c r="E31" s="140"/>
      <c r="F31" s="141"/>
      <c r="G31" s="134">
        <f>O31*Q3</f>
        <v>130000</v>
      </c>
      <c r="H31" s="135"/>
      <c r="I31" s="14" t="s">
        <v>80</v>
      </c>
      <c r="J31" s="76"/>
      <c r="K31" s="40" t="s">
        <v>34</v>
      </c>
      <c r="L31" s="49"/>
      <c r="M31" s="81" t="s">
        <v>14</v>
      </c>
      <c r="O31" s="17">
        <v>130000</v>
      </c>
      <c r="Q31" s="88">
        <f t="shared" si="2"/>
        <v>0</v>
      </c>
      <c r="R31" s="65">
        <f>IF(L31&gt;Q31,Q31,L31)</f>
        <v>0</v>
      </c>
    </row>
    <row r="32" spans="1:18" ht="32.25" customHeight="1">
      <c r="A32" s="165"/>
      <c r="B32" s="160"/>
      <c r="C32" s="161"/>
      <c r="D32" s="139" t="s">
        <v>29</v>
      </c>
      <c r="E32" s="140"/>
      <c r="F32" s="141"/>
      <c r="G32" s="134">
        <f>O32*Q3</f>
        <v>130000</v>
      </c>
      <c r="H32" s="135"/>
      <c r="I32" s="14" t="s">
        <v>80</v>
      </c>
      <c r="J32" s="76"/>
      <c r="K32" s="40" t="s">
        <v>33</v>
      </c>
      <c r="L32" s="49"/>
      <c r="M32" s="81" t="s">
        <v>14</v>
      </c>
      <c r="O32" s="16">
        <v>130000</v>
      </c>
      <c r="Q32" s="88">
        <f t="shared" si="2"/>
        <v>0</v>
      </c>
      <c r="R32" s="65">
        <f>IF(L32&gt;Q32,Q32,L32)</f>
        <v>0</v>
      </c>
    </row>
    <row r="33" spans="1:21" ht="32.25" customHeight="1" thickBot="1">
      <c r="A33" s="165"/>
      <c r="B33" s="162"/>
      <c r="C33" s="163"/>
      <c r="D33" s="136" t="s">
        <v>30</v>
      </c>
      <c r="E33" s="137"/>
      <c r="F33" s="138"/>
      <c r="G33" s="132">
        <f>O33*Q3</f>
        <v>130000</v>
      </c>
      <c r="H33" s="133"/>
      <c r="I33" s="46" t="s">
        <v>81</v>
      </c>
      <c r="J33" s="77"/>
      <c r="K33" s="43" t="s">
        <v>33</v>
      </c>
      <c r="L33" s="50"/>
      <c r="M33" s="80" t="s">
        <v>6</v>
      </c>
      <c r="O33" s="18">
        <v>130000</v>
      </c>
      <c r="Q33" s="88">
        <f t="shared" si="2"/>
        <v>0</v>
      </c>
      <c r="R33" s="65">
        <f t="shared" ref="R33" si="3">IF(L33&gt;Q33,Q33,L33)</f>
        <v>0</v>
      </c>
    </row>
    <row r="34" spans="1:21" ht="34.5" customHeight="1" thickTop="1" thickBot="1">
      <c r="A34" s="166"/>
      <c r="B34" s="91" t="s">
        <v>75</v>
      </c>
      <c r="C34" s="92"/>
      <c r="D34" s="92"/>
      <c r="E34" s="92"/>
      <c r="F34" s="93"/>
      <c r="G34" s="167">
        <f>SUM(G30,Q31:Q33)</f>
        <v>0</v>
      </c>
      <c r="H34" s="168"/>
      <c r="I34" s="52" t="s">
        <v>55</v>
      </c>
      <c r="J34" s="178" t="s">
        <v>57</v>
      </c>
      <c r="K34" s="179"/>
      <c r="L34" s="62">
        <f>SUM(L24:L29,L31:L33)</f>
        <v>0</v>
      </c>
      <c r="M34" s="51" t="s">
        <v>14</v>
      </c>
      <c r="O34" s="47"/>
      <c r="Q34" s="89"/>
    </row>
    <row r="35" spans="1:21" ht="32.25" customHeight="1">
      <c r="A35" s="169" t="s">
        <v>61</v>
      </c>
      <c r="B35" s="142"/>
      <c r="C35" s="142"/>
      <c r="D35" s="142"/>
      <c r="E35" s="142"/>
      <c r="F35" s="142"/>
      <c r="G35" s="142" t="s">
        <v>69</v>
      </c>
      <c r="H35" s="142"/>
      <c r="I35" s="142"/>
      <c r="J35" s="142"/>
      <c r="K35" s="143"/>
      <c r="L35" s="60">
        <f>IF(R35&gt;Q35,Q35,R35)</f>
        <v>0</v>
      </c>
      <c r="M35" s="61" t="s">
        <v>6</v>
      </c>
      <c r="P35" s="65" t="s">
        <v>72</v>
      </c>
      <c r="Q35" s="89">
        <f>G23+G30</f>
        <v>0</v>
      </c>
      <c r="R35" s="66">
        <f>L23+L30</f>
        <v>0</v>
      </c>
    </row>
    <row r="36" spans="1:21" ht="32.25" customHeight="1">
      <c r="A36" s="144" t="s">
        <v>62</v>
      </c>
      <c r="B36" s="145"/>
      <c r="C36" s="145"/>
      <c r="D36" s="145"/>
      <c r="E36" s="145"/>
      <c r="F36" s="145"/>
      <c r="G36" s="145" t="s">
        <v>70</v>
      </c>
      <c r="H36" s="145"/>
      <c r="I36" s="145"/>
      <c r="J36" s="145"/>
      <c r="K36" s="146"/>
      <c r="L36" s="6">
        <f>SUM(R31:R33)</f>
        <v>0</v>
      </c>
      <c r="M36" s="59" t="s">
        <v>6</v>
      </c>
      <c r="Q36" s="89"/>
    </row>
    <row r="37" spans="1:21" ht="32.25" customHeight="1">
      <c r="A37" s="97" t="s">
        <v>63</v>
      </c>
      <c r="B37" s="98"/>
      <c r="C37" s="98"/>
      <c r="D37" s="98"/>
      <c r="E37" s="98"/>
      <c r="F37" s="98"/>
      <c r="G37" s="98" t="s">
        <v>64</v>
      </c>
      <c r="H37" s="98"/>
      <c r="I37" s="98"/>
      <c r="J37" s="98"/>
      <c r="K37" s="99"/>
      <c r="L37" s="7">
        <f>SUM(L35:L36)</f>
        <v>0</v>
      </c>
      <c r="M37" s="53" t="s">
        <v>6</v>
      </c>
    </row>
    <row r="38" spans="1:21" ht="32.25" customHeight="1">
      <c r="A38" s="97" t="s">
        <v>65</v>
      </c>
      <c r="B38" s="98"/>
      <c r="C38" s="98"/>
      <c r="D38" s="98"/>
      <c r="E38" s="98"/>
      <c r="F38" s="98"/>
      <c r="G38" s="98" t="s">
        <v>68</v>
      </c>
      <c r="H38" s="98"/>
      <c r="I38" s="98"/>
      <c r="J38" s="98"/>
      <c r="K38" s="99"/>
      <c r="L38" s="7">
        <f>ROUNDDOWN((L37*L3),-3)</f>
        <v>0</v>
      </c>
      <c r="M38" s="53" t="s">
        <v>52</v>
      </c>
      <c r="O38" s="149" t="s">
        <v>47</v>
      </c>
      <c r="P38" s="149"/>
    </row>
    <row r="39" spans="1:21" ht="32.25" customHeight="1">
      <c r="A39" s="186" t="s">
        <v>66</v>
      </c>
      <c r="B39" s="187"/>
      <c r="C39" s="187"/>
      <c r="D39" s="187"/>
      <c r="E39" s="186" t="s">
        <v>41</v>
      </c>
      <c r="F39" s="187"/>
      <c r="G39" s="187"/>
      <c r="H39" s="187"/>
      <c r="I39" s="187"/>
      <c r="J39" s="187"/>
      <c r="K39" s="188"/>
      <c r="L39" s="56"/>
      <c r="M39" s="54"/>
      <c r="O39" s="8"/>
      <c r="P39" s="9"/>
      <c r="R39" s="9"/>
      <c r="S39" s="9"/>
      <c r="T39" s="10"/>
      <c r="U39" s="9"/>
    </row>
    <row r="40" spans="1:21" ht="32.25" customHeight="1">
      <c r="A40" s="198"/>
      <c r="B40" s="128"/>
      <c r="C40" s="128"/>
      <c r="D40" s="128"/>
      <c r="E40" s="37"/>
      <c r="F40" s="128" t="s">
        <v>45</v>
      </c>
      <c r="G40" s="128"/>
      <c r="H40" s="128"/>
      <c r="I40" s="128"/>
      <c r="J40" s="128"/>
      <c r="K40" s="129"/>
      <c r="L40" s="57">
        <v>500000</v>
      </c>
      <c r="M40" s="42" t="s">
        <v>14</v>
      </c>
      <c r="O40" s="11">
        <f>IF(L38&gt;L40,L40,L38)</f>
        <v>0</v>
      </c>
      <c r="Q40" s="64"/>
      <c r="R40" s="9"/>
      <c r="S40" s="9"/>
      <c r="T40" s="10"/>
      <c r="U40" s="9"/>
    </row>
    <row r="41" spans="1:21" ht="32.25" customHeight="1">
      <c r="A41" s="198"/>
      <c r="B41" s="128"/>
      <c r="C41" s="128"/>
      <c r="D41" s="128"/>
      <c r="E41" s="37"/>
      <c r="F41" s="128" t="s">
        <v>51</v>
      </c>
      <c r="G41" s="128"/>
      <c r="H41" s="128"/>
      <c r="I41" s="128"/>
      <c r="J41" s="128"/>
      <c r="K41" s="129"/>
      <c r="L41" s="57">
        <v>500000</v>
      </c>
      <c r="M41" s="42" t="s">
        <v>14</v>
      </c>
      <c r="O41" s="11">
        <f>IF(L38&gt;L41,L41,L38)</f>
        <v>0</v>
      </c>
      <c r="Q41" s="64"/>
      <c r="R41" s="9"/>
      <c r="S41" s="9"/>
      <c r="T41" s="10"/>
      <c r="U41" s="9"/>
    </row>
    <row r="42" spans="1:21" ht="32.25" customHeight="1">
      <c r="A42" s="198"/>
      <c r="B42" s="128"/>
      <c r="C42" s="128"/>
      <c r="D42" s="128"/>
      <c r="E42" s="189" t="s">
        <v>42</v>
      </c>
      <c r="F42" s="190"/>
      <c r="G42" s="190"/>
      <c r="H42" s="190"/>
      <c r="I42" s="190"/>
      <c r="J42" s="190"/>
      <c r="K42" s="191"/>
      <c r="L42" s="57"/>
      <c r="M42" s="42"/>
      <c r="N42" s="34"/>
      <c r="O42" s="11"/>
      <c r="Q42" s="64"/>
      <c r="R42" s="9"/>
      <c r="S42" s="9"/>
      <c r="T42" s="10"/>
      <c r="U42" s="9"/>
    </row>
    <row r="43" spans="1:21" ht="32.25" customHeight="1">
      <c r="A43" s="198"/>
      <c r="B43" s="128"/>
      <c r="C43" s="128"/>
      <c r="D43" s="128"/>
      <c r="E43" s="37"/>
      <c r="F43" s="128" t="s">
        <v>46</v>
      </c>
      <c r="G43" s="128"/>
      <c r="H43" s="128"/>
      <c r="I43" s="128"/>
      <c r="J43" s="128"/>
      <c r="K43" s="129"/>
      <c r="L43" s="57">
        <v>150000</v>
      </c>
      <c r="M43" s="42" t="s">
        <v>6</v>
      </c>
      <c r="N43" s="34"/>
      <c r="O43" s="11">
        <f>IF(L38&gt;L43,L43,L38)</f>
        <v>0</v>
      </c>
      <c r="Q43" s="64"/>
      <c r="R43" s="9"/>
      <c r="S43" s="9"/>
      <c r="T43" s="10"/>
      <c r="U43" s="9"/>
    </row>
    <row r="44" spans="1:21" ht="32.25" customHeight="1">
      <c r="A44" s="198"/>
      <c r="B44" s="128"/>
      <c r="C44" s="128"/>
      <c r="D44" s="128"/>
      <c r="E44" s="37"/>
      <c r="F44" s="128" t="s">
        <v>51</v>
      </c>
      <c r="G44" s="128"/>
      <c r="H44" s="128"/>
      <c r="I44" s="128"/>
      <c r="J44" s="128"/>
      <c r="K44" s="129"/>
      <c r="L44" s="57">
        <v>150000</v>
      </c>
      <c r="M44" s="42" t="s">
        <v>48</v>
      </c>
      <c r="O44" s="11">
        <f>IF(L38&gt;L44,L44,L38)</f>
        <v>0</v>
      </c>
      <c r="Q44" s="64"/>
      <c r="R44" s="9"/>
      <c r="S44" s="9"/>
      <c r="T44" s="10"/>
      <c r="U44" s="9"/>
    </row>
    <row r="45" spans="1:21" ht="32.25" customHeight="1" thickBot="1">
      <c r="A45" s="144"/>
      <c r="B45" s="145"/>
      <c r="C45" s="145"/>
      <c r="D45" s="145"/>
      <c r="E45" s="86"/>
      <c r="F45" s="150" t="s">
        <v>50</v>
      </c>
      <c r="G45" s="150"/>
      <c r="H45" s="150"/>
      <c r="I45" s="150"/>
      <c r="J45" s="150"/>
      <c r="K45" s="199"/>
      <c r="L45" s="90"/>
      <c r="M45" s="55" t="s">
        <v>48</v>
      </c>
      <c r="O45" s="11"/>
      <c r="Q45" s="64"/>
      <c r="R45" s="9"/>
      <c r="S45" s="9"/>
      <c r="T45" s="10"/>
      <c r="U45" s="9"/>
    </row>
    <row r="46" spans="1:21" ht="32.25" customHeight="1" thickBot="1">
      <c r="A46" s="130" t="s">
        <v>67</v>
      </c>
      <c r="B46" s="131"/>
      <c r="C46" s="131"/>
      <c r="D46" s="131"/>
      <c r="E46" s="131"/>
      <c r="F46" s="131"/>
      <c r="G46" s="131"/>
      <c r="H46" s="131"/>
      <c r="I46" s="131"/>
      <c r="J46" s="131"/>
      <c r="K46" s="131"/>
      <c r="L46" s="12"/>
      <c r="M46" s="58" t="s">
        <v>43</v>
      </c>
      <c r="O46" s="23"/>
    </row>
    <row r="47" spans="1:21" ht="56.25" customHeight="1">
      <c r="A47" s="127" t="s">
        <v>53</v>
      </c>
      <c r="B47" s="127"/>
      <c r="C47" s="127"/>
      <c r="D47" s="127"/>
      <c r="E47" s="127"/>
      <c r="F47" s="127"/>
      <c r="G47" s="127"/>
      <c r="H47" s="127"/>
      <c r="I47" s="127"/>
      <c r="J47" s="127"/>
      <c r="K47" s="127"/>
      <c r="L47" s="127"/>
      <c r="M47" s="127"/>
    </row>
  </sheetData>
  <mergeCells count="80">
    <mergeCell ref="O38:P38"/>
    <mergeCell ref="E39:K39"/>
    <mergeCell ref="E42:K42"/>
    <mergeCell ref="D17:E18"/>
    <mergeCell ref="D19:E20"/>
    <mergeCell ref="D21:E22"/>
    <mergeCell ref="O26:O28"/>
    <mergeCell ref="L26:L28"/>
    <mergeCell ref="A39:D45"/>
    <mergeCell ref="F45:K45"/>
    <mergeCell ref="B17:C22"/>
    <mergeCell ref="G18:H18"/>
    <mergeCell ref="G17:H17"/>
    <mergeCell ref="G19:H19"/>
    <mergeCell ref="G20:H20"/>
    <mergeCell ref="G21:H21"/>
    <mergeCell ref="J2:K2"/>
    <mergeCell ref="G29:H29"/>
    <mergeCell ref="G34:H34"/>
    <mergeCell ref="F44:K44"/>
    <mergeCell ref="G31:H31"/>
    <mergeCell ref="D31:F31"/>
    <mergeCell ref="J30:K30"/>
    <mergeCell ref="D29:F29"/>
    <mergeCell ref="B34:F34"/>
    <mergeCell ref="J34:K34"/>
    <mergeCell ref="C15:C16"/>
    <mergeCell ref="C6:C14"/>
    <mergeCell ref="G22:H22"/>
    <mergeCell ref="B23:F23"/>
    <mergeCell ref="J23:K23"/>
    <mergeCell ref="G23:H23"/>
    <mergeCell ref="Q3:Q4"/>
    <mergeCell ref="A3:C4"/>
    <mergeCell ref="J3:K4"/>
    <mergeCell ref="F40:K40"/>
    <mergeCell ref="A5:F5"/>
    <mergeCell ref="J5:K5"/>
    <mergeCell ref="B6:B16"/>
    <mergeCell ref="B24:C29"/>
    <mergeCell ref="A6:A23"/>
    <mergeCell ref="A24:A34"/>
    <mergeCell ref="G30:H30"/>
    <mergeCell ref="A35:F35"/>
    <mergeCell ref="L3:L4"/>
    <mergeCell ref="G24:H24"/>
    <mergeCell ref="G25:H25"/>
    <mergeCell ref="B31:C33"/>
    <mergeCell ref="D15:F16"/>
    <mergeCell ref="A47:M47"/>
    <mergeCell ref="F43:K43"/>
    <mergeCell ref="A46:K46"/>
    <mergeCell ref="G33:H33"/>
    <mergeCell ref="G32:H32"/>
    <mergeCell ref="D33:F33"/>
    <mergeCell ref="D32:F32"/>
    <mergeCell ref="F41:K41"/>
    <mergeCell ref="A38:F38"/>
    <mergeCell ref="G38:K38"/>
    <mergeCell ref="G35:K35"/>
    <mergeCell ref="A37:F37"/>
    <mergeCell ref="G37:K37"/>
    <mergeCell ref="A36:F36"/>
    <mergeCell ref="G36:K36"/>
    <mergeCell ref="B30:F30"/>
    <mergeCell ref="O4:O5"/>
    <mergeCell ref="L5:M5"/>
    <mergeCell ref="D12:F14"/>
    <mergeCell ref="D26:F28"/>
    <mergeCell ref="I26:I28"/>
    <mergeCell ref="G26:H28"/>
    <mergeCell ref="D6:F8"/>
    <mergeCell ref="D9:F11"/>
    <mergeCell ref="G5:I5"/>
    <mergeCell ref="L6:M22"/>
    <mergeCell ref="M26:M28"/>
    <mergeCell ref="J26:J28"/>
    <mergeCell ref="K26:K28"/>
    <mergeCell ref="D24:F24"/>
    <mergeCell ref="D25:F25"/>
  </mergeCells>
  <phoneticPr fontId="3"/>
  <dataValidations count="4">
    <dataValidation type="list" allowBlank="1" showInputMessage="1" showErrorMessage="1" sqref="T40:T45">
      <formula1>"一般改修住宅,特定改修住宅"</formula1>
    </dataValidation>
    <dataValidation type="list" allowBlank="1" showInputMessage="1" showErrorMessage="1" sqref="Q3">
      <formula1>$O$3:$O$5</formula1>
    </dataValidation>
    <dataValidation type="list" allowBlank="1" showInputMessage="1" showErrorMessage="1" sqref="L2">
      <formula1>$O$2:$P$2</formula1>
    </dataValidation>
    <dataValidation type="list" allowBlank="1" showInputMessage="1" showErrorMessage="1" sqref="L3:L4">
      <formula1>"10%,23％"</formula1>
    </dataValidation>
  </dataValidations>
  <pageMargins left="0.70866141732283472" right="0.70866141732283472" top="0.35433070866141736" bottom="0.74803149606299213" header="0.31496062992125984" footer="0.31496062992125984"/>
  <pageSetup paperSize="9" scale="57" fitToWidth="0" orientation="portrait" r:id="rId1"/>
  <ignoredErrors>
    <ignoredError sqref="G24:H2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38100</xdr:colOff>
                    <xdr:row>39</xdr:row>
                    <xdr:rowOff>76200</xdr:rowOff>
                  </from>
                  <to>
                    <xdr:col>4</xdr:col>
                    <xdr:colOff>266700</xdr:colOff>
                    <xdr:row>39</xdr:row>
                    <xdr:rowOff>342900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38100</xdr:colOff>
                    <xdr:row>40</xdr:row>
                    <xdr:rowOff>76200</xdr:rowOff>
                  </from>
                  <to>
                    <xdr:col>4</xdr:col>
                    <xdr:colOff>266700</xdr:colOff>
                    <xdr:row>40</xdr:row>
                    <xdr:rowOff>342900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38100</xdr:colOff>
                    <xdr:row>42</xdr:row>
                    <xdr:rowOff>76200</xdr:rowOff>
                  </from>
                  <to>
                    <xdr:col>4</xdr:col>
                    <xdr:colOff>266700</xdr:colOff>
                    <xdr:row>42</xdr:row>
                    <xdr:rowOff>342900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38100</xdr:colOff>
                    <xdr:row>43</xdr:row>
                    <xdr:rowOff>76200</xdr:rowOff>
                  </from>
                  <to>
                    <xdr:col>4</xdr:col>
                    <xdr:colOff>266700</xdr:colOff>
                    <xdr:row>43</xdr:row>
                    <xdr:rowOff>342900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4</xdr:col>
                    <xdr:colOff>38100</xdr:colOff>
                    <xdr:row>44</xdr:row>
                    <xdr:rowOff>76200</xdr:rowOff>
                  </from>
                  <to>
                    <xdr:col>4</xdr:col>
                    <xdr:colOff>276225</xdr:colOff>
                    <xdr:row>44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内訳表 </vt:lpstr>
      <vt:lpstr>'内訳表 '!Print_Area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2022-05-18T07:11:24Z</cp:lastPrinted>
  <dcterms:created xsi:type="dcterms:W3CDTF">2018-04-25T02:27:38Z</dcterms:created>
  <dcterms:modified xsi:type="dcterms:W3CDTF">2022-05-18T12:47:48Z</dcterms:modified>
</cp:coreProperties>
</file>