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5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bookViews>
    <workbookView xWindow="-28920" yWindow="-120" windowWidth="29040" windowHeight="15840" tabRatio="484" firstSheet="1" activeTab="2"/>
  </bookViews>
  <sheets>
    <sheet name="2-1-1 (2)" sheetId="47386" state="hidden" r:id="rId1"/>
    <sheet name="新設住宅着工戸数" sheetId="47391" r:id="rId2"/>
    <sheet name="新設住宅平均床面積" sheetId="47390" r:id="rId3"/>
  </sheets>
  <externalReferences>
    <externalReference r:id="rId4"/>
    <externalReference r:id="rId5"/>
    <externalReference r:id="rId6"/>
    <externalReference r:id="rId7"/>
    <externalReference r:id="rId8"/>
  </externalReferences>
  <definedNames>
    <definedName name="_1__123Graph_Aｸﾞﾗﾌ_1" hidden="1">[1]高齢世帯!$C$53:$C$58</definedName>
    <definedName name="_123graph" hidden="1">[2]高齢世帯!$B$53:$B$58</definedName>
    <definedName name="＿123graph_" hidden="1">[3]人口推移!$K$20:$K$30</definedName>
    <definedName name="_2__123Graph_Aｸﾞﾗﾌ_3" hidden="1">[4]人口推移!$K$20:$K$30</definedName>
    <definedName name="_3__123Graph_Bｸﾞﾗﾌ_1" hidden="1">[1]高齢世帯!$D$53:$D$58</definedName>
    <definedName name="_4__123Graph_Bｸﾞﾗﾌ_3" hidden="1">[4]人口推移!$L$20:$L$30</definedName>
    <definedName name="_5__123Graph_Cｸﾞﾗﾌ_3" hidden="1">[4]人口推移!$M$20:$M$30</definedName>
    <definedName name="_6__123Graph_Xｸﾞﾗﾌ_1" hidden="1">[1]高齢世帯!$B$53:$B$58</definedName>
    <definedName name="世帯の型別人口">[5]Sheet1!$A$1</definedName>
    <definedName name="世帯の型別世帯数" localSheetId="1">[4]型別世帯数!#REF!</definedName>
    <definedName name="世帯の型別世帯数">[4]型別世帯数!#REF!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8" i="47391" l="1"/>
  <c r="I37" i="47391"/>
  <c r="C38" i="47391"/>
  <c r="C37" i="47391"/>
  <c r="C36" i="47391" l="1"/>
  <c r="I36" i="47391" s="1"/>
  <c r="I35" i="47391"/>
  <c r="C35" i="47391"/>
  <c r="C34" i="47391"/>
  <c r="I34" i="47391" s="1"/>
  <c r="I33" i="47391"/>
  <c r="C33" i="47391"/>
  <c r="C32" i="47391"/>
  <c r="I32" i="47391" s="1"/>
  <c r="I31" i="47391"/>
  <c r="C31" i="47391"/>
  <c r="I30" i="47391"/>
  <c r="I29" i="47391"/>
  <c r="I28" i="47391"/>
  <c r="I27" i="47391"/>
  <c r="I26" i="47391"/>
  <c r="I25" i="47391"/>
  <c r="I24" i="47391"/>
  <c r="I23" i="47391"/>
  <c r="I22" i="47391"/>
  <c r="I14" i="47391"/>
  <c r="I13" i="47391"/>
  <c r="I12" i="47391"/>
  <c r="I11" i="47391"/>
  <c r="I10" i="47391"/>
  <c r="I9" i="47391"/>
  <c r="I8" i="47391"/>
  <c r="I7" i="47391"/>
  <c r="I6" i="47391"/>
  <c r="I5" i="47391"/>
  <c r="I4" i="47391"/>
  <c r="D4" i="47386" l="1"/>
  <c r="E4" i="47386"/>
  <c r="I4" i="47386"/>
  <c r="D5" i="47386"/>
  <c r="I5" i="47386" s="1"/>
  <c r="E5" i="47386"/>
  <c r="D6" i="47386"/>
  <c r="D7" i="47386"/>
  <c r="E7" i="47386"/>
  <c r="I7" i="47386" s="1"/>
  <c r="D8" i="47386"/>
  <c r="E8" i="47386" s="1"/>
  <c r="I8" i="47386" s="1"/>
  <c r="D9" i="47386"/>
  <c r="E9" i="47386" s="1"/>
  <c r="D10" i="47386"/>
  <c r="E10" i="47386"/>
  <c r="I10" i="47386" s="1"/>
  <c r="D11" i="47386"/>
  <c r="E11" i="47386" s="1"/>
  <c r="D12" i="47386"/>
  <c r="E12" i="47386"/>
  <c r="I12" i="47386"/>
  <c r="D13" i="47386"/>
  <c r="E13" i="47386" s="1"/>
  <c r="I13" i="47386" s="1"/>
  <c r="D14" i="47386"/>
  <c r="D15" i="47386"/>
  <c r="D16" i="47386"/>
  <c r="I22" i="47386"/>
  <c r="I23" i="47386"/>
  <c r="I24" i="47386"/>
  <c r="I25" i="47386"/>
  <c r="I26" i="47386"/>
  <c r="I27" i="47386"/>
  <c r="I28" i="47386"/>
  <c r="I29" i="47386"/>
  <c r="I30" i="47386"/>
  <c r="C31" i="47386"/>
  <c r="I31" i="47386"/>
  <c r="C32" i="47386"/>
  <c r="I32" i="47386"/>
  <c r="C33" i="47386"/>
  <c r="I33" i="47386" s="1"/>
  <c r="I11" i="47386" l="1"/>
  <c r="E6" i="47386"/>
  <c r="I6" i="47386" s="1"/>
  <c r="E14" i="47386"/>
  <c r="I14" i="47386" s="1"/>
  <c r="I9" i="47386"/>
</calcChain>
</file>

<file path=xl/comments1.xml><?xml version="1.0" encoding="utf-8"?>
<comments xmlns="http://schemas.openxmlformats.org/spreadsheetml/2006/main">
  <authors>
    <author>作成者</author>
  </authors>
  <commentList>
    <comment ref="D31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作成者:</t>
        </r>
        <r>
          <rPr>
            <sz val="9"/>
            <color indexed="81"/>
            <rFont val="MS P ゴシック"/>
            <family val="3"/>
            <charset val="128"/>
          </rPr>
          <t xml:space="preserve">
公営＋UR(都市再生機構）＋公庫（住宅金融支援機構）＋その他</t>
        </r>
      </text>
    </comment>
    <comment ref="D33" authorId="0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公的住宅借家　991
民間住宅借家　11033
</t>
        </r>
      </text>
    </comment>
  </commentList>
</comments>
</file>

<file path=xl/sharedStrings.xml><?xml version="1.0" encoding="utf-8"?>
<sst xmlns="http://schemas.openxmlformats.org/spreadsheetml/2006/main" count="104" uniqueCount="80">
  <si>
    <t>給与住宅</t>
    <rPh sb="0" eb="2">
      <t>キュウヨ</t>
    </rPh>
    <rPh sb="2" eb="4">
      <t>ジュウタク</t>
    </rPh>
    <phoneticPr fontId="2"/>
  </si>
  <si>
    <t>分譲住宅</t>
    <rPh sb="0" eb="2">
      <t>ブンジョウ</t>
    </rPh>
    <rPh sb="2" eb="4">
      <t>ジュウタク</t>
    </rPh>
    <phoneticPr fontId="2"/>
  </si>
  <si>
    <t>持家</t>
    <rPh sb="0" eb="2">
      <t>モチイエ</t>
    </rPh>
    <phoneticPr fontId="2"/>
  </si>
  <si>
    <t>（戸）</t>
    <rPh sb="1" eb="2">
      <t>コ</t>
    </rPh>
    <phoneticPr fontId="2"/>
  </si>
  <si>
    <t>計</t>
    <rPh sb="0" eb="1">
      <t>ケイ</t>
    </rPh>
    <phoneticPr fontId="2"/>
  </si>
  <si>
    <t>民間賃貸住宅</t>
    <rPh sb="0" eb="2">
      <t>ミンカン</t>
    </rPh>
    <rPh sb="2" eb="4">
      <t>チンタイ</t>
    </rPh>
    <rPh sb="4" eb="6">
      <t>ジュウタク</t>
    </rPh>
    <phoneticPr fontId="2"/>
  </si>
  <si>
    <t>図２－１－１　住宅着工戸数の推移（横浜市）</t>
    <rPh sb="0" eb="1">
      <t>ズ</t>
    </rPh>
    <rPh sb="7" eb="9">
      <t>ジュウタク</t>
    </rPh>
    <rPh sb="9" eb="11">
      <t>チャッコウ</t>
    </rPh>
    <rPh sb="11" eb="13">
      <t>コスウ</t>
    </rPh>
    <rPh sb="14" eb="16">
      <t>スイイ</t>
    </rPh>
    <rPh sb="17" eb="20">
      <t>ヨコハマシ</t>
    </rPh>
    <phoneticPr fontId="2"/>
  </si>
  <si>
    <t>貸家（全体）</t>
    <rPh sb="0" eb="2">
      <t>カシヤ</t>
    </rPh>
    <rPh sb="3" eb="5">
      <t>ゼンタイ</t>
    </rPh>
    <phoneticPr fontId="2"/>
  </si>
  <si>
    <t>公的賃貸住宅（公営・公団等）</t>
    <rPh sb="0" eb="2">
      <t>コウテキ</t>
    </rPh>
    <rPh sb="2" eb="4">
      <t>チンタイ</t>
    </rPh>
    <rPh sb="4" eb="6">
      <t>ジュウタク</t>
    </rPh>
    <rPh sb="7" eb="9">
      <t>コウエイ</t>
    </rPh>
    <rPh sb="10" eb="12">
      <t>コウダン</t>
    </rPh>
    <rPh sb="12" eb="13">
      <t>ナド</t>
    </rPh>
    <phoneticPr fontId="2"/>
  </si>
  <si>
    <t>資料：国土交通省「住宅着工統計」</t>
    <rPh sb="9" eb="11">
      <t>ジュウタク</t>
    </rPh>
    <rPh sb="11" eb="13">
      <t>チャッコウ</t>
    </rPh>
    <rPh sb="13" eb="15">
      <t>トウケイ</t>
    </rPh>
    <phoneticPr fontId="2"/>
  </si>
  <si>
    <t>H元</t>
    <rPh sb="1" eb="2">
      <t>モト</t>
    </rPh>
    <phoneticPr fontId="2"/>
  </si>
  <si>
    <t>1989
(H元)</t>
    <phoneticPr fontId="2"/>
  </si>
  <si>
    <t>1990
(H2)</t>
    <phoneticPr fontId="2"/>
  </si>
  <si>
    <t>1992
(H4)</t>
    <phoneticPr fontId="2"/>
  </si>
  <si>
    <t>1994
(H6)</t>
    <phoneticPr fontId="2"/>
  </si>
  <si>
    <t>1996
(H8)</t>
    <phoneticPr fontId="2"/>
  </si>
  <si>
    <t>1998
(H10)</t>
    <phoneticPr fontId="2"/>
  </si>
  <si>
    <t>2000
(H12)</t>
    <phoneticPr fontId="2"/>
  </si>
  <si>
    <t>2002
(H14)</t>
    <phoneticPr fontId="2"/>
  </si>
  <si>
    <t>2004
(H16)</t>
    <phoneticPr fontId="2"/>
  </si>
  <si>
    <t>2006
(H18)</t>
    <phoneticPr fontId="2"/>
  </si>
  <si>
    <t>2008
(H20)</t>
    <phoneticPr fontId="2"/>
  </si>
  <si>
    <t>2010
(H22)</t>
    <phoneticPr fontId="2"/>
  </si>
  <si>
    <t>2011
(H23)</t>
    <phoneticPr fontId="2"/>
  </si>
  <si>
    <t>2012
(H24)</t>
    <phoneticPr fontId="2"/>
  </si>
  <si>
    <t>2013
(H25)</t>
    <phoneticPr fontId="2"/>
  </si>
  <si>
    <t>2014
(H26)</t>
    <phoneticPr fontId="2"/>
  </si>
  <si>
    <t>2015
(H27)</t>
    <phoneticPr fontId="2"/>
  </si>
  <si>
    <t>2016
(H28)</t>
    <phoneticPr fontId="2"/>
  </si>
  <si>
    <t>2017
(H29)</t>
    <phoneticPr fontId="2"/>
  </si>
  <si>
    <t>2018
(H30)</t>
    <phoneticPr fontId="2"/>
  </si>
  <si>
    <t>2019
(R元)</t>
    <rPh sb="7" eb="8">
      <t>モト</t>
    </rPh>
    <phoneticPr fontId="2"/>
  </si>
  <si>
    <t>2020
(R2)</t>
    <phoneticPr fontId="2"/>
  </si>
  <si>
    <t>1993
(H5)</t>
    <phoneticPr fontId="2"/>
  </si>
  <si>
    <t>1995
(H7)</t>
    <phoneticPr fontId="2"/>
  </si>
  <si>
    <t>1997
(H9)</t>
    <phoneticPr fontId="2"/>
  </si>
  <si>
    <t>1999
(H11)</t>
    <phoneticPr fontId="2"/>
  </si>
  <si>
    <t>2001
(H13)</t>
    <phoneticPr fontId="2"/>
  </si>
  <si>
    <t>2003
(H15)</t>
    <phoneticPr fontId="2"/>
  </si>
  <si>
    <t>2005
(H17)</t>
    <phoneticPr fontId="2"/>
  </si>
  <si>
    <t>2007
(H19)</t>
    <phoneticPr fontId="2"/>
  </si>
  <si>
    <t>2009
(H21)</t>
    <phoneticPr fontId="2"/>
  </si>
  <si>
    <t>1991
(H3)</t>
    <phoneticPr fontId="2"/>
  </si>
  <si>
    <t>年</t>
    <rPh sb="0" eb="1">
      <t>ネン</t>
    </rPh>
    <phoneticPr fontId="2"/>
  </si>
  <si>
    <t>貸家</t>
    <rPh sb="0" eb="2">
      <t>カシイエ</t>
    </rPh>
    <phoneticPr fontId="2"/>
  </si>
  <si>
    <t>2021
(R3)</t>
    <phoneticPr fontId="2"/>
  </si>
  <si>
    <t>単位：戸数（戸）、面積（㎡）</t>
    <phoneticPr fontId="2"/>
  </si>
  <si>
    <t>※年次（各年１月～12月）別集計</t>
    <phoneticPr fontId="2"/>
  </si>
  <si>
    <t>※住宅着工統計とは、建築基準法第１５条第１項の規定により、建築主からの届出を基に国土交通省が集計したものです。</t>
    <phoneticPr fontId="2"/>
  </si>
  <si>
    <t>平均</t>
    <phoneticPr fontId="10"/>
  </si>
  <si>
    <t>持家</t>
    <phoneticPr fontId="10"/>
  </si>
  <si>
    <t>貸家</t>
    <phoneticPr fontId="10"/>
  </si>
  <si>
    <t>給与住宅</t>
    <rPh sb="2" eb="4">
      <t>ジュウタク</t>
    </rPh>
    <phoneticPr fontId="11"/>
  </si>
  <si>
    <t>分譲住宅</t>
    <phoneticPr fontId="11"/>
  </si>
  <si>
    <t>（参考）全国</t>
    <rPh sb="1" eb="3">
      <t>サンコウ</t>
    </rPh>
    <phoneticPr fontId="11"/>
  </si>
  <si>
    <t>2003(H15)</t>
    <phoneticPr fontId="2"/>
  </si>
  <si>
    <t>2004(H16)</t>
    <phoneticPr fontId="2"/>
  </si>
  <si>
    <t>2005(H17)</t>
    <phoneticPr fontId="2"/>
  </si>
  <si>
    <t>2006(H18)</t>
    <phoneticPr fontId="2"/>
  </si>
  <si>
    <t>2007(H19)</t>
    <phoneticPr fontId="2"/>
  </si>
  <si>
    <t>2008(H20)</t>
    <phoneticPr fontId="2"/>
  </si>
  <si>
    <t>2009(H21)</t>
    <phoneticPr fontId="2"/>
  </si>
  <si>
    <t>2010(H22)</t>
    <phoneticPr fontId="2"/>
  </si>
  <si>
    <t>2011(H23)</t>
    <phoneticPr fontId="2"/>
  </si>
  <si>
    <t>2012(H24)</t>
    <phoneticPr fontId="2"/>
  </si>
  <si>
    <t>2013(H25)</t>
    <phoneticPr fontId="2"/>
  </si>
  <si>
    <t>2014(H26)</t>
    <phoneticPr fontId="2"/>
  </si>
  <si>
    <t>2015(H27)</t>
    <phoneticPr fontId="2"/>
  </si>
  <si>
    <t>2016(H28)</t>
    <phoneticPr fontId="2"/>
  </si>
  <si>
    <t>2017(H29)</t>
    <phoneticPr fontId="2"/>
  </si>
  <si>
    <t>2018(H30)</t>
    <phoneticPr fontId="2"/>
  </si>
  <si>
    <t>2019(R元)</t>
    <rPh sb="6" eb="7">
      <t>モト</t>
    </rPh>
    <phoneticPr fontId="2"/>
  </si>
  <si>
    <t>2020(R2)</t>
    <phoneticPr fontId="2"/>
  </si>
  <si>
    <t>新設住宅着工戸数の推移（横浜市）</t>
    <phoneticPr fontId="2"/>
  </si>
  <si>
    <t>新設住宅平均床面積の推移（横浜市）</t>
    <rPh sb="4" eb="6">
      <t>ヘイキン</t>
    </rPh>
    <rPh sb="6" eb="9">
      <t>ユカメンセキ</t>
    </rPh>
    <phoneticPr fontId="2"/>
  </si>
  <si>
    <t>2021(R3)</t>
  </si>
  <si>
    <t>2022(R4)</t>
    <phoneticPr fontId="2"/>
  </si>
  <si>
    <t>2022
(R4)</t>
    <phoneticPr fontId="2"/>
  </si>
  <si>
    <t>2023(R5)</t>
    <phoneticPr fontId="2"/>
  </si>
  <si>
    <t>2023
(R5)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</si>
</sst>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0_ "/>
    <numFmt numFmtId="177" formatCode="#,##0.00_ "/>
    <numFmt numFmtId="178" formatCode="0.00_);[Red]\(0.00\)"/>
  </numFmts>
  <fonts count="12">
    <font>
      <sz val="9"/>
      <name val="ＭＳ ゴシック"/>
      <family val="3"/>
      <charset val="128"/>
    </font>
    <font>
      <sz val="9"/>
      <name val="ＭＳ ゴシック"/>
      <family val="3"/>
      <charset val="128"/>
    </font>
    <font>
      <sz val="6"/>
      <name val="ＭＳ ゴシック"/>
      <family val="3"/>
      <charset val="128"/>
    </font>
    <font>
      <b/>
      <sz val="9"/>
      <color indexed="9"/>
      <name val="ＭＳ ゴシック"/>
      <family val="3"/>
      <charset val="128"/>
    </font>
    <font>
      <sz val="12"/>
      <name val="ＭＳ ゴシック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9"/>
      <color indexed="8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8"/>
      <color theme="3"/>
      <name val="ＭＳ Ｐゴシック"/>
      <family val="3"/>
      <charset val="128"/>
      <scheme val="major"/>
    </font>
    <font>
      <sz val="6"/>
      <name val="ＭＳ Ｐゴシック"/>
      <family val="2"/>
      <charset val="128"/>
      <scheme val="minor"/>
    </font>
    <font>
      <sz val="6"/>
      <name val="ＭＳ Ｐ明朝"/>
      <family val="1"/>
      <charset val="128"/>
    </font>
  </fonts>
  <fills count="9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BCE1DF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ashed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dashed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</borders>
  <cellStyleXfs count="5">
    <xf numFmtId="0" fontId="0" fillId="0" borderId="0"/>
    <xf numFmtId="0" fontId="8" fillId="0" borderId="0"/>
    <xf numFmtId="0" fontId="9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9" fontId="1" fillId="0" borderId="0" applyFont="0" applyFill="0" applyBorder="0" applyAlignment="0" applyProtection="0">
      <alignment vertical="center"/>
    </xf>
  </cellStyleXfs>
  <cellXfs count="90">
    <xf numFmtId="0" fontId="0" fillId="0" borderId="0" xfId="0"/>
    <xf numFmtId="0" fontId="3" fillId="0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/>
    <xf numFmtId="0" fontId="1" fillId="0" borderId="0" xfId="0" applyFont="1" applyAlignment="1">
      <alignment horizontal="right"/>
    </xf>
    <xf numFmtId="38" fontId="1" fillId="0" borderId="7" xfId="0" applyNumberFormat="1" applyFont="1" applyBorder="1"/>
    <xf numFmtId="38" fontId="1" fillId="0" borderId="9" xfId="0" applyNumberFormat="1" applyFont="1" applyBorder="1"/>
    <xf numFmtId="38" fontId="1" fillId="0" borderId="0" xfId="0" applyNumberFormat="1" applyFont="1"/>
    <xf numFmtId="0" fontId="4" fillId="0" borderId="0" xfId="0" applyFont="1"/>
    <xf numFmtId="38" fontId="1" fillId="0" borderId="19" xfId="0" applyNumberFormat="1" applyFont="1" applyBorder="1"/>
    <xf numFmtId="38" fontId="1" fillId="0" borderId="25" xfId="0" applyNumberFormat="1" applyFont="1" applyBorder="1"/>
    <xf numFmtId="0" fontId="1" fillId="2" borderId="1" xfId="0" applyFont="1" applyFill="1" applyBorder="1" applyAlignment="1">
      <alignment horizontal="center" shrinkToFit="1"/>
    </xf>
    <xf numFmtId="0" fontId="1" fillId="2" borderId="12" xfId="0" applyFont="1" applyFill="1" applyBorder="1" applyAlignment="1">
      <alignment horizontal="center" shrinkToFit="1"/>
    </xf>
    <xf numFmtId="0" fontId="1" fillId="2" borderId="2" xfId="0" applyFont="1" applyFill="1" applyBorder="1" applyAlignment="1">
      <alignment horizontal="center" shrinkToFit="1"/>
    </xf>
    <xf numFmtId="0" fontId="1" fillId="2" borderId="3" xfId="0" applyFont="1" applyFill="1" applyBorder="1" applyAlignment="1">
      <alignment horizontal="center" shrinkToFit="1"/>
    </xf>
    <xf numFmtId="0" fontId="1" fillId="0" borderId="0" xfId="0" applyFont="1" applyAlignment="1">
      <alignment horizontal="left"/>
    </xf>
    <xf numFmtId="38" fontId="1" fillId="0" borderId="22" xfId="3" applyFont="1" applyBorder="1"/>
    <xf numFmtId="38" fontId="1" fillId="0" borderId="22" xfId="3" applyFont="1" applyFill="1" applyBorder="1"/>
    <xf numFmtId="38" fontId="1" fillId="0" borderId="24" xfId="3" applyFont="1" applyFill="1" applyBorder="1"/>
    <xf numFmtId="38" fontId="1" fillId="0" borderId="23" xfId="3" applyFont="1" applyFill="1" applyBorder="1"/>
    <xf numFmtId="38" fontId="1" fillId="0" borderId="26" xfId="3" applyFont="1" applyFill="1" applyBorder="1"/>
    <xf numFmtId="0" fontId="1" fillId="2" borderId="27" xfId="0" applyFont="1" applyFill="1" applyBorder="1" applyAlignment="1">
      <alignment horizontal="center"/>
    </xf>
    <xf numFmtId="38" fontId="1" fillId="0" borderId="6" xfId="3" applyFont="1" applyBorder="1"/>
    <xf numFmtId="38" fontId="1" fillId="0" borderId="6" xfId="3" applyFont="1" applyFill="1" applyBorder="1"/>
    <xf numFmtId="38" fontId="1" fillId="0" borderId="13" xfId="3" applyFont="1" applyFill="1" applyBorder="1"/>
    <xf numFmtId="38" fontId="1" fillId="0" borderId="10" xfId="3" applyFont="1" applyFill="1" applyBorder="1"/>
    <xf numFmtId="0" fontId="1" fillId="2" borderId="4" xfId="0" applyFont="1" applyFill="1" applyBorder="1" applyAlignment="1">
      <alignment horizontal="center"/>
    </xf>
    <xf numFmtId="38" fontId="1" fillId="0" borderId="16" xfId="3" applyFont="1" applyBorder="1"/>
    <xf numFmtId="38" fontId="1" fillId="0" borderId="16" xfId="3" applyFont="1" applyFill="1" applyBorder="1"/>
    <xf numFmtId="38" fontId="1" fillId="0" borderId="18" xfId="3" applyFont="1" applyFill="1" applyBorder="1"/>
    <xf numFmtId="38" fontId="1" fillId="0" borderId="17" xfId="3" applyFont="1" applyFill="1" applyBorder="1"/>
    <xf numFmtId="0" fontId="1" fillId="2" borderId="28" xfId="0" applyFont="1" applyFill="1" applyBorder="1" applyAlignment="1">
      <alignment horizontal="center"/>
    </xf>
    <xf numFmtId="38" fontId="1" fillId="0" borderId="8" xfId="3" applyFont="1" applyBorder="1"/>
    <xf numFmtId="38" fontId="1" fillId="0" borderId="8" xfId="3" applyFont="1" applyFill="1" applyBorder="1"/>
    <xf numFmtId="38" fontId="1" fillId="0" borderId="14" xfId="3" applyFont="1" applyFill="1" applyBorder="1"/>
    <xf numFmtId="38" fontId="1" fillId="0" borderId="11" xfId="3" applyFont="1" applyFill="1" applyBorder="1"/>
    <xf numFmtId="0" fontId="1" fillId="2" borderId="29" xfId="0" applyFont="1" applyFill="1" applyBorder="1" applyAlignment="1">
      <alignment horizontal="center"/>
    </xf>
    <xf numFmtId="38" fontId="1" fillId="0" borderId="15" xfId="3" applyFont="1" applyFill="1" applyBorder="1"/>
    <xf numFmtId="38" fontId="1" fillId="0" borderId="5" xfId="3" applyFont="1" applyFill="1" applyBorder="1"/>
    <xf numFmtId="0" fontId="0" fillId="2" borderId="20" xfId="0" applyFill="1" applyBorder="1" applyAlignment="1">
      <alignment horizontal="center" wrapText="1" shrinkToFit="1"/>
    </xf>
    <xf numFmtId="0" fontId="0" fillId="2" borderId="21" xfId="0" applyFill="1" applyBorder="1" applyAlignment="1">
      <alignment horizontal="center" shrinkToFi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Alignment="1">
      <alignment horizontal="right" vertical="center"/>
    </xf>
    <xf numFmtId="38" fontId="1" fillId="0" borderId="0" xfId="0" applyNumberFormat="1" applyFont="1" applyFill="1" applyAlignment="1">
      <alignment vertical="center"/>
    </xf>
    <xf numFmtId="0" fontId="0" fillId="0" borderId="0" xfId="0" applyFont="1" applyAlignment="1">
      <alignment vertical="center"/>
    </xf>
    <xf numFmtId="38" fontId="1" fillId="0" borderId="0" xfId="0" applyNumberFormat="1" applyFont="1" applyBorder="1" applyAlignment="1">
      <alignment vertical="center"/>
    </xf>
    <xf numFmtId="0" fontId="0" fillId="0" borderId="0" xfId="0" applyFont="1" applyFill="1" applyBorder="1" applyAlignment="1">
      <alignment horizontal="center" vertical="center" shrinkToFit="1"/>
    </xf>
    <xf numFmtId="9" fontId="1" fillId="0" borderId="0" xfId="4" applyFont="1" applyAlignment="1">
      <alignment vertical="center"/>
    </xf>
    <xf numFmtId="9" fontId="1" fillId="0" borderId="0" xfId="0" applyNumberFormat="1" applyFont="1" applyAlignment="1">
      <alignment vertical="center"/>
    </xf>
    <xf numFmtId="0" fontId="0" fillId="2" borderId="6" xfId="0" applyFont="1" applyFill="1" applyBorder="1" applyAlignment="1">
      <alignment horizontal="center" vertical="center" shrinkToFit="1"/>
    </xf>
    <xf numFmtId="0" fontId="0" fillId="3" borderId="6" xfId="0" applyFont="1" applyFill="1" applyBorder="1" applyAlignment="1">
      <alignment horizontal="center" vertical="center" wrapText="1" shrinkToFit="1"/>
    </xf>
    <xf numFmtId="0" fontId="1" fillId="4" borderId="6" xfId="0" applyFont="1" applyFill="1" applyBorder="1" applyAlignment="1">
      <alignment horizontal="center" vertical="center" shrinkToFit="1"/>
    </xf>
    <xf numFmtId="0" fontId="1" fillId="5" borderId="6" xfId="0" applyFont="1" applyFill="1" applyBorder="1" applyAlignment="1">
      <alignment horizontal="center" vertical="center" shrinkToFit="1"/>
    </xf>
    <xf numFmtId="0" fontId="1" fillId="6" borderId="6" xfId="0" applyFont="1" applyFill="1" applyBorder="1" applyAlignment="1">
      <alignment horizontal="center" vertical="center" shrinkToFit="1"/>
    </xf>
    <xf numFmtId="0" fontId="1" fillId="7" borderId="6" xfId="0" applyFont="1" applyFill="1" applyBorder="1" applyAlignment="1">
      <alignment horizontal="center" vertical="center" shrinkToFit="1"/>
    </xf>
    <xf numFmtId="0" fontId="1" fillId="2" borderId="6" xfId="0" applyFont="1" applyFill="1" applyBorder="1" applyAlignment="1">
      <alignment horizontal="center" vertical="center" shrinkToFit="1"/>
    </xf>
    <xf numFmtId="0" fontId="0" fillId="2" borderId="6" xfId="0" applyFont="1" applyFill="1" applyBorder="1" applyAlignment="1">
      <alignment horizontal="center" vertical="center" wrapText="1"/>
    </xf>
    <xf numFmtId="38" fontId="1" fillId="0" borderId="6" xfId="0" applyNumberFormat="1" applyFont="1" applyBorder="1" applyAlignment="1">
      <alignment vertical="center"/>
    </xf>
    <xf numFmtId="0" fontId="0" fillId="2" borderId="30" xfId="0" applyFont="1" applyFill="1" applyBorder="1" applyAlignment="1">
      <alignment horizontal="center" vertical="center" shrinkToFit="1"/>
    </xf>
    <xf numFmtId="0" fontId="0" fillId="2" borderId="5" xfId="0" applyFont="1" applyFill="1" applyBorder="1" applyAlignment="1">
      <alignment horizontal="center" vertical="center" shrinkToFit="1"/>
    </xf>
    <xf numFmtId="0" fontId="0" fillId="2" borderId="11" xfId="0" applyFont="1" applyFill="1" applyBorder="1" applyAlignment="1">
      <alignment horizontal="center" vertical="center" shrinkToFit="1"/>
    </xf>
    <xf numFmtId="0" fontId="0" fillId="2" borderId="31" xfId="0" applyFont="1" applyFill="1" applyBorder="1" applyAlignment="1">
      <alignment horizontal="center" vertical="center" shrinkToFit="1"/>
    </xf>
    <xf numFmtId="176" fontId="0" fillId="0" borderId="6" xfId="0" applyNumberFormat="1" applyFont="1" applyBorder="1" applyAlignment="1"/>
    <xf numFmtId="178" fontId="0" fillId="0" borderId="6" xfId="0" applyNumberFormat="1" applyFont="1" applyBorder="1" applyAlignment="1" applyProtection="1"/>
    <xf numFmtId="178" fontId="0" fillId="0" borderId="6" xfId="0" applyNumberFormat="1" applyFont="1" applyFill="1" applyBorder="1" applyAlignment="1"/>
    <xf numFmtId="0" fontId="0" fillId="2" borderId="10" xfId="0" applyFont="1" applyFill="1" applyBorder="1" applyAlignment="1">
      <alignment horizontal="center" vertical="center" wrapText="1" shrinkToFit="1"/>
    </xf>
    <xf numFmtId="0" fontId="0" fillId="2" borderId="10" xfId="0" applyFont="1" applyFill="1" applyBorder="1" applyAlignment="1">
      <alignment horizontal="center" vertical="center" wrapText="1"/>
    </xf>
    <xf numFmtId="0" fontId="0" fillId="0" borderId="5" xfId="0" applyFont="1" applyBorder="1" applyAlignment="1">
      <alignment horizontal="center" wrapText="1"/>
    </xf>
    <xf numFmtId="176" fontId="0" fillId="0" borderId="5" xfId="0" applyNumberFormat="1" applyFont="1" applyBorder="1" applyAlignment="1"/>
    <xf numFmtId="177" fontId="0" fillId="0" borderId="5" xfId="0" applyNumberFormat="1" applyFont="1" applyBorder="1" applyAlignment="1" applyProtection="1"/>
    <xf numFmtId="0" fontId="0" fillId="8" borderId="32" xfId="0" applyFont="1" applyFill="1" applyBorder="1" applyAlignment="1">
      <alignment horizontal="center" wrapText="1"/>
    </xf>
    <xf numFmtId="0" fontId="0" fillId="0" borderId="33" xfId="0" applyFont="1" applyBorder="1" applyAlignment="1">
      <alignment horizontal="center" wrapText="1"/>
    </xf>
    <xf numFmtId="0" fontId="0" fillId="0" borderId="34" xfId="0" applyFont="1" applyBorder="1" applyAlignment="1">
      <alignment horizontal="center" wrapText="1"/>
    </xf>
    <xf numFmtId="176" fontId="0" fillId="8" borderId="35" xfId="0" applyNumberFormat="1" applyFont="1" applyFill="1" applyBorder="1" applyAlignment="1"/>
    <xf numFmtId="176" fontId="0" fillId="0" borderId="36" xfId="0" applyNumberFormat="1" applyFont="1" applyBorder="1" applyAlignment="1"/>
    <xf numFmtId="177" fontId="0" fillId="8" borderId="35" xfId="0" applyNumberFormat="1" applyFont="1" applyFill="1" applyBorder="1" applyAlignment="1" applyProtection="1"/>
    <xf numFmtId="178" fontId="0" fillId="0" borderId="36" xfId="0" applyNumberFormat="1" applyFont="1" applyBorder="1" applyAlignment="1" applyProtection="1"/>
    <xf numFmtId="177" fontId="0" fillId="8" borderId="37" xfId="0" applyNumberFormat="1" applyFont="1" applyFill="1" applyBorder="1" applyAlignment="1" applyProtection="1"/>
    <xf numFmtId="178" fontId="0" fillId="0" borderId="8" xfId="0" applyNumberFormat="1" applyFont="1" applyBorder="1" applyAlignment="1" applyProtection="1"/>
    <xf numFmtId="178" fontId="0" fillId="0" borderId="8" xfId="0" applyNumberFormat="1" applyFont="1" applyFill="1" applyBorder="1" applyAlignment="1"/>
    <xf numFmtId="178" fontId="0" fillId="0" borderId="38" xfId="0" applyNumberFormat="1" applyFont="1" applyBorder="1" applyAlignment="1" applyProtection="1"/>
    <xf numFmtId="38" fontId="1" fillId="0" borderId="6" xfId="3" applyFont="1" applyFill="1" applyBorder="1" applyAlignment="1">
      <alignment vertical="center"/>
    </xf>
    <xf numFmtId="38" fontId="1" fillId="0" borderId="6" xfId="3" applyFont="1" applyBorder="1" applyAlignment="1">
      <alignment vertical="center"/>
    </xf>
    <xf numFmtId="177" fontId="0" fillId="8" borderId="39" xfId="0" applyNumberFormat="1" applyFont="1" applyFill="1" applyBorder="1" applyAlignment="1" applyProtection="1"/>
    <xf numFmtId="178" fontId="0" fillId="0" borderId="40" xfId="0" applyNumberFormat="1" applyFont="1" applyBorder="1" applyAlignment="1" applyProtection="1"/>
    <xf numFmtId="178" fontId="0" fillId="0" borderId="40" xfId="0" applyNumberFormat="1" applyFont="1" applyFill="1" applyBorder="1" applyAlignment="1"/>
    <xf numFmtId="178" fontId="0" fillId="0" borderId="41" xfId="0" applyNumberFormat="1" applyFont="1" applyBorder="1" applyAlignment="1" applyProtection="1"/>
  </cellXfs>
  <cellStyles count="5">
    <cellStyle name="タイトル 2" xfId="2"/>
    <cellStyle name="パーセント" xfId="4" builtinId="5"/>
    <cellStyle name="桁区切り 2" xfId="3"/>
    <cellStyle name="標準" xfId="0" builtinId="0"/>
    <cellStyle name="標準 2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00CC00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BCE1DF"/>
      <color rgb="FFA6A6A6"/>
      <color rgb="FF005752"/>
      <color rgb="FF61C1BE"/>
      <color rgb="FF7F7F7F"/>
      <color rgb="FF008A8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2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1836486863162083E-2"/>
          <c:y val="0.1236792415873389"/>
          <c:w val="0.90020135549478286"/>
          <c:h val="0.7909238583982972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'2-1-1 (2)'!$D$3</c:f>
              <c:strCache>
                <c:ptCount val="1"/>
                <c:pt idx="0">
                  <c:v>公的賃貸住宅（公営・公団等）</c:v>
                </c:pt>
              </c:strCache>
            </c:strRef>
          </c:tx>
          <c:spPr>
            <a:solidFill>
              <a:srgbClr val="CC99FF"/>
            </a:solidFill>
            <a:ln w="12700">
              <a:solidFill>
                <a:srgbClr val="CC99FF"/>
              </a:solidFill>
              <a:prstDash val="solid"/>
            </a:ln>
          </c:spPr>
          <c:invertIfNegative val="0"/>
          <c:dLbls>
            <c:dLbl>
              <c:idx val="8"/>
              <c:layout>
                <c:manualLayout>
                  <c:x val="0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0D76-4F4A-BC0A-FD69A1F12356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'2-1-1 (2)'!$B$4:$B$33</c:f>
              <c:strCache>
                <c:ptCount val="30"/>
                <c:pt idx="0">
                  <c:v>H元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</c:strCache>
            </c:strRef>
          </c:cat>
          <c:val>
            <c:numRef>
              <c:f>'2-1-1 (2)'!$D$4:$D$33</c:f>
              <c:numCache>
                <c:formatCode>#,##0_);[Red]\(#,##0\)</c:formatCode>
                <c:ptCount val="30"/>
                <c:pt idx="0">
                  <c:v>943</c:v>
                </c:pt>
                <c:pt idx="1">
                  <c:v>756</c:v>
                </c:pt>
                <c:pt idx="2">
                  <c:v>764</c:v>
                </c:pt>
                <c:pt idx="3">
                  <c:v>1311</c:v>
                </c:pt>
                <c:pt idx="4">
                  <c:v>588</c:v>
                </c:pt>
                <c:pt idx="5">
                  <c:v>670</c:v>
                </c:pt>
                <c:pt idx="6">
                  <c:v>786</c:v>
                </c:pt>
                <c:pt idx="7">
                  <c:v>952</c:v>
                </c:pt>
                <c:pt idx="8">
                  <c:v>2234</c:v>
                </c:pt>
                <c:pt idx="9">
                  <c:v>1219</c:v>
                </c:pt>
                <c:pt idx="10">
                  <c:v>1165</c:v>
                </c:pt>
                <c:pt idx="11">
                  <c:v>1534</c:v>
                </c:pt>
                <c:pt idx="12">
                  <c:v>2141</c:v>
                </c:pt>
                <c:pt idx="13">
                  <c:v>1174</c:v>
                </c:pt>
                <c:pt idx="14">
                  <c:v>1043</c:v>
                </c:pt>
                <c:pt idx="15">
                  <c:v>301</c:v>
                </c:pt>
                <c:pt idx="16">
                  <c:v>643</c:v>
                </c:pt>
                <c:pt idx="17">
                  <c:v>491</c:v>
                </c:pt>
                <c:pt idx="18">
                  <c:v>326</c:v>
                </c:pt>
                <c:pt idx="19">
                  <c:v>415</c:v>
                </c:pt>
                <c:pt idx="20">
                  <c:v>284</c:v>
                </c:pt>
                <c:pt idx="21">
                  <c:v>1040</c:v>
                </c:pt>
                <c:pt idx="22">
                  <c:v>972</c:v>
                </c:pt>
                <c:pt idx="23">
                  <c:v>773</c:v>
                </c:pt>
                <c:pt idx="24">
                  <c:v>512</c:v>
                </c:pt>
                <c:pt idx="25">
                  <c:v>644</c:v>
                </c:pt>
                <c:pt idx="26">
                  <c:v>991</c:v>
                </c:pt>
                <c:pt idx="27">
                  <c:v>837</c:v>
                </c:pt>
                <c:pt idx="28">
                  <c:v>1311</c:v>
                </c:pt>
                <c:pt idx="29">
                  <c:v>991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D76-4F4A-BC0A-FD69A1F12356}"/>
            </c:ext>
          </c:extLst>
        </c:ser>
        <c:ser>
          <c:idx val="1"/>
          <c:order val="1"/>
          <c:tx>
            <c:strRef>
              <c:f>'2-1-1 (2)'!$E$3</c:f>
              <c:strCache>
                <c:ptCount val="1"/>
                <c:pt idx="0">
                  <c:v>民間賃貸住宅</c:v>
                </c:pt>
              </c:strCache>
            </c:strRef>
          </c:tx>
          <c:spPr>
            <a:solidFill>
              <a:srgbClr val="00CC00"/>
            </a:solidFill>
            <a:ln w="12700">
              <a:solidFill>
                <a:srgbClr val="00FF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'2-1-1 (2)'!$B$4:$B$33</c:f>
              <c:strCache>
                <c:ptCount val="30"/>
                <c:pt idx="0">
                  <c:v>H元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</c:strCache>
            </c:strRef>
          </c:cat>
          <c:val>
            <c:numRef>
              <c:f>'2-1-1 (2)'!$E$4:$E$33</c:f>
              <c:numCache>
                <c:formatCode>#,##0_);[Red]\(#,##0\)</c:formatCode>
                <c:ptCount val="30"/>
                <c:pt idx="0">
                  <c:v>30973</c:v>
                </c:pt>
                <c:pt idx="1">
                  <c:v>27449</c:v>
                </c:pt>
                <c:pt idx="2">
                  <c:v>22384</c:v>
                </c:pt>
                <c:pt idx="3">
                  <c:v>26829</c:v>
                </c:pt>
                <c:pt idx="4">
                  <c:v>25713</c:v>
                </c:pt>
                <c:pt idx="5">
                  <c:v>15559</c:v>
                </c:pt>
                <c:pt idx="6">
                  <c:v>12140</c:v>
                </c:pt>
                <c:pt idx="7">
                  <c:v>14113</c:v>
                </c:pt>
                <c:pt idx="8">
                  <c:v>9838</c:v>
                </c:pt>
                <c:pt idx="9">
                  <c:v>10506</c:v>
                </c:pt>
                <c:pt idx="10">
                  <c:v>10255</c:v>
                </c:pt>
                <c:pt idx="11">
                  <c:v>10594</c:v>
                </c:pt>
                <c:pt idx="12">
                  <c:v>10462</c:v>
                </c:pt>
                <c:pt idx="13">
                  <c:v>10921</c:v>
                </c:pt>
                <c:pt idx="14">
                  <c:v>10693</c:v>
                </c:pt>
                <c:pt idx="15">
                  <c:v>11807</c:v>
                </c:pt>
                <c:pt idx="16">
                  <c:v>12671</c:v>
                </c:pt>
                <c:pt idx="17">
                  <c:v>12293</c:v>
                </c:pt>
                <c:pt idx="18">
                  <c:v>11273</c:v>
                </c:pt>
                <c:pt idx="19">
                  <c:v>12940</c:v>
                </c:pt>
                <c:pt idx="20">
                  <c:v>8636</c:v>
                </c:pt>
                <c:pt idx="21">
                  <c:v>8830</c:v>
                </c:pt>
                <c:pt idx="22">
                  <c:v>7548</c:v>
                </c:pt>
                <c:pt idx="23">
                  <c:v>8230</c:v>
                </c:pt>
                <c:pt idx="24">
                  <c:v>10082</c:v>
                </c:pt>
                <c:pt idx="25">
                  <c:v>8994</c:v>
                </c:pt>
                <c:pt idx="26">
                  <c:v>9803</c:v>
                </c:pt>
                <c:pt idx="27">
                  <c:v>11232</c:v>
                </c:pt>
                <c:pt idx="28">
                  <c:v>12527</c:v>
                </c:pt>
                <c:pt idx="29">
                  <c:v>11033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D76-4F4A-BC0A-FD69A1F12356}"/>
            </c:ext>
          </c:extLst>
        </c:ser>
        <c:ser>
          <c:idx val="2"/>
          <c:order val="2"/>
          <c:tx>
            <c:strRef>
              <c:f>'2-1-1 (2)'!$F$3</c:f>
              <c:strCache>
                <c:ptCount val="1"/>
                <c:pt idx="0">
                  <c:v>給与住宅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99CCFF"/>
              </a:solidFill>
              <a:prstDash val="solid"/>
            </a:ln>
          </c:spPr>
          <c:invertIfNegative val="0"/>
          <c:dLbls>
            <c:dLbl>
              <c:idx val="2"/>
              <c:layout>
                <c:manualLayout>
                  <c:x val="-2.0664203114973314E-17"/>
                  <c:y val="-1.2020961821631457E-16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0D76-4F4A-BC0A-FD69A1F12356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'2-1-1 (2)'!$B$4:$B$33</c:f>
              <c:strCache>
                <c:ptCount val="30"/>
                <c:pt idx="0">
                  <c:v>H元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</c:strCache>
            </c:strRef>
          </c:cat>
          <c:val>
            <c:numRef>
              <c:f>'2-1-1 (2)'!$F$4:$F$33</c:f>
              <c:numCache>
                <c:formatCode>#,##0_);[Red]\(#,##0\)</c:formatCode>
                <c:ptCount val="30"/>
                <c:pt idx="0">
                  <c:v>762</c:v>
                </c:pt>
                <c:pt idx="1">
                  <c:v>1355</c:v>
                </c:pt>
                <c:pt idx="2">
                  <c:v>993</c:v>
                </c:pt>
                <c:pt idx="3">
                  <c:v>1564</c:v>
                </c:pt>
                <c:pt idx="4">
                  <c:v>1242</c:v>
                </c:pt>
                <c:pt idx="5">
                  <c:v>429</c:v>
                </c:pt>
                <c:pt idx="6">
                  <c:v>386</c:v>
                </c:pt>
                <c:pt idx="7">
                  <c:v>336</c:v>
                </c:pt>
                <c:pt idx="8">
                  <c:v>549</c:v>
                </c:pt>
                <c:pt idx="9">
                  <c:v>414</c:v>
                </c:pt>
                <c:pt idx="10">
                  <c:v>208</c:v>
                </c:pt>
                <c:pt idx="11">
                  <c:v>176</c:v>
                </c:pt>
                <c:pt idx="12">
                  <c:v>315</c:v>
                </c:pt>
                <c:pt idx="13">
                  <c:v>391</c:v>
                </c:pt>
                <c:pt idx="14">
                  <c:v>118</c:v>
                </c:pt>
                <c:pt idx="15">
                  <c:v>70</c:v>
                </c:pt>
                <c:pt idx="16">
                  <c:v>185</c:v>
                </c:pt>
                <c:pt idx="17">
                  <c:v>105</c:v>
                </c:pt>
                <c:pt idx="18">
                  <c:v>79</c:v>
                </c:pt>
                <c:pt idx="19">
                  <c:v>258</c:v>
                </c:pt>
                <c:pt idx="20">
                  <c:v>366</c:v>
                </c:pt>
                <c:pt idx="21">
                  <c:v>143</c:v>
                </c:pt>
                <c:pt idx="22">
                  <c:v>60</c:v>
                </c:pt>
                <c:pt idx="23">
                  <c:v>4</c:v>
                </c:pt>
                <c:pt idx="24">
                  <c:v>67</c:v>
                </c:pt>
                <c:pt idx="25">
                  <c:v>78</c:v>
                </c:pt>
                <c:pt idx="26">
                  <c:v>19</c:v>
                </c:pt>
                <c:pt idx="27">
                  <c:v>101</c:v>
                </c:pt>
                <c:pt idx="28">
                  <c:v>682</c:v>
                </c:pt>
                <c:pt idx="29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D76-4F4A-BC0A-FD69A1F12356}"/>
            </c:ext>
          </c:extLst>
        </c:ser>
        <c:ser>
          <c:idx val="3"/>
          <c:order val="3"/>
          <c:tx>
            <c:strRef>
              <c:f>'2-1-1 (2)'!$G$3</c:f>
              <c:strCache>
                <c:ptCount val="1"/>
                <c:pt idx="0">
                  <c:v>分譲住宅</c:v>
                </c:pt>
              </c:strCache>
            </c:strRef>
          </c:tx>
          <c:spPr>
            <a:solidFill>
              <a:srgbClr val="FF99CC"/>
            </a:solidFill>
            <a:ln w="12700">
              <a:solidFill>
                <a:srgbClr val="FF99CC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'2-1-1 (2)'!$B$4:$B$33</c:f>
              <c:strCache>
                <c:ptCount val="30"/>
                <c:pt idx="0">
                  <c:v>H元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</c:strCache>
            </c:strRef>
          </c:cat>
          <c:val>
            <c:numRef>
              <c:f>'2-1-1 (2)'!$G$4:$G$33</c:f>
              <c:numCache>
                <c:formatCode>#,##0_);[Red]\(#,##0\)</c:formatCode>
                <c:ptCount val="30"/>
                <c:pt idx="0">
                  <c:v>12549</c:v>
                </c:pt>
                <c:pt idx="1">
                  <c:v>16342</c:v>
                </c:pt>
                <c:pt idx="2">
                  <c:v>13332</c:v>
                </c:pt>
                <c:pt idx="3">
                  <c:v>10092</c:v>
                </c:pt>
                <c:pt idx="4">
                  <c:v>13008</c:v>
                </c:pt>
                <c:pt idx="5">
                  <c:v>14445</c:v>
                </c:pt>
                <c:pt idx="6">
                  <c:v>16083</c:v>
                </c:pt>
                <c:pt idx="7">
                  <c:v>18769</c:v>
                </c:pt>
                <c:pt idx="8">
                  <c:v>19764</c:v>
                </c:pt>
                <c:pt idx="9">
                  <c:v>15686</c:v>
                </c:pt>
                <c:pt idx="10">
                  <c:v>20615</c:v>
                </c:pt>
                <c:pt idx="11">
                  <c:v>25456</c:v>
                </c:pt>
                <c:pt idx="12">
                  <c:v>22960</c:v>
                </c:pt>
                <c:pt idx="13">
                  <c:v>23399</c:v>
                </c:pt>
                <c:pt idx="14">
                  <c:v>18595</c:v>
                </c:pt>
                <c:pt idx="15">
                  <c:v>24880</c:v>
                </c:pt>
                <c:pt idx="16">
                  <c:v>19070</c:v>
                </c:pt>
                <c:pt idx="17">
                  <c:v>19184</c:v>
                </c:pt>
                <c:pt idx="18">
                  <c:v>14707</c:v>
                </c:pt>
                <c:pt idx="19">
                  <c:v>17389</c:v>
                </c:pt>
                <c:pt idx="20">
                  <c:v>9949</c:v>
                </c:pt>
                <c:pt idx="21">
                  <c:v>11450</c:v>
                </c:pt>
                <c:pt idx="22">
                  <c:v>16281</c:v>
                </c:pt>
                <c:pt idx="23">
                  <c:v>12355</c:v>
                </c:pt>
                <c:pt idx="24">
                  <c:v>15946</c:v>
                </c:pt>
                <c:pt idx="25">
                  <c:v>10375</c:v>
                </c:pt>
                <c:pt idx="26">
                  <c:v>12722</c:v>
                </c:pt>
                <c:pt idx="27">
                  <c:v>13089</c:v>
                </c:pt>
                <c:pt idx="28">
                  <c:v>14171</c:v>
                </c:pt>
                <c:pt idx="29">
                  <c:v>15483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D76-4F4A-BC0A-FD69A1F12356}"/>
            </c:ext>
          </c:extLst>
        </c:ser>
        <c:ser>
          <c:idx val="4"/>
          <c:order val="4"/>
          <c:tx>
            <c:strRef>
              <c:f>'2-1-1 (2)'!$H$3</c:f>
              <c:strCache>
                <c:ptCount val="1"/>
                <c:pt idx="0">
                  <c:v>持家</c:v>
                </c:pt>
              </c:strCache>
            </c:strRef>
          </c:tx>
          <c:spPr>
            <a:solidFill>
              <a:srgbClr val="FFCC00"/>
            </a:solidFill>
            <a:ln w="12700">
              <a:solidFill>
                <a:srgbClr val="FFCC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'2-1-1 (2)'!$B$4:$B$33</c:f>
              <c:strCache>
                <c:ptCount val="30"/>
                <c:pt idx="0">
                  <c:v>H元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</c:strCache>
            </c:strRef>
          </c:cat>
          <c:val>
            <c:numRef>
              <c:f>'2-1-1 (2)'!$H$4:$H$33</c:f>
              <c:numCache>
                <c:formatCode>#,##0_);[Red]\(#,##0\)</c:formatCode>
                <c:ptCount val="30"/>
                <c:pt idx="0">
                  <c:v>9603</c:v>
                </c:pt>
                <c:pt idx="1">
                  <c:v>9618</c:v>
                </c:pt>
                <c:pt idx="2">
                  <c:v>8339</c:v>
                </c:pt>
                <c:pt idx="3">
                  <c:v>8765</c:v>
                </c:pt>
                <c:pt idx="4">
                  <c:v>9888</c:v>
                </c:pt>
                <c:pt idx="5">
                  <c:v>10086</c:v>
                </c:pt>
                <c:pt idx="6">
                  <c:v>8592</c:v>
                </c:pt>
                <c:pt idx="7">
                  <c:v>11119</c:v>
                </c:pt>
                <c:pt idx="8">
                  <c:v>8116</c:v>
                </c:pt>
                <c:pt idx="9">
                  <c:v>7358</c:v>
                </c:pt>
                <c:pt idx="10">
                  <c:v>8254</c:v>
                </c:pt>
                <c:pt idx="11">
                  <c:v>7804</c:v>
                </c:pt>
                <c:pt idx="12">
                  <c:v>6940</c:v>
                </c:pt>
                <c:pt idx="13">
                  <c:v>6209</c:v>
                </c:pt>
                <c:pt idx="14">
                  <c:v>6297</c:v>
                </c:pt>
                <c:pt idx="15">
                  <c:v>6186</c:v>
                </c:pt>
                <c:pt idx="16">
                  <c:v>5647</c:v>
                </c:pt>
                <c:pt idx="17">
                  <c:v>5327</c:v>
                </c:pt>
                <c:pt idx="18">
                  <c:v>4652</c:v>
                </c:pt>
                <c:pt idx="19">
                  <c:v>5047</c:v>
                </c:pt>
                <c:pt idx="20">
                  <c:v>5369</c:v>
                </c:pt>
                <c:pt idx="21">
                  <c:v>5513</c:v>
                </c:pt>
                <c:pt idx="22">
                  <c:v>5058</c:v>
                </c:pt>
                <c:pt idx="23">
                  <c:v>5177</c:v>
                </c:pt>
                <c:pt idx="24">
                  <c:v>5512</c:v>
                </c:pt>
                <c:pt idx="25">
                  <c:v>4305</c:v>
                </c:pt>
                <c:pt idx="26">
                  <c:v>4525</c:v>
                </c:pt>
                <c:pt idx="27">
                  <c:v>4377</c:v>
                </c:pt>
                <c:pt idx="28">
                  <c:v>4362</c:v>
                </c:pt>
                <c:pt idx="29">
                  <c:v>4024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D76-4F4A-BC0A-FD69A1F123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serLines>
          <c:spPr>
            <a:ln w="3175">
              <a:solidFill>
                <a:srgbClr val="993300"/>
              </a:solidFill>
              <a:prstDash val="solid"/>
            </a:ln>
          </c:spPr>
        </c:serLines>
        <c:axId val="32565504"/>
        <c:axId val="32866304"/>
      </c:barChart>
      <c:catAx>
        <c:axId val="32565504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nextTo"/>
        <c:spPr>
          <a:ln w="25400">
            <a:solidFill>
              <a:srgbClr val="FF99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9933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32866304"/>
        <c:crossesAt val="0"/>
        <c:auto val="1"/>
        <c:lblAlgn val="ctr"/>
        <c:lblOffset val="100"/>
        <c:tickLblSkip val="1"/>
        <c:tickMarkSkip val="2"/>
        <c:noMultiLvlLbl val="0"/>
      </c:catAx>
      <c:valAx>
        <c:axId val="32866304"/>
        <c:scaling>
          <c:orientation val="minMax"/>
          <c:max val="60000"/>
        </c:scaling>
        <c:delete val="0"/>
        <c:axPos val="l"/>
        <c:majorGridlines>
          <c:spPr>
            <a:ln w="12700">
              <a:solidFill>
                <a:srgbClr val="FF9900"/>
              </a:solidFill>
              <a:prstDash val="solid"/>
            </a:ln>
          </c:spPr>
        </c:majorGridlines>
        <c:numFmt formatCode="#,##0_ " sourceLinked="0"/>
        <c:majorTickMark val="in"/>
        <c:minorTickMark val="none"/>
        <c:tickLblPos val="nextTo"/>
        <c:spPr>
          <a:ln w="25400">
            <a:solidFill>
              <a:srgbClr val="FF99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9933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32565504"/>
        <c:crosses val="autoZero"/>
        <c:crossBetween val="between"/>
        <c:dispUnits>
          <c:builtInUnit val="hundreds"/>
        </c:dispUnits>
      </c:valAx>
      <c:spPr>
        <a:solidFill>
          <a:srgbClr val="FFFFCC"/>
        </a:solidFill>
        <a:ln w="25400">
          <a:solidFill>
            <a:srgbClr val="FF99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4219131812503538"/>
          <c:y val="0.14015334290110287"/>
          <c:w val="0.32787070770382554"/>
          <c:h val="0.16292204853703635"/>
        </c:manualLayout>
      </c:layout>
      <c:overlay val="0"/>
      <c:spPr>
        <a:solidFill>
          <a:srgbClr val="FFFFFF"/>
        </a:solidFill>
        <a:ln w="25400">
          <a:solidFill>
            <a:srgbClr val="FF99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75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4768192428865238E-2"/>
          <c:y val="9.1989032824610614E-2"/>
          <c:w val="0.94358894317064412"/>
          <c:h val="0.7876308751923707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新設住宅着工戸数!$D$3</c:f>
              <c:strCache>
                <c:ptCount val="1"/>
                <c:pt idx="0">
                  <c:v>公的賃貸住宅（公営・公団等）</c:v>
                </c:pt>
              </c:strCache>
            </c:strRef>
          </c:tx>
          <c:spPr>
            <a:solidFill>
              <a:srgbClr val="BCE1DF"/>
            </a:solidFill>
            <a:ln w="9525">
              <a:solidFill>
                <a:schemeClr val="tx1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0"/>
                  <c:y val="-3.199336078678111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56EB-412A-95B0-42AA5A2483AB}"/>
                </c:ext>
              </c:extLst>
            </c:dLbl>
            <c:dLbl>
              <c:idx val="3"/>
              <c:layout>
                <c:manualLayout>
                  <c:x val="-2.7298844507331216E-17"/>
                  <c:y val="-2.774397168219075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56EB-412A-95B0-42AA5A2483AB}"/>
                </c:ext>
              </c:extLst>
            </c:dLbl>
            <c:dLbl>
              <c:idx val="4"/>
              <c:layout>
                <c:manualLayout>
                  <c:x val="-2.7298844507331216E-17"/>
                  <c:y val="-2.553037045613750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56EB-412A-95B0-42AA5A2483AB}"/>
                </c:ext>
              </c:extLst>
            </c:dLbl>
            <c:dLbl>
              <c:idx val="5"/>
              <c:layout>
                <c:manualLayout>
                  <c:x val="0"/>
                  <c:y val="-2.651422856681184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56EB-412A-95B0-42AA5A2483AB}"/>
                </c:ext>
              </c:extLst>
            </c:dLbl>
            <c:dLbl>
              <c:idx val="6"/>
              <c:layout>
                <c:manualLayout>
                  <c:x val="-5.4597689014662432E-17"/>
                  <c:y val="-2.75820629274758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56EB-412A-95B0-42AA5A2483AB}"/>
                </c:ext>
              </c:extLst>
            </c:dLbl>
            <c:dLbl>
              <c:idx val="7"/>
              <c:layout>
                <c:manualLayout>
                  <c:x val="-5.4597689014662432E-17"/>
                  <c:y val="-2.700599857622100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56EB-412A-95B0-42AA5A2483AB}"/>
                </c:ext>
              </c:extLst>
            </c:dLbl>
            <c:dLbl>
              <c:idx val="8"/>
              <c:layout>
                <c:manualLayout>
                  <c:x val="-5.4597689014662432E-17"/>
                  <c:y val="-2.381426489290180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56EB-412A-95B0-42AA5A2483AB}"/>
                </c:ext>
              </c:extLst>
            </c:dLbl>
            <c:dLbl>
              <c:idx val="9"/>
              <c:layout>
                <c:manualLayout>
                  <c:x val="-5.4597689014662432E-17"/>
                  <c:y val="-2.296050635134023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56EB-412A-95B0-42AA5A2483AB}"/>
                </c:ext>
              </c:extLst>
            </c:dLbl>
            <c:dLbl>
              <c:idx val="10"/>
              <c:layout>
                <c:manualLayout>
                  <c:x val="-1.0919537802932486E-16"/>
                  <c:y val="-2.340074548007391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56EB-412A-95B0-42AA5A2483AB}"/>
                </c:ext>
              </c:extLst>
            </c:dLbl>
            <c:dLbl>
              <c:idx val="11"/>
              <c:layout>
                <c:manualLayout>
                  <c:x val="0"/>
                  <c:y val="-2.011853136564102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56EB-412A-95B0-42AA5A2483AB}"/>
                </c:ext>
              </c:extLst>
            </c:dLbl>
            <c:dLbl>
              <c:idx val="12"/>
              <c:layout>
                <c:manualLayout>
                  <c:x val="-1.0969747583138948E-16"/>
                  <c:y val="-2.579894026511490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56EB-412A-95B0-42AA5A2483AB}"/>
                </c:ext>
              </c:extLst>
            </c:dLbl>
            <c:dLbl>
              <c:idx val="13"/>
              <c:layout>
                <c:manualLayout>
                  <c:x val="0"/>
                  <c:y val="-2.082038434402779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56EB-412A-95B0-42AA5A2483AB}"/>
                </c:ext>
              </c:extLst>
            </c:dLbl>
            <c:dLbl>
              <c:idx val="14"/>
              <c:layout>
                <c:manualLayout>
                  <c:x val="-1.0919537802932486E-16"/>
                  <c:y val="-2.731741050326599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56EB-412A-95B0-42AA5A2483AB}"/>
                </c:ext>
              </c:extLst>
            </c:dLbl>
            <c:dLbl>
              <c:idx val="18"/>
              <c:layout>
                <c:manualLayout>
                  <c:x val="0"/>
                  <c:y val="-2.763295261931701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56EB-412A-95B0-42AA5A2483AB}"/>
                </c:ext>
              </c:extLst>
            </c:dLbl>
            <c:dLbl>
              <c:idx val="19"/>
              <c:layout>
                <c:manualLayout>
                  <c:x val="-1.0919537802932486E-16"/>
                  <c:y val="-2.286189787597344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56EB-412A-95B0-42AA5A2483AB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/>
                </a:pPr>
                <a:endParaRPr lang="ja-JP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新設住宅着工戸数!$B$17:$B$38</c:f>
              <c:strCache>
                <c:ptCount val="20"/>
                <c:pt idx="0">
                  <c:v>2004
(H16)</c:v>
                </c:pt>
                <c:pt idx="1">
                  <c:v>2005
(H17)</c:v>
                </c:pt>
                <c:pt idx="2">
                  <c:v>2006
(H18)</c:v>
                </c:pt>
                <c:pt idx="3">
                  <c:v>2007
(H19)</c:v>
                </c:pt>
                <c:pt idx="4">
                  <c:v>2008
(H20)</c:v>
                </c:pt>
                <c:pt idx="5">
                  <c:v>2009
(H21)</c:v>
                </c:pt>
                <c:pt idx="6">
                  <c:v>2010
(H22)</c:v>
                </c:pt>
                <c:pt idx="7">
                  <c:v>2011
(H23)</c:v>
                </c:pt>
                <c:pt idx="8">
                  <c:v>2012
(H24)</c:v>
                </c:pt>
                <c:pt idx="9">
                  <c:v>2013
(H25)</c:v>
                </c:pt>
                <c:pt idx="10">
                  <c:v>2014
(H26)</c:v>
                </c:pt>
                <c:pt idx="11">
                  <c:v>2015
(H27)</c:v>
                </c:pt>
                <c:pt idx="12">
                  <c:v>2016
(H28)</c:v>
                </c:pt>
                <c:pt idx="13">
                  <c:v>2017
(H29)</c:v>
                </c:pt>
                <c:pt idx="14">
                  <c:v>2018
(H30)</c:v>
                </c:pt>
                <c:pt idx="15">
                  <c:v>2019
(R元)</c:v>
                </c:pt>
                <c:pt idx="16">
                  <c:v>2020
(R2)</c:v>
                </c:pt>
                <c:pt idx="17">
                  <c:v>2021
(R3)</c:v>
                </c:pt>
                <c:pt idx="18">
                  <c:v>2022
(R4)</c:v>
                </c:pt>
                <c:pt idx="19">
                  <c:v>2023
(R5)</c:v>
                </c:pt>
              </c:strCache>
            </c:strRef>
          </c:cat>
          <c:val>
            <c:numRef>
              <c:f>新設住宅着工戸数!$D$18:$D$38</c:f>
              <c:numCache>
                <c:formatCode>#,##0_);[Red]\(#,##0\)</c:formatCode>
                <c:ptCount val="20"/>
                <c:pt idx="0">
                  <c:v>301</c:v>
                </c:pt>
                <c:pt idx="1">
                  <c:v>643</c:v>
                </c:pt>
                <c:pt idx="2">
                  <c:v>491</c:v>
                </c:pt>
                <c:pt idx="3">
                  <c:v>326</c:v>
                </c:pt>
                <c:pt idx="4">
                  <c:v>415</c:v>
                </c:pt>
                <c:pt idx="5">
                  <c:v>284</c:v>
                </c:pt>
                <c:pt idx="6">
                  <c:v>1040</c:v>
                </c:pt>
                <c:pt idx="7">
                  <c:v>972</c:v>
                </c:pt>
                <c:pt idx="8">
                  <c:v>773</c:v>
                </c:pt>
                <c:pt idx="9">
                  <c:v>512</c:v>
                </c:pt>
                <c:pt idx="10">
                  <c:v>644</c:v>
                </c:pt>
                <c:pt idx="11">
                  <c:v>991</c:v>
                </c:pt>
                <c:pt idx="12">
                  <c:v>837</c:v>
                </c:pt>
                <c:pt idx="13">
                  <c:v>1311</c:v>
                </c:pt>
                <c:pt idx="14">
                  <c:v>991</c:v>
                </c:pt>
                <c:pt idx="15">
                  <c:v>837</c:v>
                </c:pt>
                <c:pt idx="16">
                  <c:v>344</c:v>
                </c:pt>
                <c:pt idx="17">
                  <c:v>458</c:v>
                </c:pt>
                <c:pt idx="18">
                  <c:v>678</c:v>
                </c:pt>
                <c:pt idx="19">
                  <c:v>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56EB-412A-95B0-42AA5A2483AB}"/>
            </c:ext>
          </c:extLst>
        </c:ser>
        <c:ser>
          <c:idx val="1"/>
          <c:order val="1"/>
          <c:tx>
            <c:strRef>
              <c:f>新設住宅着工戸数!$E$3</c:f>
              <c:strCache>
                <c:ptCount val="1"/>
                <c:pt idx="0">
                  <c:v>民間賃貸住宅</c:v>
                </c:pt>
              </c:strCache>
            </c:strRef>
          </c:tx>
          <c:spPr>
            <a:solidFill>
              <a:srgbClr val="61C1BE"/>
            </a:solidFill>
            <a:ln w="9525">
              <a:solidFill>
                <a:schemeClr val="tx1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新設住宅着工戸数!$B$17:$B$38</c:f>
              <c:strCache>
                <c:ptCount val="20"/>
                <c:pt idx="0">
                  <c:v>2004
(H16)</c:v>
                </c:pt>
                <c:pt idx="1">
                  <c:v>2005
(H17)</c:v>
                </c:pt>
                <c:pt idx="2">
                  <c:v>2006
(H18)</c:v>
                </c:pt>
                <c:pt idx="3">
                  <c:v>2007
(H19)</c:v>
                </c:pt>
                <c:pt idx="4">
                  <c:v>2008
(H20)</c:v>
                </c:pt>
                <c:pt idx="5">
                  <c:v>2009
(H21)</c:v>
                </c:pt>
                <c:pt idx="6">
                  <c:v>2010
(H22)</c:v>
                </c:pt>
                <c:pt idx="7">
                  <c:v>2011
(H23)</c:v>
                </c:pt>
                <c:pt idx="8">
                  <c:v>2012
(H24)</c:v>
                </c:pt>
                <c:pt idx="9">
                  <c:v>2013
(H25)</c:v>
                </c:pt>
                <c:pt idx="10">
                  <c:v>2014
(H26)</c:v>
                </c:pt>
                <c:pt idx="11">
                  <c:v>2015
(H27)</c:v>
                </c:pt>
                <c:pt idx="12">
                  <c:v>2016
(H28)</c:v>
                </c:pt>
                <c:pt idx="13">
                  <c:v>2017
(H29)</c:v>
                </c:pt>
                <c:pt idx="14">
                  <c:v>2018
(H30)</c:v>
                </c:pt>
                <c:pt idx="15">
                  <c:v>2019
(R元)</c:v>
                </c:pt>
                <c:pt idx="16">
                  <c:v>2020
(R2)</c:v>
                </c:pt>
                <c:pt idx="17">
                  <c:v>2021
(R3)</c:v>
                </c:pt>
                <c:pt idx="18">
                  <c:v>2022
(R4)</c:v>
                </c:pt>
                <c:pt idx="19">
                  <c:v>2023
(R5)</c:v>
                </c:pt>
              </c:strCache>
            </c:strRef>
          </c:cat>
          <c:val>
            <c:numRef>
              <c:f>新設住宅着工戸数!$E$18:$E$38</c:f>
              <c:numCache>
                <c:formatCode>#,##0_);[Red]\(#,##0\)</c:formatCode>
                <c:ptCount val="20"/>
                <c:pt idx="0">
                  <c:v>11807</c:v>
                </c:pt>
                <c:pt idx="1">
                  <c:v>12671</c:v>
                </c:pt>
                <c:pt idx="2">
                  <c:v>12293</c:v>
                </c:pt>
                <c:pt idx="3">
                  <c:v>11273</c:v>
                </c:pt>
                <c:pt idx="4">
                  <c:v>12940</c:v>
                </c:pt>
                <c:pt idx="5">
                  <c:v>8636</c:v>
                </c:pt>
                <c:pt idx="6">
                  <c:v>8830</c:v>
                </c:pt>
                <c:pt idx="7">
                  <c:v>7548</c:v>
                </c:pt>
                <c:pt idx="8">
                  <c:v>8230</c:v>
                </c:pt>
                <c:pt idx="9">
                  <c:v>10082</c:v>
                </c:pt>
                <c:pt idx="10">
                  <c:v>8994</c:v>
                </c:pt>
                <c:pt idx="11">
                  <c:v>9803</c:v>
                </c:pt>
                <c:pt idx="12">
                  <c:v>11232</c:v>
                </c:pt>
                <c:pt idx="13">
                  <c:v>12527</c:v>
                </c:pt>
                <c:pt idx="14">
                  <c:v>11033</c:v>
                </c:pt>
                <c:pt idx="15">
                  <c:v>9978</c:v>
                </c:pt>
                <c:pt idx="16">
                  <c:v>9316</c:v>
                </c:pt>
                <c:pt idx="17">
                  <c:v>8845</c:v>
                </c:pt>
                <c:pt idx="18">
                  <c:v>11171</c:v>
                </c:pt>
                <c:pt idx="19">
                  <c:v>10045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56EB-412A-95B0-42AA5A2483AB}"/>
            </c:ext>
          </c:extLst>
        </c:ser>
        <c:ser>
          <c:idx val="2"/>
          <c:order val="2"/>
          <c:tx>
            <c:strRef>
              <c:f>新設住宅着工戸数!$F$3</c:f>
              <c:strCache>
                <c:ptCount val="1"/>
                <c:pt idx="0">
                  <c:v>給与住宅</c:v>
                </c:pt>
              </c:strCache>
            </c:strRef>
          </c:tx>
          <c:spPr>
            <a:solidFill>
              <a:srgbClr val="7F7F7F"/>
            </a:solidFill>
            <a:ln w="9525">
              <a:solidFill>
                <a:schemeClr val="tx1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2.2217685382529937E-3"/>
                  <c:y val="3.09877932494428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56EB-412A-95B0-42AA5A2483AB}"/>
                </c:ext>
              </c:extLst>
            </c:dLbl>
            <c:dLbl>
              <c:idx val="2"/>
              <c:layout>
                <c:manualLayout>
                  <c:x val="-2.0664203114973314E-17"/>
                  <c:y val="-1.2020961821631457E-16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56EB-412A-95B0-42AA5A2483AB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>
                    <a:solidFill>
                      <a:schemeClr val="bg1"/>
                    </a:solidFill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新設住宅着工戸数!$B$17:$B$38</c:f>
              <c:strCache>
                <c:ptCount val="20"/>
                <c:pt idx="0">
                  <c:v>2004
(H16)</c:v>
                </c:pt>
                <c:pt idx="1">
                  <c:v>2005
(H17)</c:v>
                </c:pt>
                <c:pt idx="2">
                  <c:v>2006
(H18)</c:v>
                </c:pt>
                <c:pt idx="3">
                  <c:v>2007
(H19)</c:v>
                </c:pt>
                <c:pt idx="4">
                  <c:v>2008
(H20)</c:v>
                </c:pt>
                <c:pt idx="5">
                  <c:v>2009
(H21)</c:v>
                </c:pt>
                <c:pt idx="6">
                  <c:v>2010
(H22)</c:v>
                </c:pt>
                <c:pt idx="7">
                  <c:v>2011
(H23)</c:v>
                </c:pt>
                <c:pt idx="8">
                  <c:v>2012
(H24)</c:v>
                </c:pt>
                <c:pt idx="9">
                  <c:v>2013
(H25)</c:v>
                </c:pt>
                <c:pt idx="10">
                  <c:v>2014
(H26)</c:v>
                </c:pt>
                <c:pt idx="11">
                  <c:v>2015
(H27)</c:v>
                </c:pt>
                <c:pt idx="12">
                  <c:v>2016
(H28)</c:v>
                </c:pt>
                <c:pt idx="13">
                  <c:v>2017
(H29)</c:v>
                </c:pt>
                <c:pt idx="14">
                  <c:v>2018
(H30)</c:v>
                </c:pt>
                <c:pt idx="15">
                  <c:v>2019
(R元)</c:v>
                </c:pt>
                <c:pt idx="16">
                  <c:v>2020
(R2)</c:v>
                </c:pt>
                <c:pt idx="17">
                  <c:v>2021
(R3)</c:v>
                </c:pt>
                <c:pt idx="18">
                  <c:v>2022
(R4)</c:v>
                </c:pt>
                <c:pt idx="19">
                  <c:v>2023
(R5)</c:v>
                </c:pt>
              </c:strCache>
            </c:strRef>
          </c:cat>
          <c:val>
            <c:numRef>
              <c:f>新設住宅着工戸数!$F$18:$F$38</c:f>
              <c:numCache>
                <c:formatCode>#,##0_);[Red]\(#,##0\)</c:formatCode>
                <c:ptCount val="20"/>
                <c:pt idx="0">
                  <c:v>70</c:v>
                </c:pt>
                <c:pt idx="1">
                  <c:v>185</c:v>
                </c:pt>
                <c:pt idx="2">
                  <c:v>105</c:v>
                </c:pt>
                <c:pt idx="3">
                  <c:v>79</c:v>
                </c:pt>
                <c:pt idx="4">
                  <c:v>258</c:v>
                </c:pt>
                <c:pt idx="5">
                  <c:v>366</c:v>
                </c:pt>
                <c:pt idx="6">
                  <c:v>143</c:v>
                </c:pt>
                <c:pt idx="7">
                  <c:v>60</c:v>
                </c:pt>
                <c:pt idx="8">
                  <c:v>4</c:v>
                </c:pt>
                <c:pt idx="9">
                  <c:v>67</c:v>
                </c:pt>
                <c:pt idx="10">
                  <c:v>78</c:v>
                </c:pt>
                <c:pt idx="11">
                  <c:v>19</c:v>
                </c:pt>
                <c:pt idx="12">
                  <c:v>101</c:v>
                </c:pt>
                <c:pt idx="13">
                  <c:v>682</c:v>
                </c:pt>
                <c:pt idx="14">
                  <c:v>3</c:v>
                </c:pt>
                <c:pt idx="15">
                  <c:v>26</c:v>
                </c:pt>
                <c:pt idx="16">
                  <c:v>71</c:v>
                </c:pt>
                <c:pt idx="17">
                  <c:v>30</c:v>
                </c:pt>
                <c:pt idx="18">
                  <c:v>238</c:v>
                </c:pt>
                <c:pt idx="19">
                  <c:v>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56EB-412A-95B0-42AA5A2483AB}"/>
            </c:ext>
          </c:extLst>
        </c:ser>
        <c:ser>
          <c:idx val="3"/>
          <c:order val="3"/>
          <c:tx>
            <c:strRef>
              <c:f>新設住宅着工戸数!$G$3</c:f>
              <c:strCache>
                <c:ptCount val="1"/>
                <c:pt idx="0">
                  <c:v>分譲住宅</c:v>
                </c:pt>
              </c:strCache>
            </c:strRef>
          </c:tx>
          <c:spPr>
            <a:solidFill>
              <a:srgbClr val="008A83"/>
            </a:solidFill>
            <a:ln w="9525">
              <a:solidFill>
                <a:schemeClr val="tx1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>
                    <a:solidFill>
                      <a:schemeClr val="bg1"/>
                    </a:solidFill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新設住宅着工戸数!$B$17:$B$38</c:f>
              <c:strCache>
                <c:ptCount val="20"/>
                <c:pt idx="0">
                  <c:v>2004
(H16)</c:v>
                </c:pt>
                <c:pt idx="1">
                  <c:v>2005
(H17)</c:v>
                </c:pt>
                <c:pt idx="2">
                  <c:v>2006
(H18)</c:v>
                </c:pt>
                <c:pt idx="3">
                  <c:v>2007
(H19)</c:v>
                </c:pt>
                <c:pt idx="4">
                  <c:v>2008
(H20)</c:v>
                </c:pt>
                <c:pt idx="5">
                  <c:v>2009
(H21)</c:v>
                </c:pt>
                <c:pt idx="6">
                  <c:v>2010
(H22)</c:v>
                </c:pt>
                <c:pt idx="7">
                  <c:v>2011
(H23)</c:v>
                </c:pt>
                <c:pt idx="8">
                  <c:v>2012
(H24)</c:v>
                </c:pt>
                <c:pt idx="9">
                  <c:v>2013
(H25)</c:v>
                </c:pt>
                <c:pt idx="10">
                  <c:v>2014
(H26)</c:v>
                </c:pt>
                <c:pt idx="11">
                  <c:v>2015
(H27)</c:v>
                </c:pt>
                <c:pt idx="12">
                  <c:v>2016
(H28)</c:v>
                </c:pt>
                <c:pt idx="13">
                  <c:v>2017
(H29)</c:v>
                </c:pt>
                <c:pt idx="14">
                  <c:v>2018
(H30)</c:v>
                </c:pt>
                <c:pt idx="15">
                  <c:v>2019
(R元)</c:v>
                </c:pt>
                <c:pt idx="16">
                  <c:v>2020
(R2)</c:v>
                </c:pt>
                <c:pt idx="17">
                  <c:v>2021
(R3)</c:v>
                </c:pt>
                <c:pt idx="18">
                  <c:v>2022
(R4)</c:v>
                </c:pt>
                <c:pt idx="19">
                  <c:v>2023
(R5)</c:v>
                </c:pt>
              </c:strCache>
            </c:strRef>
          </c:cat>
          <c:val>
            <c:numRef>
              <c:f>新設住宅着工戸数!$G$18:$G$38</c:f>
              <c:numCache>
                <c:formatCode>#,##0_);[Red]\(#,##0\)</c:formatCode>
                <c:ptCount val="20"/>
                <c:pt idx="0">
                  <c:v>24880</c:v>
                </c:pt>
                <c:pt idx="1">
                  <c:v>19070</c:v>
                </c:pt>
                <c:pt idx="2">
                  <c:v>19184</c:v>
                </c:pt>
                <c:pt idx="3">
                  <c:v>14707</c:v>
                </c:pt>
                <c:pt idx="4">
                  <c:v>17389</c:v>
                </c:pt>
                <c:pt idx="5">
                  <c:v>9949</c:v>
                </c:pt>
                <c:pt idx="6">
                  <c:v>11450</c:v>
                </c:pt>
                <c:pt idx="7">
                  <c:v>16281</c:v>
                </c:pt>
                <c:pt idx="8">
                  <c:v>12355</c:v>
                </c:pt>
                <c:pt idx="9">
                  <c:v>15946</c:v>
                </c:pt>
                <c:pt idx="10">
                  <c:v>10375</c:v>
                </c:pt>
                <c:pt idx="11">
                  <c:v>12722</c:v>
                </c:pt>
                <c:pt idx="12">
                  <c:v>13089</c:v>
                </c:pt>
                <c:pt idx="13">
                  <c:v>14171</c:v>
                </c:pt>
                <c:pt idx="14">
                  <c:v>15483</c:v>
                </c:pt>
                <c:pt idx="15">
                  <c:v>14137</c:v>
                </c:pt>
                <c:pt idx="16">
                  <c:v>11789</c:v>
                </c:pt>
                <c:pt idx="17">
                  <c:v>12301</c:v>
                </c:pt>
                <c:pt idx="18">
                  <c:v>11068</c:v>
                </c:pt>
                <c:pt idx="19">
                  <c:v>14246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56EB-412A-95B0-42AA5A2483AB}"/>
            </c:ext>
          </c:extLst>
        </c:ser>
        <c:ser>
          <c:idx val="4"/>
          <c:order val="4"/>
          <c:tx>
            <c:strRef>
              <c:f>新設住宅着工戸数!$H$3</c:f>
              <c:strCache>
                <c:ptCount val="1"/>
                <c:pt idx="0">
                  <c:v>持家</c:v>
                </c:pt>
              </c:strCache>
            </c:strRef>
          </c:tx>
          <c:spPr>
            <a:solidFill>
              <a:srgbClr val="005752"/>
            </a:solidFill>
            <a:ln w="9525">
              <a:solidFill>
                <a:srgbClr val="005752"/>
              </a:solidFill>
              <a:prstDash val="solid"/>
            </a:ln>
          </c:spPr>
          <c:invertIfNegative val="0"/>
          <c:dLbls>
            <c:numFmt formatCode="#,##0_);[Red]\(#,##0\)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>
                    <a:solidFill>
                      <a:schemeClr val="bg1"/>
                    </a:solidFill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新設住宅着工戸数!$B$17:$B$38</c:f>
              <c:strCache>
                <c:ptCount val="20"/>
                <c:pt idx="0">
                  <c:v>2004
(H16)</c:v>
                </c:pt>
                <c:pt idx="1">
                  <c:v>2005
(H17)</c:v>
                </c:pt>
                <c:pt idx="2">
                  <c:v>2006
(H18)</c:v>
                </c:pt>
                <c:pt idx="3">
                  <c:v>2007
(H19)</c:v>
                </c:pt>
                <c:pt idx="4">
                  <c:v>2008
(H20)</c:v>
                </c:pt>
                <c:pt idx="5">
                  <c:v>2009
(H21)</c:v>
                </c:pt>
                <c:pt idx="6">
                  <c:v>2010
(H22)</c:v>
                </c:pt>
                <c:pt idx="7">
                  <c:v>2011
(H23)</c:v>
                </c:pt>
                <c:pt idx="8">
                  <c:v>2012
(H24)</c:v>
                </c:pt>
                <c:pt idx="9">
                  <c:v>2013
(H25)</c:v>
                </c:pt>
                <c:pt idx="10">
                  <c:v>2014
(H26)</c:v>
                </c:pt>
                <c:pt idx="11">
                  <c:v>2015
(H27)</c:v>
                </c:pt>
                <c:pt idx="12">
                  <c:v>2016
(H28)</c:v>
                </c:pt>
                <c:pt idx="13">
                  <c:v>2017
(H29)</c:v>
                </c:pt>
                <c:pt idx="14">
                  <c:v>2018
(H30)</c:v>
                </c:pt>
                <c:pt idx="15">
                  <c:v>2019
(R元)</c:v>
                </c:pt>
                <c:pt idx="16">
                  <c:v>2020
(R2)</c:v>
                </c:pt>
                <c:pt idx="17">
                  <c:v>2021
(R3)</c:v>
                </c:pt>
                <c:pt idx="18">
                  <c:v>2022
(R4)</c:v>
                </c:pt>
                <c:pt idx="19">
                  <c:v>2023
(R5)</c:v>
                </c:pt>
              </c:strCache>
            </c:strRef>
          </c:cat>
          <c:val>
            <c:numRef>
              <c:f>新設住宅着工戸数!$H$18:$H$38</c:f>
              <c:numCache>
                <c:formatCode>#,##0_);[Red]\(#,##0\)</c:formatCode>
                <c:ptCount val="20"/>
                <c:pt idx="0">
                  <c:v>6186</c:v>
                </c:pt>
                <c:pt idx="1">
                  <c:v>5647</c:v>
                </c:pt>
                <c:pt idx="2">
                  <c:v>5327</c:v>
                </c:pt>
                <c:pt idx="3">
                  <c:v>4652</c:v>
                </c:pt>
                <c:pt idx="4">
                  <c:v>5047</c:v>
                </c:pt>
                <c:pt idx="5">
                  <c:v>5369</c:v>
                </c:pt>
                <c:pt idx="6">
                  <c:v>5513</c:v>
                </c:pt>
                <c:pt idx="7">
                  <c:v>5058</c:v>
                </c:pt>
                <c:pt idx="8">
                  <c:v>5177</c:v>
                </c:pt>
                <c:pt idx="9">
                  <c:v>5512</c:v>
                </c:pt>
                <c:pt idx="10">
                  <c:v>4305</c:v>
                </c:pt>
                <c:pt idx="11">
                  <c:v>4525</c:v>
                </c:pt>
                <c:pt idx="12">
                  <c:v>4377</c:v>
                </c:pt>
                <c:pt idx="13">
                  <c:v>4362</c:v>
                </c:pt>
                <c:pt idx="14">
                  <c:v>4024</c:v>
                </c:pt>
                <c:pt idx="15">
                  <c:v>4328</c:v>
                </c:pt>
                <c:pt idx="16">
                  <c:v>4010</c:v>
                </c:pt>
                <c:pt idx="17">
                  <c:v>4757</c:v>
                </c:pt>
                <c:pt idx="18">
                  <c:v>4198</c:v>
                </c:pt>
                <c:pt idx="19">
                  <c:v>3501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56EB-412A-95B0-42AA5A2483AB}"/>
            </c:ext>
          </c:extLst>
        </c:ser>
        <c:ser>
          <c:idx val="5"/>
          <c:order val="5"/>
          <c:tx>
            <c:strRef>
              <c:f>新設住宅着工戸数!$I$3</c:f>
              <c:strCache>
                <c:ptCount val="1"/>
                <c:pt idx="0">
                  <c:v>計</c:v>
                </c:pt>
              </c:strCache>
            </c:strRef>
          </c:tx>
          <c:spPr>
            <a:noFill/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/>
                </a:pPr>
                <a:endParaRPr lang="ja-JP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新設住宅着工戸数!$B$17:$B$38</c:f>
              <c:strCache>
                <c:ptCount val="20"/>
                <c:pt idx="0">
                  <c:v>2004
(H16)</c:v>
                </c:pt>
                <c:pt idx="1">
                  <c:v>2005
(H17)</c:v>
                </c:pt>
                <c:pt idx="2">
                  <c:v>2006
(H18)</c:v>
                </c:pt>
                <c:pt idx="3">
                  <c:v>2007
(H19)</c:v>
                </c:pt>
                <c:pt idx="4">
                  <c:v>2008
(H20)</c:v>
                </c:pt>
                <c:pt idx="5">
                  <c:v>2009
(H21)</c:v>
                </c:pt>
                <c:pt idx="6">
                  <c:v>2010
(H22)</c:v>
                </c:pt>
                <c:pt idx="7">
                  <c:v>2011
(H23)</c:v>
                </c:pt>
                <c:pt idx="8">
                  <c:v>2012
(H24)</c:v>
                </c:pt>
                <c:pt idx="9">
                  <c:v>2013
(H25)</c:v>
                </c:pt>
                <c:pt idx="10">
                  <c:v>2014
(H26)</c:v>
                </c:pt>
                <c:pt idx="11">
                  <c:v>2015
(H27)</c:v>
                </c:pt>
                <c:pt idx="12">
                  <c:v>2016
(H28)</c:v>
                </c:pt>
                <c:pt idx="13">
                  <c:v>2017
(H29)</c:v>
                </c:pt>
                <c:pt idx="14">
                  <c:v>2018
(H30)</c:v>
                </c:pt>
                <c:pt idx="15">
                  <c:v>2019
(R元)</c:v>
                </c:pt>
                <c:pt idx="16">
                  <c:v>2020
(R2)</c:v>
                </c:pt>
                <c:pt idx="17">
                  <c:v>2021
(R3)</c:v>
                </c:pt>
                <c:pt idx="18">
                  <c:v>2022
(R4)</c:v>
                </c:pt>
                <c:pt idx="19">
                  <c:v>2023
(R5)</c:v>
                </c:pt>
              </c:strCache>
            </c:strRef>
          </c:cat>
          <c:val>
            <c:numRef>
              <c:f>新設住宅着工戸数!$I$18:$I$38</c:f>
              <c:numCache>
                <c:formatCode>#,##0_);[Red]\(#,##0\)</c:formatCode>
                <c:ptCount val="20"/>
                <c:pt idx="0">
                  <c:v>43244</c:v>
                </c:pt>
                <c:pt idx="1">
                  <c:v>38217</c:v>
                </c:pt>
                <c:pt idx="2">
                  <c:v>37400</c:v>
                </c:pt>
                <c:pt idx="3">
                  <c:v>31037</c:v>
                </c:pt>
                <c:pt idx="4">
                  <c:v>36049</c:v>
                </c:pt>
                <c:pt idx="5">
                  <c:v>24604</c:v>
                </c:pt>
                <c:pt idx="6">
                  <c:v>26976</c:v>
                </c:pt>
                <c:pt idx="7">
                  <c:v>29919</c:v>
                </c:pt>
                <c:pt idx="8">
                  <c:v>26539</c:v>
                </c:pt>
                <c:pt idx="9">
                  <c:v>32119</c:v>
                </c:pt>
                <c:pt idx="10">
                  <c:v>24396</c:v>
                </c:pt>
                <c:pt idx="11">
                  <c:v>28060</c:v>
                </c:pt>
                <c:pt idx="12">
                  <c:v>29636</c:v>
                </c:pt>
                <c:pt idx="13">
                  <c:v>33053</c:v>
                </c:pt>
                <c:pt idx="14">
                  <c:v>31534</c:v>
                </c:pt>
                <c:pt idx="15">
                  <c:v>29306</c:v>
                </c:pt>
                <c:pt idx="16">
                  <c:v>25530</c:v>
                </c:pt>
                <c:pt idx="17">
                  <c:v>26391</c:v>
                </c:pt>
                <c:pt idx="18">
                  <c:v>27353</c:v>
                </c:pt>
                <c:pt idx="19">
                  <c:v>27889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56EB-412A-95B0-42AA5A2483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2565504"/>
        <c:axId val="32866304"/>
      </c:barChart>
      <c:barChart>
        <c:barDir val="col"/>
        <c:grouping val="stacked"/>
        <c:varyColors val="0"/>
        <c:ser>
          <c:idx val="6"/>
          <c:order val="6"/>
          <c:tx>
            <c:strRef>
              <c:f>新設住宅着工戸数!$J$3</c:f>
              <c:strCache>
                <c:ptCount val="1"/>
              </c:strCache>
            </c:strRef>
          </c:tx>
          <c:spPr>
            <a:noFill/>
            <a:ln>
              <a:noFill/>
            </a:ln>
          </c:spPr>
          <c:invertIfNegative val="0"/>
          <c:cat>
            <c:strRef>
              <c:f>新設住宅着工戸数!$B$16:$B$35</c:f>
              <c:strCache>
                <c:ptCount val="17"/>
                <c:pt idx="0">
                  <c:v>2004
(H16)</c:v>
                </c:pt>
                <c:pt idx="1">
                  <c:v>2005
(H17)</c:v>
                </c:pt>
                <c:pt idx="2">
                  <c:v>2006
(H18)</c:v>
                </c:pt>
                <c:pt idx="3">
                  <c:v>2007
(H19)</c:v>
                </c:pt>
                <c:pt idx="4">
                  <c:v>2008
(H20)</c:v>
                </c:pt>
                <c:pt idx="5">
                  <c:v>2009
(H21)</c:v>
                </c:pt>
                <c:pt idx="6">
                  <c:v>2010
(H22)</c:v>
                </c:pt>
                <c:pt idx="7">
                  <c:v>2011
(H23)</c:v>
                </c:pt>
                <c:pt idx="8">
                  <c:v>2012
(H24)</c:v>
                </c:pt>
                <c:pt idx="9">
                  <c:v>2013
(H25)</c:v>
                </c:pt>
                <c:pt idx="10">
                  <c:v>2014
(H26)</c:v>
                </c:pt>
                <c:pt idx="11">
                  <c:v>2015
(H27)</c:v>
                </c:pt>
                <c:pt idx="12">
                  <c:v>2016
(H28)</c:v>
                </c:pt>
                <c:pt idx="13">
                  <c:v>2017
(H29)</c:v>
                </c:pt>
                <c:pt idx="14">
                  <c:v>2018
(H30)</c:v>
                </c:pt>
                <c:pt idx="15">
                  <c:v>2019
(R元)</c:v>
                </c:pt>
                <c:pt idx="16">
                  <c:v>2020
(R2)</c:v>
                </c:pt>
              </c:strCache>
            </c:strRef>
          </c:cat>
          <c:val>
            <c:numRef>
              <c:f>新設住宅着工戸数!$D$16:$D$35</c:f>
              <c:numCache>
                <c:formatCode>#,##0_);[Red]\(#,##0\)</c:formatCode>
                <c:ptCount val="17"/>
                <c:pt idx="0">
                  <c:v>301</c:v>
                </c:pt>
                <c:pt idx="1">
                  <c:v>643</c:v>
                </c:pt>
                <c:pt idx="2">
                  <c:v>491</c:v>
                </c:pt>
                <c:pt idx="3">
                  <c:v>326</c:v>
                </c:pt>
                <c:pt idx="4">
                  <c:v>415</c:v>
                </c:pt>
                <c:pt idx="5">
                  <c:v>284</c:v>
                </c:pt>
                <c:pt idx="6">
                  <c:v>1040</c:v>
                </c:pt>
                <c:pt idx="7">
                  <c:v>972</c:v>
                </c:pt>
                <c:pt idx="8">
                  <c:v>773</c:v>
                </c:pt>
                <c:pt idx="9">
                  <c:v>512</c:v>
                </c:pt>
                <c:pt idx="10">
                  <c:v>644</c:v>
                </c:pt>
                <c:pt idx="11">
                  <c:v>991</c:v>
                </c:pt>
                <c:pt idx="12">
                  <c:v>837</c:v>
                </c:pt>
                <c:pt idx="13">
                  <c:v>1311</c:v>
                </c:pt>
                <c:pt idx="14">
                  <c:v>991</c:v>
                </c:pt>
                <c:pt idx="15">
                  <c:v>837</c:v>
                </c:pt>
                <c:pt idx="16">
                  <c:v>344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56EB-412A-95B0-42AA5A2483AB}"/>
            </c:ext>
          </c:extLst>
        </c:ser>
        <c:ser>
          <c:idx val="7"/>
          <c:order val="7"/>
          <c:tx>
            <c:strRef>
              <c:f>新設住宅着工戸数!$K$3</c:f>
              <c:strCache>
                <c:ptCount val="1"/>
              </c:strCache>
            </c:strRef>
          </c:tx>
          <c:spPr>
            <a:noFill/>
            <a:ln>
              <a:noFill/>
            </a:ln>
          </c:spPr>
          <c:invertIfNegative val="0"/>
          <c:cat>
            <c:strRef>
              <c:f>新設住宅着工戸数!$B$16:$B$35</c:f>
              <c:strCache>
                <c:ptCount val="17"/>
                <c:pt idx="0">
                  <c:v>2004
(H16)</c:v>
                </c:pt>
                <c:pt idx="1">
                  <c:v>2005
(H17)</c:v>
                </c:pt>
                <c:pt idx="2">
                  <c:v>2006
(H18)</c:v>
                </c:pt>
                <c:pt idx="3">
                  <c:v>2007
(H19)</c:v>
                </c:pt>
                <c:pt idx="4">
                  <c:v>2008
(H20)</c:v>
                </c:pt>
                <c:pt idx="5">
                  <c:v>2009
(H21)</c:v>
                </c:pt>
                <c:pt idx="6">
                  <c:v>2010
(H22)</c:v>
                </c:pt>
                <c:pt idx="7">
                  <c:v>2011
(H23)</c:v>
                </c:pt>
                <c:pt idx="8">
                  <c:v>2012
(H24)</c:v>
                </c:pt>
                <c:pt idx="9">
                  <c:v>2013
(H25)</c:v>
                </c:pt>
                <c:pt idx="10">
                  <c:v>2014
(H26)</c:v>
                </c:pt>
                <c:pt idx="11">
                  <c:v>2015
(H27)</c:v>
                </c:pt>
                <c:pt idx="12">
                  <c:v>2016
(H28)</c:v>
                </c:pt>
                <c:pt idx="13">
                  <c:v>2017
(H29)</c:v>
                </c:pt>
                <c:pt idx="14">
                  <c:v>2018
(H30)</c:v>
                </c:pt>
                <c:pt idx="15">
                  <c:v>2019
(R元)</c:v>
                </c:pt>
                <c:pt idx="16">
                  <c:v>2020
(R2)</c:v>
                </c:pt>
              </c:strCache>
            </c:strRef>
          </c:cat>
          <c:val>
            <c:numRef>
              <c:f>新設住宅着工戸数!$E$16:$E$35</c:f>
              <c:numCache>
                <c:formatCode>#,##0_);[Red]\(#,##0\)</c:formatCode>
                <c:ptCount val="17"/>
                <c:pt idx="0">
                  <c:v>11807</c:v>
                </c:pt>
                <c:pt idx="1">
                  <c:v>12671</c:v>
                </c:pt>
                <c:pt idx="2">
                  <c:v>12293</c:v>
                </c:pt>
                <c:pt idx="3">
                  <c:v>11273</c:v>
                </c:pt>
                <c:pt idx="4">
                  <c:v>12940</c:v>
                </c:pt>
                <c:pt idx="5">
                  <c:v>8636</c:v>
                </c:pt>
                <c:pt idx="6">
                  <c:v>8830</c:v>
                </c:pt>
                <c:pt idx="7">
                  <c:v>7548</c:v>
                </c:pt>
                <c:pt idx="8">
                  <c:v>8230</c:v>
                </c:pt>
                <c:pt idx="9">
                  <c:v>10082</c:v>
                </c:pt>
                <c:pt idx="10">
                  <c:v>8994</c:v>
                </c:pt>
                <c:pt idx="11">
                  <c:v>9803</c:v>
                </c:pt>
                <c:pt idx="12">
                  <c:v>11232</c:v>
                </c:pt>
                <c:pt idx="13">
                  <c:v>12527</c:v>
                </c:pt>
                <c:pt idx="14">
                  <c:v>11033</c:v>
                </c:pt>
                <c:pt idx="15">
                  <c:v>9978</c:v>
                </c:pt>
                <c:pt idx="16">
                  <c:v>9316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56EB-412A-95B0-42AA5A2483AB}"/>
            </c:ext>
          </c:extLst>
        </c:ser>
        <c:ser>
          <c:idx val="8"/>
          <c:order val="8"/>
          <c:tx>
            <c:strRef>
              <c:f>新設住宅着工戸数!$L$3</c:f>
              <c:strCache>
                <c:ptCount val="1"/>
              </c:strCache>
            </c:strRef>
          </c:tx>
          <c:spPr>
            <a:noFill/>
            <a:ln>
              <a:noFill/>
            </a:ln>
          </c:spPr>
          <c:invertIfNegative val="0"/>
          <c:cat>
            <c:strRef>
              <c:f>新設住宅着工戸数!$B$16:$B$35</c:f>
              <c:strCache>
                <c:ptCount val="17"/>
                <c:pt idx="0">
                  <c:v>2004
(H16)</c:v>
                </c:pt>
                <c:pt idx="1">
                  <c:v>2005
(H17)</c:v>
                </c:pt>
                <c:pt idx="2">
                  <c:v>2006
(H18)</c:v>
                </c:pt>
                <c:pt idx="3">
                  <c:v>2007
(H19)</c:v>
                </c:pt>
                <c:pt idx="4">
                  <c:v>2008
(H20)</c:v>
                </c:pt>
                <c:pt idx="5">
                  <c:v>2009
(H21)</c:v>
                </c:pt>
                <c:pt idx="6">
                  <c:v>2010
(H22)</c:v>
                </c:pt>
                <c:pt idx="7">
                  <c:v>2011
(H23)</c:v>
                </c:pt>
                <c:pt idx="8">
                  <c:v>2012
(H24)</c:v>
                </c:pt>
                <c:pt idx="9">
                  <c:v>2013
(H25)</c:v>
                </c:pt>
                <c:pt idx="10">
                  <c:v>2014
(H26)</c:v>
                </c:pt>
                <c:pt idx="11">
                  <c:v>2015
(H27)</c:v>
                </c:pt>
                <c:pt idx="12">
                  <c:v>2016
(H28)</c:v>
                </c:pt>
                <c:pt idx="13">
                  <c:v>2017
(H29)</c:v>
                </c:pt>
                <c:pt idx="14">
                  <c:v>2018
(H30)</c:v>
                </c:pt>
                <c:pt idx="15">
                  <c:v>2019
(R元)</c:v>
                </c:pt>
                <c:pt idx="16">
                  <c:v>2020
(R2)</c:v>
                </c:pt>
              </c:strCache>
            </c:strRef>
          </c:cat>
          <c:val>
            <c:numRef>
              <c:f>新設住宅着工戸数!$F$16:$F$35</c:f>
              <c:numCache>
                <c:formatCode>#,##0_);[Red]\(#,##0\)</c:formatCode>
                <c:ptCount val="17"/>
                <c:pt idx="0">
                  <c:v>70</c:v>
                </c:pt>
                <c:pt idx="1">
                  <c:v>185</c:v>
                </c:pt>
                <c:pt idx="2">
                  <c:v>105</c:v>
                </c:pt>
                <c:pt idx="3">
                  <c:v>79</c:v>
                </c:pt>
                <c:pt idx="4">
                  <c:v>258</c:v>
                </c:pt>
                <c:pt idx="5">
                  <c:v>366</c:v>
                </c:pt>
                <c:pt idx="6">
                  <c:v>143</c:v>
                </c:pt>
                <c:pt idx="7">
                  <c:v>60</c:v>
                </c:pt>
                <c:pt idx="8">
                  <c:v>4</c:v>
                </c:pt>
                <c:pt idx="9">
                  <c:v>67</c:v>
                </c:pt>
                <c:pt idx="10">
                  <c:v>78</c:v>
                </c:pt>
                <c:pt idx="11">
                  <c:v>19</c:v>
                </c:pt>
                <c:pt idx="12">
                  <c:v>101</c:v>
                </c:pt>
                <c:pt idx="13">
                  <c:v>682</c:v>
                </c:pt>
                <c:pt idx="14">
                  <c:v>3</c:v>
                </c:pt>
                <c:pt idx="15">
                  <c:v>26</c:v>
                </c:pt>
                <c:pt idx="16">
                  <c:v>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56EB-412A-95B0-42AA5A2483AB}"/>
            </c:ext>
          </c:extLst>
        </c:ser>
        <c:ser>
          <c:idx val="9"/>
          <c:order val="9"/>
          <c:tx>
            <c:strRef>
              <c:f>新設住宅着工戸数!$M$3</c:f>
              <c:strCache>
                <c:ptCount val="1"/>
              </c:strCache>
            </c:strRef>
          </c:tx>
          <c:spPr>
            <a:noFill/>
            <a:ln>
              <a:noFill/>
            </a:ln>
          </c:spPr>
          <c:invertIfNegative val="0"/>
          <c:cat>
            <c:strRef>
              <c:f>新設住宅着工戸数!$B$16:$B$35</c:f>
              <c:strCache>
                <c:ptCount val="17"/>
                <c:pt idx="0">
                  <c:v>2004
(H16)</c:v>
                </c:pt>
                <c:pt idx="1">
                  <c:v>2005
(H17)</c:v>
                </c:pt>
                <c:pt idx="2">
                  <c:v>2006
(H18)</c:v>
                </c:pt>
                <c:pt idx="3">
                  <c:v>2007
(H19)</c:v>
                </c:pt>
                <c:pt idx="4">
                  <c:v>2008
(H20)</c:v>
                </c:pt>
                <c:pt idx="5">
                  <c:v>2009
(H21)</c:v>
                </c:pt>
                <c:pt idx="6">
                  <c:v>2010
(H22)</c:v>
                </c:pt>
                <c:pt idx="7">
                  <c:v>2011
(H23)</c:v>
                </c:pt>
                <c:pt idx="8">
                  <c:v>2012
(H24)</c:v>
                </c:pt>
                <c:pt idx="9">
                  <c:v>2013
(H25)</c:v>
                </c:pt>
                <c:pt idx="10">
                  <c:v>2014
(H26)</c:v>
                </c:pt>
                <c:pt idx="11">
                  <c:v>2015
(H27)</c:v>
                </c:pt>
                <c:pt idx="12">
                  <c:v>2016
(H28)</c:v>
                </c:pt>
                <c:pt idx="13">
                  <c:v>2017
(H29)</c:v>
                </c:pt>
                <c:pt idx="14">
                  <c:v>2018
(H30)</c:v>
                </c:pt>
                <c:pt idx="15">
                  <c:v>2019
(R元)</c:v>
                </c:pt>
                <c:pt idx="16">
                  <c:v>2020
(R2)</c:v>
                </c:pt>
              </c:strCache>
            </c:strRef>
          </c:cat>
          <c:val>
            <c:numRef>
              <c:f>新設住宅着工戸数!$G$16:$G$35</c:f>
              <c:numCache>
                <c:formatCode>#,##0_);[Red]\(#,##0\)</c:formatCode>
                <c:ptCount val="17"/>
                <c:pt idx="0">
                  <c:v>24880</c:v>
                </c:pt>
                <c:pt idx="1">
                  <c:v>19070</c:v>
                </c:pt>
                <c:pt idx="2">
                  <c:v>19184</c:v>
                </c:pt>
                <c:pt idx="3">
                  <c:v>14707</c:v>
                </c:pt>
                <c:pt idx="4">
                  <c:v>17389</c:v>
                </c:pt>
                <c:pt idx="5">
                  <c:v>9949</c:v>
                </c:pt>
                <c:pt idx="6">
                  <c:v>11450</c:v>
                </c:pt>
                <c:pt idx="7">
                  <c:v>16281</c:v>
                </c:pt>
                <c:pt idx="8">
                  <c:v>12355</c:v>
                </c:pt>
                <c:pt idx="9">
                  <c:v>15946</c:v>
                </c:pt>
                <c:pt idx="10">
                  <c:v>10375</c:v>
                </c:pt>
                <c:pt idx="11">
                  <c:v>12722</c:v>
                </c:pt>
                <c:pt idx="12">
                  <c:v>13089</c:v>
                </c:pt>
                <c:pt idx="13">
                  <c:v>14171</c:v>
                </c:pt>
                <c:pt idx="14">
                  <c:v>15483</c:v>
                </c:pt>
                <c:pt idx="15">
                  <c:v>14137</c:v>
                </c:pt>
                <c:pt idx="16">
                  <c:v>11789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56EB-412A-95B0-42AA5A2483AB}"/>
            </c:ext>
          </c:extLst>
        </c:ser>
        <c:ser>
          <c:idx val="10"/>
          <c:order val="10"/>
          <c:tx>
            <c:strRef>
              <c:f>新設住宅着工戸数!$N$3</c:f>
              <c:strCache>
                <c:ptCount val="1"/>
              </c:strCache>
            </c:strRef>
          </c:tx>
          <c:spPr>
            <a:noFill/>
            <a:ln>
              <a:solidFill>
                <a:schemeClr val="tx1"/>
              </a:solidFill>
            </a:ln>
          </c:spPr>
          <c:invertIfNegative val="0"/>
          <c:cat>
            <c:strRef>
              <c:f>新設住宅着工戸数!$B$16:$B$35</c:f>
              <c:strCache>
                <c:ptCount val="17"/>
                <c:pt idx="0">
                  <c:v>2004
(H16)</c:v>
                </c:pt>
                <c:pt idx="1">
                  <c:v>2005
(H17)</c:v>
                </c:pt>
                <c:pt idx="2">
                  <c:v>2006
(H18)</c:v>
                </c:pt>
                <c:pt idx="3">
                  <c:v>2007
(H19)</c:v>
                </c:pt>
                <c:pt idx="4">
                  <c:v>2008
(H20)</c:v>
                </c:pt>
                <c:pt idx="5">
                  <c:v>2009
(H21)</c:v>
                </c:pt>
                <c:pt idx="6">
                  <c:v>2010
(H22)</c:v>
                </c:pt>
                <c:pt idx="7">
                  <c:v>2011
(H23)</c:v>
                </c:pt>
                <c:pt idx="8">
                  <c:v>2012
(H24)</c:v>
                </c:pt>
                <c:pt idx="9">
                  <c:v>2013
(H25)</c:v>
                </c:pt>
                <c:pt idx="10">
                  <c:v>2014
(H26)</c:v>
                </c:pt>
                <c:pt idx="11">
                  <c:v>2015
(H27)</c:v>
                </c:pt>
                <c:pt idx="12">
                  <c:v>2016
(H28)</c:v>
                </c:pt>
                <c:pt idx="13">
                  <c:v>2017
(H29)</c:v>
                </c:pt>
                <c:pt idx="14">
                  <c:v>2018
(H30)</c:v>
                </c:pt>
                <c:pt idx="15">
                  <c:v>2019
(R元)</c:v>
                </c:pt>
                <c:pt idx="16">
                  <c:v>2020
(R2)</c:v>
                </c:pt>
              </c:strCache>
            </c:strRef>
          </c:cat>
          <c:val>
            <c:numRef>
              <c:f>新設住宅着工戸数!$H$16:$H$35</c:f>
              <c:numCache>
                <c:formatCode>#,##0_);[Red]\(#,##0\)</c:formatCode>
                <c:ptCount val="17"/>
                <c:pt idx="0">
                  <c:v>6186</c:v>
                </c:pt>
                <c:pt idx="1">
                  <c:v>5647</c:v>
                </c:pt>
                <c:pt idx="2">
                  <c:v>5327</c:v>
                </c:pt>
                <c:pt idx="3">
                  <c:v>4652</c:v>
                </c:pt>
                <c:pt idx="4">
                  <c:v>5047</c:v>
                </c:pt>
                <c:pt idx="5">
                  <c:v>5369</c:v>
                </c:pt>
                <c:pt idx="6">
                  <c:v>5513</c:v>
                </c:pt>
                <c:pt idx="7">
                  <c:v>5058</c:v>
                </c:pt>
                <c:pt idx="8">
                  <c:v>5177</c:v>
                </c:pt>
                <c:pt idx="9">
                  <c:v>5512</c:v>
                </c:pt>
                <c:pt idx="10">
                  <c:v>4305</c:v>
                </c:pt>
                <c:pt idx="11">
                  <c:v>4525</c:v>
                </c:pt>
                <c:pt idx="12">
                  <c:v>4377</c:v>
                </c:pt>
                <c:pt idx="13">
                  <c:v>4362</c:v>
                </c:pt>
                <c:pt idx="14">
                  <c:v>4024</c:v>
                </c:pt>
                <c:pt idx="15">
                  <c:v>4328</c:v>
                </c:pt>
                <c:pt idx="16">
                  <c:v>4010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56EB-412A-95B0-42AA5A2483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serLines>
          <c:spPr>
            <a:ln w="3175">
              <a:solidFill>
                <a:srgbClr val="A6A6A6"/>
              </a:solidFill>
            </a:ln>
          </c:spPr>
        </c:serLines>
        <c:axId val="1634123264"/>
        <c:axId val="1634111200"/>
      </c:barChart>
      <c:catAx>
        <c:axId val="32565504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nextTo"/>
        <c:spPr>
          <a:ln w="12700">
            <a:solidFill>
              <a:schemeClr val="tx1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32866304"/>
        <c:crossesAt val="0"/>
        <c:auto val="1"/>
        <c:lblAlgn val="ctr"/>
        <c:lblOffset val="100"/>
        <c:noMultiLvlLbl val="0"/>
      </c:catAx>
      <c:valAx>
        <c:axId val="32866304"/>
        <c:scaling>
          <c:orientation val="minMax"/>
          <c:max val="60000"/>
        </c:scaling>
        <c:delete val="0"/>
        <c:axPos val="l"/>
        <c:majorGridlines>
          <c:spPr>
            <a:ln w="6350">
              <a:solidFill>
                <a:schemeClr val="bg1">
                  <a:lumMod val="85000"/>
                </a:schemeClr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ja-JP"/>
                  <a:t>（百戸）</a:t>
                </a:r>
              </a:p>
            </c:rich>
          </c:tx>
          <c:layout>
            <c:manualLayout>
              <c:xMode val="edge"/>
              <c:yMode val="edge"/>
              <c:x val="6.281790443931636E-3"/>
              <c:y val="1.0996400799178361E-2"/>
            </c:manualLayout>
          </c:layout>
          <c:overlay val="0"/>
        </c:title>
        <c:numFmt formatCode="#,##0_ " sourceLinked="0"/>
        <c:majorTickMark val="in"/>
        <c:minorTickMark val="none"/>
        <c:tickLblPos val="nextTo"/>
        <c:spPr>
          <a:ln w="12700">
            <a:solidFill>
              <a:schemeClr val="tx1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32565504"/>
        <c:crosses val="autoZero"/>
        <c:crossBetween val="between"/>
        <c:dispUnits>
          <c:builtInUnit val="hundreds"/>
        </c:dispUnits>
      </c:valAx>
      <c:valAx>
        <c:axId val="1634111200"/>
        <c:scaling>
          <c:orientation val="minMax"/>
        </c:scaling>
        <c:delete val="1"/>
        <c:axPos val="r"/>
        <c:numFmt formatCode="#,##0_);[Red]\(#,##0\)" sourceLinked="1"/>
        <c:majorTickMark val="out"/>
        <c:minorTickMark val="none"/>
        <c:tickLblPos val="nextTo"/>
        <c:crossAx val="1634123264"/>
        <c:crosses val="max"/>
        <c:crossBetween val="between"/>
      </c:valAx>
      <c:catAx>
        <c:axId val="163412326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634111200"/>
        <c:crosses val="autoZero"/>
        <c:auto val="1"/>
        <c:lblAlgn val="ctr"/>
        <c:lblOffset val="100"/>
        <c:noMultiLvlLbl val="0"/>
      </c:catAx>
      <c:spPr>
        <a:noFill/>
        <a:ln w="6350">
          <a:noFill/>
          <a:prstDash val="solid"/>
        </a:ln>
      </c:spPr>
    </c:plotArea>
    <c:legend>
      <c:legendPos val="r"/>
      <c:legendEntry>
        <c:idx val="0"/>
        <c:delete val="1"/>
      </c:legendEntry>
      <c:legendEntry>
        <c:idx val="6"/>
        <c:delete val="1"/>
      </c:legendEntry>
      <c:legendEntry>
        <c:idx val="7"/>
        <c:delete val="1"/>
      </c:legendEntry>
      <c:legendEntry>
        <c:idx val="8"/>
        <c:delete val="1"/>
      </c:legendEntry>
      <c:legendEntry>
        <c:idx val="9"/>
        <c:delete val="1"/>
      </c:legendEntry>
      <c:legendEntry>
        <c:idx val="10"/>
        <c:delete val="1"/>
      </c:legendEntry>
      <c:layout>
        <c:manualLayout>
          <c:xMode val="edge"/>
          <c:yMode val="edge"/>
          <c:x val="0.58355730116326987"/>
          <c:y val="0.1079246987534931"/>
          <c:w val="0.38249017449458467"/>
          <c:h val="0.14985134269691902"/>
        </c:manualLayout>
      </c:layout>
      <c:overlay val="0"/>
      <c:spPr>
        <a:solidFill>
          <a:srgbClr val="FFFFFF"/>
        </a:solidFill>
        <a:ln w="25400">
          <a:noFill/>
          <a:prstDash val="solid"/>
        </a:ln>
      </c:spPr>
      <c:txPr>
        <a:bodyPr/>
        <a:lstStyle/>
        <a:p>
          <a:pPr>
            <a:defRPr sz="900"/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chemeClr val="tx1"/>
          </a:solidFill>
          <a:latin typeface="ＭＳ Ｐゴシック" panose="020B0600070205080204" pitchFamily="50" charset="-128"/>
          <a:ea typeface="ＭＳ Ｐゴシック" panose="020B0600070205080204" pitchFamily="50" charset="-128"/>
          <a:cs typeface="ＭＳ 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5470919378025858E-2"/>
          <c:y val="7.4067882884380584E-2"/>
          <c:w val="0.78002273052082838"/>
          <c:h val="0.80477335480378642"/>
        </c:manualLayout>
      </c:layout>
      <c:lineChart>
        <c:grouping val="standard"/>
        <c:varyColors val="0"/>
        <c:ser>
          <c:idx val="0"/>
          <c:order val="0"/>
          <c:tx>
            <c:strRef>
              <c:f>新設住宅平均床面積!$B$2</c:f>
              <c:strCache>
                <c:ptCount val="1"/>
                <c:pt idx="0">
                  <c:v>平均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  <a:cs typeface="+mn-cs"/>
                  </a:defRPr>
                </a:pPr>
                <a:endParaRPr lang="ja-JP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新設住宅平均床面積!$A$3:$A$32</c:f>
              <c:strCache>
                <c:ptCount val="21"/>
                <c:pt idx="0">
                  <c:v>2003(H15)</c:v>
                </c:pt>
                <c:pt idx="1">
                  <c:v>2004(H16)</c:v>
                </c:pt>
                <c:pt idx="2">
                  <c:v>2005(H17)</c:v>
                </c:pt>
                <c:pt idx="3">
                  <c:v>2006(H18)</c:v>
                </c:pt>
                <c:pt idx="4">
                  <c:v>2007(H19)</c:v>
                </c:pt>
                <c:pt idx="5">
                  <c:v>2008(H20)</c:v>
                </c:pt>
                <c:pt idx="6">
                  <c:v>2009(H21)</c:v>
                </c:pt>
                <c:pt idx="7">
                  <c:v>2010(H22)</c:v>
                </c:pt>
                <c:pt idx="8">
                  <c:v>2011(H23)</c:v>
                </c:pt>
                <c:pt idx="9">
                  <c:v>2012(H24)</c:v>
                </c:pt>
                <c:pt idx="10">
                  <c:v>2013(H25)</c:v>
                </c:pt>
                <c:pt idx="11">
                  <c:v>2014(H26)</c:v>
                </c:pt>
                <c:pt idx="12">
                  <c:v>2015(H27)</c:v>
                </c:pt>
                <c:pt idx="13">
                  <c:v>2016(H28)</c:v>
                </c:pt>
                <c:pt idx="14">
                  <c:v>2017(H29)</c:v>
                </c:pt>
                <c:pt idx="15">
                  <c:v>2018(H30)</c:v>
                </c:pt>
                <c:pt idx="16">
                  <c:v>2019(R元)</c:v>
                </c:pt>
                <c:pt idx="17">
                  <c:v>2020(R2)</c:v>
                </c:pt>
                <c:pt idx="18">
                  <c:v>2021(R3)</c:v>
                </c:pt>
                <c:pt idx="19">
                  <c:v>2022(R4)</c:v>
                </c:pt>
                <c:pt idx="20">
                  <c:v>2023(R5)</c:v>
                </c:pt>
              </c:strCache>
            </c:strRef>
          </c:cat>
          <c:val>
            <c:numRef>
              <c:f>新設住宅平均床面積!$B$3:$B$32</c:f>
              <c:numCache>
                <c:formatCode>#,##0.00_ </c:formatCode>
                <c:ptCount val="21"/>
                <c:pt idx="0">
                  <c:v>87.131600000000006</c:v>
                </c:pt>
                <c:pt idx="1">
                  <c:v>88.49</c:v>
                </c:pt>
                <c:pt idx="2">
                  <c:v>79.95</c:v>
                </c:pt>
                <c:pt idx="3">
                  <c:v>80.11</c:v>
                </c:pt>
                <c:pt idx="4">
                  <c:v>77.14</c:v>
                </c:pt>
                <c:pt idx="5">
                  <c:v>74.260000000000005</c:v>
                </c:pt>
                <c:pt idx="6">
                  <c:v>79.040000000000006</c:v>
                </c:pt>
                <c:pt idx="7">
                  <c:v>78.760000000000005</c:v>
                </c:pt>
                <c:pt idx="8">
                  <c:v>82.97</c:v>
                </c:pt>
                <c:pt idx="9">
                  <c:v>79.995289950638679</c:v>
                </c:pt>
                <c:pt idx="10">
                  <c:v>78.884180703010685</c:v>
                </c:pt>
                <c:pt idx="11">
                  <c:v>74.790000000000006</c:v>
                </c:pt>
                <c:pt idx="12">
                  <c:v>73.061760513186002</c:v>
                </c:pt>
                <c:pt idx="13">
                  <c:v>71.86</c:v>
                </c:pt>
                <c:pt idx="14">
                  <c:v>67.706138625843337</c:v>
                </c:pt>
                <c:pt idx="15">
                  <c:v>68.16528191792986</c:v>
                </c:pt>
                <c:pt idx="16">
                  <c:v>70.926080944728881</c:v>
                </c:pt>
                <c:pt idx="17">
                  <c:v>68.391970231100672</c:v>
                </c:pt>
                <c:pt idx="18">
                  <c:v>71.62</c:v>
                </c:pt>
                <c:pt idx="19">
                  <c:v>68.64</c:v>
                </c:pt>
                <c:pt idx="20">
                  <c:v>71.56642403815124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68-49CA-8898-F655C01F1A8E}"/>
            </c:ext>
          </c:extLst>
        </c:ser>
        <c:ser>
          <c:idx val="3"/>
          <c:order val="1"/>
          <c:tx>
            <c:strRef>
              <c:f>新設住宅平均床面積!$C$2</c:f>
              <c:strCache>
                <c:ptCount val="1"/>
                <c:pt idx="0">
                  <c:v>持家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diamond"/>
            <c:size val="8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  <a:cs typeface="+mn-cs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新設住宅平均床面積!$A$3:$A$32</c:f>
              <c:strCache>
                <c:ptCount val="21"/>
                <c:pt idx="0">
                  <c:v>2003(H15)</c:v>
                </c:pt>
                <c:pt idx="1">
                  <c:v>2004(H16)</c:v>
                </c:pt>
                <c:pt idx="2">
                  <c:v>2005(H17)</c:v>
                </c:pt>
                <c:pt idx="3">
                  <c:v>2006(H18)</c:v>
                </c:pt>
                <c:pt idx="4">
                  <c:v>2007(H19)</c:v>
                </c:pt>
                <c:pt idx="5">
                  <c:v>2008(H20)</c:v>
                </c:pt>
                <c:pt idx="6">
                  <c:v>2009(H21)</c:v>
                </c:pt>
                <c:pt idx="7">
                  <c:v>2010(H22)</c:v>
                </c:pt>
                <c:pt idx="8">
                  <c:v>2011(H23)</c:v>
                </c:pt>
                <c:pt idx="9">
                  <c:v>2012(H24)</c:v>
                </c:pt>
                <c:pt idx="10">
                  <c:v>2013(H25)</c:v>
                </c:pt>
                <c:pt idx="11">
                  <c:v>2014(H26)</c:v>
                </c:pt>
                <c:pt idx="12">
                  <c:v>2015(H27)</c:v>
                </c:pt>
                <c:pt idx="13">
                  <c:v>2016(H28)</c:v>
                </c:pt>
                <c:pt idx="14">
                  <c:v>2017(H29)</c:v>
                </c:pt>
                <c:pt idx="15">
                  <c:v>2018(H30)</c:v>
                </c:pt>
                <c:pt idx="16">
                  <c:v>2019(R元)</c:v>
                </c:pt>
                <c:pt idx="17">
                  <c:v>2020(R2)</c:v>
                </c:pt>
                <c:pt idx="18">
                  <c:v>2021(R3)</c:v>
                </c:pt>
                <c:pt idx="19">
                  <c:v>2022(R4)</c:v>
                </c:pt>
                <c:pt idx="20">
                  <c:v>2023(R5)</c:v>
                </c:pt>
              </c:strCache>
            </c:strRef>
          </c:cat>
          <c:val>
            <c:numRef>
              <c:f>新設住宅平均床面積!$C$3:$C$32</c:f>
              <c:numCache>
                <c:formatCode>0.00_);[Red]\(0.00\)</c:formatCode>
                <c:ptCount val="21"/>
                <c:pt idx="0">
                  <c:v>126.92</c:v>
                </c:pt>
                <c:pt idx="1">
                  <c:v>128.01</c:v>
                </c:pt>
                <c:pt idx="2">
                  <c:v>127.3</c:v>
                </c:pt>
                <c:pt idx="3">
                  <c:v>127.79</c:v>
                </c:pt>
                <c:pt idx="4">
                  <c:v>124.62</c:v>
                </c:pt>
                <c:pt idx="5">
                  <c:v>125</c:v>
                </c:pt>
                <c:pt idx="6">
                  <c:v>119.94</c:v>
                </c:pt>
                <c:pt idx="7">
                  <c:v>118.86</c:v>
                </c:pt>
                <c:pt idx="8">
                  <c:v>121.62</c:v>
                </c:pt>
                <c:pt idx="9">
                  <c:v>118.502414525787</c:v>
                </c:pt>
                <c:pt idx="10">
                  <c:v>120.29789550072569</c:v>
                </c:pt>
                <c:pt idx="11">
                  <c:v>120.18513356562137</c:v>
                </c:pt>
                <c:pt idx="12">
                  <c:v>119.85790055248619</c:v>
                </c:pt>
                <c:pt idx="13">
                  <c:v>118.9</c:v>
                </c:pt>
                <c:pt idx="14">
                  <c:v>118.54103622191656</c:v>
                </c:pt>
                <c:pt idx="15">
                  <c:v>116.65159045725646</c:v>
                </c:pt>
                <c:pt idx="16">
                  <c:v>116.05729166666667</c:v>
                </c:pt>
                <c:pt idx="17">
                  <c:v>115.62917705735661</c:v>
                </c:pt>
                <c:pt idx="18">
                  <c:v>115.61</c:v>
                </c:pt>
                <c:pt idx="19">
                  <c:v>116.00976655550262</c:v>
                </c:pt>
                <c:pt idx="20">
                  <c:v>115.92087974864324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68-49CA-8898-F655C01F1A8E}"/>
            </c:ext>
          </c:extLst>
        </c:ser>
        <c:ser>
          <c:idx val="2"/>
          <c:order val="2"/>
          <c:tx>
            <c:strRef>
              <c:f>新設住宅平均床面積!$D$2</c:f>
              <c:strCache>
                <c:ptCount val="1"/>
                <c:pt idx="0">
                  <c:v>貸家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triangle"/>
            <c:size val="8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  <a:cs typeface="+mn-cs"/>
                  </a:defRPr>
                </a:pPr>
                <a:endParaRPr lang="ja-JP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新設住宅平均床面積!$A$3:$A$32</c:f>
              <c:strCache>
                <c:ptCount val="21"/>
                <c:pt idx="0">
                  <c:v>2003(H15)</c:v>
                </c:pt>
                <c:pt idx="1">
                  <c:v>2004(H16)</c:v>
                </c:pt>
                <c:pt idx="2">
                  <c:v>2005(H17)</c:v>
                </c:pt>
                <c:pt idx="3">
                  <c:v>2006(H18)</c:v>
                </c:pt>
                <c:pt idx="4">
                  <c:v>2007(H19)</c:v>
                </c:pt>
                <c:pt idx="5">
                  <c:v>2008(H20)</c:v>
                </c:pt>
                <c:pt idx="6">
                  <c:v>2009(H21)</c:v>
                </c:pt>
                <c:pt idx="7">
                  <c:v>2010(H22)</c:v>
                </c:pt>
                <c:pt idx="8">
                  <c:v>2011(H23)</c:v>
                </c:pt>
                <c:pt idx="9">
                  <c:v>2012(H24)</c:v>
                </c:pt>
                <c:pt idx="10">
                  <c:v>2013(H25)</c:v>
                </c:pt>
                <c:pt idx="11">
                  <c:v>2014(H26)</c:v>
                </c:pt>
                <c:pt idx="12">
                  <c:v>2015(H27)</c:v>
                </c:pt>
                <c:pt idx="13">
                  <c:v>2016(H28)</c:v>
                </c:pt>
                <c:pt idx="14">
                  <c:v>2017(H29)</c:v>
                </c:pt>
                <c:pt idx="15">
                  <c:v>2018(H30)</c:v>
                </c:pt>
                <c:pt idx="16">
                  <c:v>2019(R元)</c:v>
                </c:pt>
                <c:pt idx="17">
                  <c:v>2020(R2)</c:v>
                </c:pt>
                <c:pt idx="18">
                  <c:v>2021(R3)</c:v>
                </c:pt>
                <c:pt idx="19">
                  <c:v>2022(R4)</c:v>
                </c:pt>
                <c:pt idx="20">
                  <c:v>2023(R5)</c:v>
                </c:pt>
              </c:strCache>
            </c:strRef>
          </c:cat>
          <c:val>
            <c:numRef>
              <c:f>新設住宅平均床面積!$D$3:$D$32</c:f>
              <c:numCache>
                <c:formatCode>0.00_);[Red]\(0.00\)</c:formatCode>
                <c:ptCount val="21"/>
                <c:pt idx="0">
                  <c:v>46.91</c:v>
                </c:pt>
                <c:pt idx="1">
                  <c:v>45.48</c:v>
                </c:pt>
                <c:pt idx="2">
                  <c:v>43.8</c:v>
                </c:pt>
                <c:pt idx="3">
                  <c:v>43.52</c:v>
                </c:pt>
                <c:pt idx="4">
                  <c:v>41.58</c:v>
                </c:pt>
                <c:pt idx="5">
                  <c:v>40.270000000000003</c:v>
                </c:pt>
                <c:pt idx="6">
                  <c:v>41.74</c:v>
                </c:pt>
                <c:pt idx="7">
                  <c:v>44.65</c:v>
                </c:pt>
                <c:pt idx="8">
                  <c:v>45.3</c:v>
                </c:pt>
                <c:pt idx="9">
                  <c:v>44.915694768410532</c:v>
                </c:pt>
                <c:pt idx="10">
                  <c:v>43.728525580517271</c:v>
                </c:pt>
                <c:pt idx="11">
                  <c:v>42.08</c:v>
                </c:pt>
                <c:pt idx="12">
                  <c:v>40.49</c:v>
                </c:pt>
                <c:pt idx="13">
                  <c:v>37.92</c:v>
                </c:pt>
                <c:pt idx="14">
                  <c:v>36.306691718456428</c:v>
                </c:pt>
                <c:pt idx="15">
                  <c:v>36.188040585495678</c:v>
                </c:pt>
                <c:pt idx="16">
                  <c:v>37.78883543796352</c:v>
                </c:pt>
                <c:pt idx="17">
                  <c:v>38.938405797101453</c:v>
                </c:pt>
                <c:pt idx="18">
                  <c:v>40.479999999999997</c:v>
                </c:pt>
                <c:pt idx="19">
                  <c:v>41.876276479027766</c:v>
                </c:pt>
                <c:pt idx="20">
                  <c:v>45.505934718100889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568-49CA-8898-F655C01F1A8E}"/>
            </c:ext>
          </c:extLst>
        </c:ser>
        <c:ser>
          <c:idx val="4"/>
          <c:order val="3"/>
          <c:tx>
            <c:strRef>
              <c:f>新設住宅平均床面積!$E$2</c:f>
              <c:strCache>
                <c:ptCount val="1"/>
                <c:pt idx="0">
                  <c:v>給与住宅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  <a:cs typeface="+mn-cs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新設住宅平均床面積!$A$3:$A$32</c:f>
              <c:strCache>
                <c:ptCount val="21"/>
                <c:pt idx="0">
                  <c:v>2003(H15)</c:v>
                </c:pt>
                <c:pt idx="1">
                  <c:v>2004(H16)</c:v>
                </c:pt>
                <c:pt idx="2">
                  <c:v>2005(H17)</c:v>
                </c:pt>
                <c:pt idx="3">
                  <c:v>2006(H18)</c:v>
                </c:pt>
                <c:pt idx="4">
                  <c:v>2007(H19)</c:v>
                </c:pt>
                <c:pt idx="5">
                  <c:v>2008(H20)</c:v>
                </c:pt>
                <c:pt idx="6">
                  <c:v>2009(H21)</c:v>
                </c:pt>
                <c:pt idx="7">
                  <c:v>2010(H22)</c:v>
                </c:pt>
                <c:pt idx="8">
                  <c:v>2011(H23)</c:v>
                </c:pt>
                <c:pt idx="9">
                  <c:v>2012(H24)</c:v>
                </c:pt>
                <c:pt idx="10">
                  <c:v>2013(H25)</c:v>
                </c:pt>
                <c:pt idx="11">
                  <c:v>2014(H26)</c:v>
                </c:pt>
                <c:pt idx="12">
                  <c:v>2015(H27)</c:v>
                </c:pt>
                <c:pt idx="13">
                  <c:v>2016(H28)</c:v>
                </c:pt>
                <c:pt idx="14">
                  <c:v>2017(H29)</c:v>
                </c:pt>
                <c:pt idx="15">
                  <c:v>2018(H30)</c:v>
                </c:pt>
                <c:pt idx="16">
                  <c:v>2019(R元)</c:v>
                </c:pt>
                <c:pt idx="17">
                  <c:v>2020(R2)</c:v>
                </c:pt>
                <c:pt idx="18">
                  <c:v>2021(R3)</c:v>
                </c:pt>
                <c:pt idx="19">
                  <c:v>2022(R4)</c:v>
                </c:pt>
                <c:pt idx="20">
                  <c:v>2023(R5)</c:v>
                </c:pt>
              </c:strCache>
            </c:strRef>
          </c:cat>
          <c:val>
            <c:numRef>
              <c:f>新設住宅平均床面積!$E$3:$E$32</c:f>
              <c:numCache>
                <c:formatCode>0.00_);[Red]\(0.00\)</c:formatCode>
                <c:ptCount val="21"/>
                <c:pt idx="0">
                  <c:v>53.55</c:v>
                </c:pt>
                <c:pt idx="1">
                  <c:v>38.909999999999997</c:v>
                </c:pt>
                <c:pt idx="2">
                  <c:v>84.5</c:v>
                </c:pt>
                <c:pt idx="3">
                  <c:v>60.32</c:v>
                </c:pt>
                <c:pt idx="4">
                  <c:v>76.23</c:v>
                </c:pt>
                <c:pt idx="5">
                  <c:v>86.42</c:v>
                </c:pt>
                <c:pt idx="6">
                  <c:v>45.62</c:v>
                </c:pt>
                <c:pt idx="7">
                  <c:v>47.14</c:v>
                </c:pt>
                <c:pt idx="8">
                  <c:v>89.28</c:v>
                </c:pt>
                <c:pt idx="9">
                  <c:v>121.25</c:v>
                </c:pt>
                <c:pt idx="10">
                  <c:v>49.223880597014926</c:v>
                </c:pt>
                <c:pt idx="11">
                  <c:v>41.23</c:v>
                </c:pt>
                <c:pt idx="12">
                  <c:v>147.74</c:v>
                </c:pt>
                <c:pt idx="13">
                  <c:v>90.29</c:v>
                </c:pt>
                <c:pt idx="14">
                  <c:v>40.758064516129032</c:v>
                </c:pt>
                <c:pt idx="15">
                  <c:v>219.66666666666666</c:v>
                </c:pt>
                <c:pt idx="16">
                  <c:v>42.46153846153846</c:v>
                </c:pt>
                <c:pt idx="17">
                  <c:v>44.04225352112676</c:v>
                </c:pt>
                <c:pt idx="18">
                  <c:v>43.9</c:v>
                </c:pt>
                <c:pt idx="19">
                  <c:v>56.184873949579831</c:v>
                </c:pt>
                <c:pt idx="20">
                  <c:v>109.3125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568-49CA-8898-F655C01F1A8E}"/>
            </c:ext>
          </c:extLst>
        </c:ser>
        <c:ser>
          <c:idx val="1"/>
          <c:order val="4"/>
          <c:tx>
            <c:strRef>
              <c:f>新設住宅平均床面積!$F$2</c:f>
              <c:strCache>
                <c:ptCount val="1"/>
                <c:pt idx="0">
                  <c:v>分譲住宅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8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ＭＳ Ｐゴシック" panose="020B0600070205080204" pitchFamily="50" charset="-128"/>
                    <a:ea typeface="ＭＳ Ｐゴシック" panose="020B0600070205080204" pitchFamily="50" charset="-128"/>
                    <a:cs typeface="+mn-cs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新設住宅平均床面積!$A$3:$A$32</c:f>
              <c:strCache>
                <c:ptCount val="21"/>
                <c:pt idx="0">
                  <c:v>2003(H15)</c:v>
                </c:pt>
                <c:pt idx="1">
                  <c:v>2004(H16)</c:v>
                </c:pt>
                <c:pt idx="2">
                  <c:v>2005(H17)</c:v>
                </c:pt>
                <c:pt idx="3">
                  <c:v>2006(H18)</c:v>
                </c:pt>
                <c:pt idx="4">
                  <c:v>2007(H19)</c:v>
                </c:pt>
                <c:pt idx="5">
                  <c:v>2008(H20)</c:v>
                </c:pt>
                <c:pt idx="6">
                  <c:v>2009(H21)</c:v>
                </c:pt>
                <c:pt idx="7">
                  <c:v>2010(H22)</c:v>
                </c:pt>
                <c:pt idx="8">
                  <c:v>2011(H23)</c:v>
                </c:pt>
                <c:pt idx="9">
                  <c:v>2012(H24)</c:v>
                </c:pt>
                <c:pt idx="10">
                  <c:v>2013(H25)</c:v>
                </c:pt>
                <c:pt idx="11">
                  <c:v>2014(H26)</c:v>
                </c:pt>
                <c:pt idx="12">
                  <c:v>2015(H27)</c:v>
                </c:pt>
                <c:pt idx="13">
                  <c:v>2016(H28)</c:v>
                </c:pt>
                <c:pt idx="14">
                  <c:v>2017(H29)</c:v>
                </c:pt>
                <c:pt idx="15">
                  <c:v>2018(H30)</c:v>
                </c:pt>
                <c:pt idx="16">
                  <c:v>2019(R元)</c:v>
                </c:pt>
                <c:pt idx="17">
                  <c:v>2020(R2)</c:v>
                </c:pt>
                <c:pt idx="18">
                  <c:v>2021(R3)</c:v>
                </c:pt>
                <c:pt idx="19">
                  <c:v>2022(R4)</c:v>
                </c:pt>
                <c:pt idx="20">
                  <c:v>2023(R5)</c:v>
                </c:pt>
              </c:strCache>
            </c:strRef>
          </c:cat>
          <c:val>
            <c:numRef>
              <c:f>新設住宅平均床面積!$F$3:$F$32</c:f>
              <c:numCache>
                <c:formatCode>0.00_);[Red]\(0.00\)</c:formatCode>
                <c:ptCount val="21"/>
                <c:pt idx="0">
                  <c:v>99.22</c:v>
                </c:pt>
                <c:pt idx="1">
                  <c:v>99.74</c:v>
                </c:pt>
                <c:pt idx="2">
                  <c:v>91.1</c:v>
                </c:pt>
                <c:pt idx="3">
                  <c:v>91.37</c:v>
                </c:pt>
                <c:pt idx="4">
                  <c:v>90.18</c:v>
                </c:pt>
                <c:pt idx="5">
                  <c:v>85.45</c:v>
                </c:pt>
                <c:pt idx="6">
                  <c:v>91.65</c:v>
                </c:pt>
                <c:pt idx="7">
                  <c:v>89.24</c:v>
                </c:pt>
                <c:pt idx="8">
                  <c:v>90.65</c:v>
                </c:pt>
                <c:pt idx="9">
                  <c:v>89.408903278025093</c:v>
                </c:pt>
                <c:pt idx="10">
                  <c:v>88.049730339897152</c:v>
                </c:pt>
                <c:pt idx="11">
                  <c:v>86.58</c:v>
                </c:pt>
                <c:pt idx="12">
                  <c:v>83.95</c:v>
                </c:pt>
                <c:pt idx="13">
                  <c:v>87.29</c:v>
                </c:pt>
                <c:pt idx="14">
                  <c:v>84.017077129348664</c:v>
                </c:pt>
                <c:pt idx="15">
                  <c:v>80.367758186397978</c:v>
                </c:pt>
                <c:pt idx="16">
                  <c:v>83.647898069733728</c:v>
                </c:pt>
                <c:pt idx="17">
                  <c:v>76.605479684451609</c:v>
                </c:pt>
                <c:pt idx="18">
                  <c:v>78.22</c:v>
                </c:pt>
                <c:pt idx="19">
                  <c:v>79.605348753162275</c:v>
                </c:pt>
                <c:pt idx="20">
                  <c:v>79.075810753895837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568-49CA-8898-F655C01F1A8E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67354624"/>
        <c:axId val="67356160"/>
      </c:lineChart>
      <c:catAx>
        <c:axId val="6735462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234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defRPr>
            </a:pPr>
            <a:endParaRPr lang="ja-JP"/>
          </a:p>
        </c:txPr>
        <c:crossAx val="673561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7356160"/>
        <c:scaling>
          <c:orientation val="minMax"/>
          <c:max val="22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defRPr>
            </a:pPr>
            <a:endParaRPr lang="ja-JP"/>
          </a:p>
        </c:txPr>
        <c:crossAx val="67354624"/>
        <c:crosses val="autoZero"/>
        <c:crossBetween val="between"/>
      </c:valAx>
      <c:spPr>
        <a:noFill/>
        <a:ln>
          <a:solidFill>
            <a:srgbClr val="000000"/>
          </a:solidFill>
        </a:ln>
        <a:effectLst/>
      </c:spPr>
    </c:plotArea>
    <c:legend>
      <c:legendPos val="b"/>
      <c:layout>
        <c:manualLayout>
          <c:xMode val="edge"/>
          <c:yMode val="edge"/>
          <c:x val="0.10290804192967698"/>
          <c:y val="0.16096168463467686"/>
          <c:w val="0.38993015342740156"/>
          <c:h val="3.829901301152112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 horizontalDpi="-4"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390525</xdr:colOff>
      <xdr:row>1</xdr:row>
      <xdr:rowOff>104775</xdr:rowOff>
    </xdr:from>
    <xdr:to>
      <xdr:col>18</xdr:col>
      <xdr:colOff>523875</xdr:colOff>
      <xdr:row>27</xdr:row>
      <xdr:rowOff>0</xdr:rowOff>
    </xdr:to>
    <xdr:graphicFrame macro="">
      <xdr:nvGraphicFramePr>
        <xdr:cNvPr id="2" name="Chart 1026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513896</xdr:colOff>
      <xdr:row>12</xdr:row>
      <xdr:rowOff>143651</xdr:rowOff>
    </xdr:from>
    <xdr:to>
      <xdr:col>18</xdr:col>
      <xdr:colOff>93766</xdr:colOff>
      <xdr:row>13</xdr:row>
      <xdr:rowOff>123157</xdr:rowOff>
    </xdr:to>
    <xdr:sp macro="" textlink="">
      <xdr:nvSpPr>
        <xdr:cNvPr id="3" name="Text Box 1050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9581696" y="1854976"/>
          <a:ext cx="113270" cy="1287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0" tIns="0" rIns="0" bIns="0" anchor="ctr" upright="1">
          <a:sp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296</a:t>
          </a: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0.68679</cdr:x>
      <cdr:y>0.54543</cdr:y>
    </cdr:from>
    <cdr:to>
      <cdr:x>0.71363</cdr:x>
      <cdr:y>0.57986</cdr:y>
    </cdr:to>
    <cdr:sp macro="" textlink="">
      <cdr:nvSpPr>
        <cdr:cNvPr id="3" name="Text Box 105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941114" y="2276708"/>
          <a:ext cx="154020" cy="14371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0" tIns="0" rIns="0" bIns="0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246</a:t>
          </a:r>
        </a:p>
      </cdr:txBody>
    </cdr:sp>
  </cdr:relSizeAnchor>
  <cdr:relSizeAnchor xmlns:cdr="http://schemas.openxmlformats.org/drawingml/2006/chartDrawing">
    <cdr:from>
      <cdr:x>0.80282</cdr:x>
      <cdr:y>0.45515</cdr:y>
    </cdr:from>
    <cdr:to>
      <cdr:x>0.8391</cdr:x>
      <cdr:y>0.48958</cdr:y>
    </cdr:to>
    <cdr:sp macro="" textlink="">
      <cdr:nvSpPr>
        <cdr:cNvPr id="4" name="Text Box 105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06943" y="1899866"/>
          <a:ext cx="208191" cy="14371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0" tIns="0" rIns="0" bIns="0" anchor="ctr" upright="1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321</a:t>
          </a:r>
        </a:p>
      </cdr:txBody>
    </cdr:sp>
  </cdr:relSizeAnchor>
  <cdr:relSizeAnchor xmlns:cdr="http://schemas.openxmlformats.org/drawingml/2006/chartDrawing">
    <cdr:from>
      <cdr:x>0.83093</cdr:x>
      <cdr:y>0.55499</cdr:y>
    </cdr:from>
    <cdr:to>
      <cdr:x>0.86721</cdr:x>
      <cdr:y>0.58942</cdr:y>
    </cdr:to>
    <cdr:sp macro="" textlink="">
      <cdr:nvSpPr>
        <cdr:cNvPr id="5" name="Text Box 105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68250" y="2316591"/>
          <a:ext cx="208190" cy="14371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0" tIns="0" rIns="0" bIns="0" anchor="ctr" upright="1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244</a:t>
          </a:r>
        </a:p>
      </cdr:txBody>
    </cdr:sp>
  </cdr:relSizeAnchor>
  <cdr:relSizeAnchor xmlns:cdr="http://schemas.openxmlformats.org/drawingml/2006/chartDrawing">
    <cdr:from>
      <cdr:x>0.01024</cdr:x>
      <cdr:y>0.03566</cdr:y>
    </cdr:from>
    <cdr:to>
      <cdr:x>0.09597</cdr:x>
      <cdr:y>0.07967</cdr:y>
    </cdr:to>
    <cdr:sp macro="" textlink="">
      <cdr:nvSpPr>
        <cdr:cNvPr id="30" name="Text Box 102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7351" y="136544"/>
          <a:ext cx="480131" cy="16850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18288" rIns="0" bIns="0" anchor="t" upright="1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993300"/>
              </a:solidFill>
              <a:latin typeface="ＭＳ ゴシック"/>
              <a:ea typeface="ＭＳ ゴシック"/>
            </a:rPr>
            <a:t>（百戸）</a:t>
          </a:r>
        </a:p>
      </cdr:txBody>
    </cdr:sp>
  </cdr:relSizeAnchor>
  <cdr:relSizeAnchor xmlns:cdr="http://schemas.openxmlformats.org/drawingml/2006/chartDrawing">
    <cdr:from>
      <cdr:x>0.08628</cdr:x>
      <cdr:y>0.15701</cdr:y>
    </cdr:from>
    <cdr:to>
      <cdr:x>0.11312</cdr:x>
      <cdr:y>0.19144</cdr:y>
    </cdr:to>
    <cdr:sp macro="" textlink="">
      <cdr:nvSpPr>
        <cdr:cNvPr id="31" name="Text Box 103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94814" y="608211"/>
          <a:ext cx="153888" cy="13337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0" tIns="0" rIns="0" bIns="0" anchor="ctr" upright="1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548</a:t>
          </a:r>
        </a:p>
      </cdr:txBody>
    </cdr:sp>
  </cdr:relSizeAnchor>
  <cdr:relSizeAnchor xmlns:cdr="http://schemas.openxmlformats.org/drawingml/2006/chartDrawing">
    <cdr:from>
      <cdr:x>0.11816</cdr:x>
      <cdr:y>0.14597</cdr:y>
    </cdr:from>
    <cdr:to>
      <cdr:x>0.14499</cdr:x>
      <cdr:y>0.1804</cdr:y>
    </cdr:to>
    <cdr:sp macro="" textlink="">
      <cdr:nvSpPr>
        <cdr:cNvPr id="32" name="Text Box 103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77610" y="565452"/>
          <a:ext cx="153888" cy="13337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0" tIns="0" rIns="0" bIns="0" anchor="ctr" upright="1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555</a:t>
          </a:r>
        </a:p>
      </cdr:txBody>
    </cdr:sp>
  </cdr:relSizeAnchor>
  <cdr:relSizeAnchor xmlns:cdr="http://schemas.openxmlformats.org/drawingml/2006/chartDrawing">
    <cdr:from>
      <cdr:x>0.14671</cdr:x>
      <cdr:y>0.26478</cdr:y>
    </cdr:from>
    <cdr:to>
      <cdr:x>0.17355</cdr:x>
      <cdr:y>0.29921</cdr:y>
    </cdr:to>
    <cdr:sp macro="" textlink="">
      <cdr:nvSpPr>
        <cdr:cNvPr id="33" name="Text Box 103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41361" y="1025702"/>
          <a:ext cx="153888" cy="133370"/>
        </a:xfrm>
        <a:prstGeom xmlns:a="http://schemas.openxmlformats.org/drawingml/2006/main" prst="rect">
          <a:avLst/>
        </a:prstGeom>
        <a:solidFill xmlns:a="http://schemas.openxmlformats.org/drawingml/2006/main">
          <a:srgbClr val="FFFFCC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0" tIns="0" rIns="0" bIns="0" anchor="ctr" upright="1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458</a:t>
          </a:r>
        </a:p>
      </cdr:txBody>
    </cdr:sp>
  </cdr:relSizeAnchor>
  <cdr:relSizeAnchor xmlns:cdr="http://schemas.openxmlformats.org/drawingml/2006/chartDrawing">
    <cdr:from>
      <cdr:x>0.17551</cdr:x>
      <cdr:y>0.23279</cdr:y>
    </cdr:from>
    <cdr:to>
      <cdr:x>0.20234</cdr:x>
      <cdr:y>0.26722</cdr:y>
    </cdr:to>
    <cdr:sp macro="" textlink="">
      <cdr:nvSpPr>
        <cdr:cNvPr id="34" name="Text Box 103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06506" y="901765"/>
          <a:ext cx="153888" cy="13337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0" tIns="0" rIns="0" bIns="0" anchor="ctr" upright="1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486</a:t>
          </a:r>
        </a:p>
      </cdr:txBody>
    </cdr:sp>
  </cdr:relSizeAnchor>
  <cdr:relSizeAnchor xmlns:cdr="http://schemas.openxmlformats.org/drawingml/2006/chartDrawing">
    <cdr:from>
      <cdr:x>0.20943</cdr:x>
      <cdr:y>0.21122</cdr:y>
    </cdr:from>
    <cdr:to>
      <cdr:x>0.23626</cdr:x>
      <cdr:y>0.24565</cdr:y>
    </cdr:to>
    <cdr:sp macro="" textlink="">
      <cdr:nvSpPr>
        <cdr:cNvPr id="35" name="Text Box 103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01013" y="818211"/>
          <a:ext cx="153888" cy="13337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0" tIns="0" rIns="0" bIns="0" anchor="ctr" upright="1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504</a:t>
          </a:r>
        </a:p>
      </cdr:txBody>
    </cdr:sp>
  </cdr:relSizeAnchor>
  <cdr:relSizeAnchor xmlns:cdr="http://schemas.openxmlformats.org/drawingml/2006/chartDrawing">
    <cdr:from>
      <cdr:x>0.23552</cdr:x>
      <cdr:y>0.33018</cdr:y>
    </cdr:from>
    <cdr:to>
      <cdr:x>0.26235</cdr:x>
      <cdr:y>0.36461</cdr:y>
    </cdr:to>
    <cdr:sp macro="" textlink="">
      <cdr:nvSpPr>
        <cdr:cNvPr id="36" name="Text Box 103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51512" y="1378220"/>
          <a:ext cx="153962" cy="14371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0" tIns="0" rIns="0" bIns="0" anchor="ctr" upright="1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412</a:t>
          </a:r>
        </a:p>
      </cdr:txBody>
    </cdr:sp>
  </cdr:relSizeAnchor>
  <cdr:relSizeAnchor xmlns:cdr="http://schemas.openxmlformats.org/drawingml/2006/chartDrawing">
    <cdr:from>
      <cdr:x>0.26251</cdr:x>
      <cdr:y>0.36377</cdr:y>
    </cdr:from>
    <cdr:to>
      <cdr:x>0.28934</cdr:x>
      <cdr:y>0.3982</cdr:y>
    </cdr:to>
    <cdr:sp macro="" textlink="">
      <cdr:nvSpPr>
        <cdr:cNvPr id="37" name="Text Box 103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06394" y="1518430"/>
          <a:ext cx="153962" cy="143716"/>
        </a:xfrm>
        <a:prstGeom xmlns:a="http://schemas.openxmlformats.org/drawingml/2006/main" prst="rect">
          <a:avLst/>
        </a:prstGeom>
        <a:solidFill xmlns:a="http://schemas.openxmlformats.org/drawingml/2006/main">
          <a:srgbClr val="FFFFCC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0" tIns="0" rIns="0" bIns="0" anchor="ctr" upright="1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380</a:t>
          </a:r>
        </a:p>
      </cdr:txBody>
    </cdr:sp>
  </cdr:relSizeAnchor>
  <cdr:relSizeAnchor xmlns:cdr="http://schemas.openxmlformats.org/drawingml/2006/chartDrawing">
    <cdr:from>
      <cdr:x>0.30023</cdr:x>
      <cdr:y>0.27798</cdr:y>
    </cdr:from>
    <cdr:to>
      <cdr:x>0.32707</cdr:x>
      <cdr:y>0.31241</cdr:y>
    </cdr:to>
    <cdr:sp macro="" textlink="">
      <cdr:nvSpPr>
        <cdr:cNvPr id="38" name="Text Box 103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721763" y="1076825"/>
          <a:ext cx="153888" cy="13337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0" tIns="0" rIns="0" bIns="0" anchor="ctr" upright="1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453</a:t>
          </a:r>
        </a:p>
      </cdr:txBody>
    </cdr:sp>
  </cdr:relSizeAnchor>
  <cdr:relSizeAnchor xmlns:cdr="http://schemas.openxmlformats.org/drawingml/2006/chartDrawing">
    <cdr:from>
      <cdr:x>0.32757</cdr:x>
      <cdr:y>0.34118</cdr:y>
    </cdr:from>
    <cdr:to>
      <cdr:x>0.35441</cdr:x>
      <cdr:y>0.37561</cdr:y>
    </cdr:to>
    <cdr:sp macro="" textlink="">
      <cdr:nvSpPr>
        <cdr:cNvPr id="39" name="Text Box 104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879716" y="1424136"/>
          <a:ext cx="154020" cy="14371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0" tIns="0" rIns="0" bIns="0" anchor="ctr" upright="1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405</a:t>
          </a:r>
        </a:p>
      </cdr:txBody>
    </cdr:sp>
  </cdr:relSizeAnchor>
  <cdr:relSizeAnchor xmlns:cdr="http://schemas.openxmlformats.org/drawingml/2006/chartDrawing">
    <cdr:from>
      <cdr:x>0.35297</cdr:x>
      <cdr:y>0.40748</cdr:y>
    </cdr:from>
    <cdr:to>
      <cdr:x>0.3798</cdr:x>
      <cdr:y>0.44191</cdr:y>
    </cdr:to>
    <cdr:sp macro="" textlink="">
      <cdr:nvSpPr>
        <cdr:cNvPr id="40" name="Text Box 104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025509" y="1700882"/>
          <a:ext cx="153963" cy="143716"/>
        </a:xfrm>
        <a:prstGeom xmlns:a="http://schemas.openxmlformats.org/drawingml/2006/main" prst="rect">
          <a:avLst/>
        </a:prstGeom>
        <a:solidFill xmlns:a="http://schemas.openxmlformats.org/drawingml/2006/main">
          <a:srgbClr val="FFFFCC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0" tIns="0" rIns="0" bIns="0" anchor="ctr" upright="1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352</a:t>
          </a:r>
        </a:p>
      </cdr:txBody>
    </cdr:sp>
  </cdr:relSizeAnchor>
  <cdr:relSizeAnchor xmlns:cdr="http://schemas.openxmlformats.org/drawingml/2006/chartDrawing">
    <cdr:from>
      <cdr:x>0.38176</cdr:x>
      <cdr:y>0.34098</cdr:y>
    </cdr:from>
    <cdr:to>
      <cdr:x>0.4086</cdr:x>
      <cdr:y>0.3754</cdr:y>
    </cdr:to>
    <cdr:sp macro="" textlink="">
      <cdr:nvSpPr>
        <cdr:cNvPr id="41" name="Text Box 104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190737" y="1423301"/>
          <a:ext cx="154020" cy="14367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0" tIns="0" rIns="0" bIns="0" anchor="ctr" upright="1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405</a:t>
          </a:r>
        </a:p>
      </cdr:txBody>
    </cdr:sp>
  </cdr:relSizeAnchor>
  <cdr:relSizeAnchor xmlns:cdr="http://schemas.openxmlformats.org/drawingml/2006/chartDrawing">
    <cdr:from>
      <cdr:x>0.41523</cdr:x>
      <cdr:y>0.27321</cdr:y>
    </cdr:from>
    <cdr:to>
      <cdr:x>0.44206</cdr:x>
      <cdr:y>0.30764</cdr:y>
    </cdr:to>
    <cdr:sp macro="" textlink="">
      <cdr:nvSpPr>
        <cdr:cNvPr id="42" name="Text Box 104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82749" y="1140399"/>
          <a:ext cx="153963" cy="14371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0" tIns="0" rIns="0" bIns="0" anchor="ctr" upright="1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456</a:t>
          </a:r>
        </a:p>
      </cdr:txBody>
    </cdr:sp>
  </cdr:relSizeAnchor>
  <cdr:relSizeAnchor xmlns:cdr="http://schemas.openxmlformats.org/drawingml/2006/chartDrawing">
    <cdr:from>
      <cdr:x>0.44463</cdr:x>
      <cdr:y>0.31663</cdr:y>
    </cdr:from>
    <cdr:to>
      <cdr:x>0.47745</cdr:x>
      <cdr:y>0.34178</cdr:y>
    </cdr:to>
    <cdr:sp macro="" textlink="">
      <cdr:nvSpPr>
        <cdr:cNvPr id="43" name="Text Box 104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551513" y="1321660"/>
          <a:ext cx="188336" cy="10498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0" tIns="0" rIns="0" bIns="0" anchor="ctr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428</a:t>
          </a:r>
        </a:p>
      </cdr:txBody>
    </cdr:sp>
  </cdr:relSizeAnchor>
  <cdr:relSizeAnchor xmlns:cdr="http://schemas.openxmlformats.org/drawingml/2006/chartDrawing">
    <cdr:from>
      <cdr:x>0.4781</cdr:x>
      <cdr:y>0.32544</cdr:y>
    </cdr:from>
    <cdr:to>
      <cdr:x>0.50493</cdr:x>
      <cdr:y>0.35987</cdr:y>
    </cdr:to>
    <cdr:sp macro="" textlink="">
      <cdr:nvSpPr>
        <cdr:cNvPr id="44" name="Text Box 104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43562" y="1358440"/>
          <a:ext cx="153962" cy="14371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0" tIns="0" rIns="0" bIns="0" anchor="ctr" upright="1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421</a:t>
          </a:r>
        </a:p>
      </cdr:txBody>
    </cdr:sp>
  </cdr:relSizeAnchor>
  <cdr:relSizeAnchor xmlns:cdr="http://schemas.openxmlformats.org/drawingml/2006/chartDrawing">
    <cdr:from>
      <cdr:x>0.50537</cdr:x>
      <cdr:y>0.39116</cdr:y>
    </cdr:from>
    <cdr:to>
      <cdr:x>0.53221</cdr:x>
      <cdr:y>0.42558</cdr:y>
    </cdr:to>
    <cdr:sp macro="" textlink="">
      <cdr:nvSpPr>
        <cdr:cNvPr id="45" name="Text Box 104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900010" y="1632740"/>
          <a:ext cx="154020" cy="14367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0" tIns="0" rIns="0" bIns="0" anchor="ctr" upright="1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367</a:t>
          </a:r>
        </a:p>
      </cdr:txBody>
    </cdr:sp>
  </cdr:relSizeAnchor>
  <cdr:relSizeAnchor xmlns:cdr="http://schemas.openxmlformats.org/drawingml/2006/chartDrawing">
    <cdr:from>
      <cdr:x>0.53535</cdr:x>
      <cdr:y>0.30537</cdr:y>
    </cdr:from>
    <cdr:to>
      <cdr:x>0.56218</cdr:x>
      <cdr:y>0.3398</cdr:y>
    </cdr:to>
    <cdr:sp macro="" textlink="">
      <cdr:nvSpPr>
        <cdr:cNvPr id="46" name="Text Box 104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072049" y="1274660"/>
          <a:ext cx="153962" cy="14371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0" tIns="0" rIns="0" bIns="0" anchor="ctr" upright="1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432</a:t>
          </a:r>
        </a:p>
      </cdr:txBody>
    </cdr:sp>
  </cdr:relSizeAnchor>
  <cdr:relSizeAnchor xmlns:cdr="http://schemas.openxmlformats.org/drawingml/2006/chartDrawing">
    <cdr:from>
      <cdr:x>0.56479</cdr:x>
      <cdr:y>0.37391</cdr:y>
    </cdr:from>
    <cdr:to>
      <cdr:x>0.59163</cdr:x>
      <cdr:y>0.40834</cdr:y>
    </cdr:to>
    <cdr:sp macro="" textlink="">
      <cdr:nvSpPr>
        <cdr:cNvPr id="47" name="Text Box 104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241004" y="1560736"/>
          <a:ext cx="154020" cy="143716"/>
        </a:xfrm>
        <a:prstGeom xmlns:a="http://schemas.openxmlformats.org/drawingml/2006/main" prst="rect">
          <a:avLst/>
        </a:prstGeom>
        <a:solidFill xmlns:a="http://schemas.openxmlformats.org/drawingml/2006/main">
          <a:srgbClr val="FFFFCC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0" tIns="0" rIns="0" bIns="0" anchor="ctr" upright="1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382</a:t>
          </a:r>
        </a:p>
      </cdr:txBody>
    </cdr:sp>
  </cdr:relSizeAnchor>
  <cdr:relSizeAnchor xmlns:cdr="http://schemas.openxmlformats.org/drawingml/2006/chartDrawing">
    <cdr:from>
      <cdr:x>0.59202</cdr:x>
      <cdr:y>0.38723</cdr:y>
    </cdr:from>
    <cdr:to>
      <cdr:x>0.61885</cdr:x>
      <cdr:y>0.42166</cdr:y>
    </cdr:to>
    <cdr:sp macro="" textlink="">
      <cdr:nvSpPr>
        <cdr:cNvPr id="48" name="Text Box 104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397260" y="1616358"/>
          <a:ext cx="153963" cy="14371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0" tIns="0" rIns="0" bIns="0" anchor="ctr" upright="1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374</a:t>
          </a:r>
        </a:p>
      </cdr:txBody>
    </cdr:sp>
  </cdr:relSizeAnchor>
  <cdr:relSizeAnchor xmlns:cdr="http://schemas.openxmlformats.org/drawingml/2006/chartDrawing">
    <cdr:from>
      <cdr:x>0.62278</cdr:x>
      <cdr:y>0.46008</cdr:y>
    </cdr:from>
    <cdr:to>
      <cdr:x>0.64961</cdr:x>
      <cdr:y>0.49451</cdr:y>
    </cdr:to>
    <cdr:sp macro="" textlink="">
      <cdr:nvSpPr>
        <cdr:cNvPr id="49" name="Text Box 105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573813" y="1920442"/>
          <a:ext cx="153963" cy="14371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0" tIns="0" rIns="0" bIns="0" anchor="ctr" upright="1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310</a:t>
          </a:r>
        </a:p>
      </cdr:txBody>
    </cdr:sp>
  </cdr:relSizeAnchor>
  <cdr:relSizeAnchor xmlns:cdr="http://schemas.openxmlformats.org/drawingml/2006/chartDrawing">
    <cdr:from>
      <cdr:x>0.65623</cdr:x>
      <cdr:y>0.39974</cdr:y>
    </cdr:from>
    <cdr:to>
      <cdr:x>0.68306</cdr:x>
      <cdr:y>0.43417</cdr:y>
    </cdr:to>
    <cdr:sp macro="" textlink="">
      <cdr:nvSpPr>
        <cdr:cNvPr id="50" name="Text Box 105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765730" y="1668574"/>
          <a:ext cx="153963" cy="14371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0" tIns="0" rIns="0" bIns="0" anchor="ctr" upright="1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360</a:t>
          </a:r>
        </a:p>
      </cdr:txBody>
    </cdr:sp>
  </cdr:relSizeAnchor>
  <cdr:relSizeAnchor xmlns:cdr="http://schemas.openxmlformats.org/drawingml/2006/chartDrawing">
    <cdr:from>
      <cdr:x>0.71199</cdr:x>
      <cdr:y>0.51809</cdr:y>
    </cdr:from>
    <cdr:to>
      <cdr:x>0.74713</cdr:x>
      <cdr:y>0.55252</cdr:y>
    </cdr:to>
    <cdr:sp macro="" textlink="">
      <cdr:nvSpPr>
        <cdr:cNvPr id="51" name="Text Box 105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085703" y="2162567"/>
          <a:ext cx="201649" cy="14371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0" tIns="0" rIns="0" bIns="0" anchor="ctr" upright="1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270</a:t>
          </a:r>
        </a:p>
      </cdr:txBody>
    </cdr:sp>
  </cdr:relSizeAnchor>
  <cdr:relSizeAnchor xmlns:cdr="http://schemas.openxmlformats.org/drawingml/2006/chartDrawing">
    <cdr:from>
      <cdr:x>0.74091</cdr:x>
      <cdr:y>0.48175</cdr:y>
    </cdr:from>
    <cdr:to>
      <cdr:x>0.77629</cdr:x>
      <cdr:y>0.51618</cdr:y>
    </cdr:to>
    <cdr:sp macro="" textlink="">
      <cdr:nvSpPr>
        <cdr:cNvPr id="52" name="Text Box 105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51675" y="2010876"/>
          <a:ext cx="203026" cy="14371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0" tIns="0" rIns="0" bIns="0" anchor="ctr" upright="1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300</a:t>
          </a:r>
        </a:p>
      </cdr:txBody>
    </cdr:sp>
  </cdr:relSizeAnchor>
  <cdr:relSizeAnchor xmlns:cdr="http://schemas.openxmlformats.org/drawingml/2006/chartDrawing">
    <cdr:from>
      <cdr:x>0.77128</cdr:x>
      <cdr:y>0.52613</cdr:y>
    </cdr:from>
    <cdr:to>
      <cdr:x>0.80617</cdr:x>
      <cdr:y>0.56056</cdr:y>
    </cdr:to>
    <cdr:sp macro="" textlink="">
      <cdr:nvSpPr>
        <cdr:cNvPr id="53" name="Text Box 105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425934" y="2196125"/>
          <a:ext cx="200215" cy="143716"/>
        </a:xfrm>
        <a:prstGeom xmlns:a="http://schemas.openxmlformats.org/drawingml/2006/main" prst="rect">
          <a:avLst/>
        </a:prstGeom>
        <a:solidFill xmlns:a="http://schemas.openxmlformats.org/drawingml/2006/main">
          <a:srgbClr val="FFFFCC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0" tIns="0" rIns="0" bIns="0" anchor="ctr" upright="1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265</a:t>
          </a:r>
        </a:p>
      </cdr:txBody>
    </cdr:sp>
  </cdr:relSizeAnchor>
  <cdr:relSizeAnchor xmlns:cdr="http://schemas.openxmlformats.org/drawingml/2006/chartDrawing">
    <cdr:from>
      <cdr:x>0.85593</cdr:x>
      <cdr:y>0.50545</cdr:y>
    </cdr:from>
    <cdr:to>
      <cdr:x>0.89221</cdr:x>
      <cdr:y>0.53988</cdr:y>
    </cdr:to>
    <cdr:sp macro="" textlink="">
      <cdr:nvSpPr>
        <cdr:cNvPr id="54" name="Text Box 105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911727" y="2109826"/>
          <a:ext cx="208191" cy="143716"/>
        </a:xfrm>
        <a:prstGeom xmlns:a="http://schemas.openxmlformats.org/drawingml/2006/main" prst="rect">
          <a:avLst/>
        </a:prstGeom>
        <a:solidFill xmlns:a="http://schemas.openxmlformats.org/drawingml/2006/main">
          <a:srgbClr val="FFFFCC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0" tIns="0" rIns="0" bIns="0" anchor="ctr" upright="1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280</a:t>
          </a:r>
        </a:p>
      </cdr:txBody>
    </cdr:sp>
  </cdr:relSizeAnchor>
  <cdr:relSizeAnchor xmlns:cdr="http://schemas.openxmlformats.org/drawingml/2006/chartDrawing">
    <cdr:from>
      <cdr:x>0.92446</cdr:x>
      <cdr:y>0.44389</cdr:y>
    </cdr:from>
    <cdr:to>
      <cdr:x>0.9513</cdr:x>
      <cdr:y>0.47831</cdr:y>
    </cdr:to>
    <cdr:sp macro="" textlink="">
      <cdr:nvSpPr>
        <cdr:cNvPr id="55" name="Text Box 105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04947" y="1852874"/>
          <a:ext cx="154019" cy="14367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0" tIns="0" rIns="0" bIns="0" anchor="ctr" upright="1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330</a:t>
          </a:r>
        </a:p>
      </cdr:txBody>
    </cdr:sp>
  </cdr:relSizeAnchor>
  <cdr:relSizeAnchor xmlns:cdr="http://schemas.openxmlformats.org/drawingml/2006/chartDrawing">
    <cdr:from>
      <cdr:x>0.95115</cdr:x>
      <cdr:y>0.46803</cdr:y>
    </cdr:from>
    <cdr:to>
      <cdr:x>0.97797</cdr:x>
      <cdr:y>0.49998</cdr:y>
    </cdr:to>
    <cdr:sp macro="" textlink="">
      <cdr:nvSpPr>
        <cdr:cNvPr id="56" name="Text Box 105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8134" y="1953626"/>
          <a:ext cx="153888" cy="13337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0" tIns="0" rIns="0" bIns="0" anchor="ctr" upright="1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315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56030</xdr:colOff>
      <xdr:row>43</xdr:row>
      <xdr:rowOff>77064</xdr:rowOff>
    </xdr:from>
    <xdr:to>
      <xdr:col>13</xdr:col>
      <xdr:colOff>429026</xdr:colOff>
      <xdr:row>70</xdr:row>
      <xdr:rowOff>28575</xdr:rowOff>
    </xdr:to>
    <xdr:graphicFrame macro="">
      <xdr:nvGraphicFramePr>
        <xdr:cNvPr id="2" name="Chart 1026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302558</xdr:colOff>
      <xdr:row>1</xdr:row>
      <xdr:rowOff>51955</xdr:rowOff>
    </xdr:from>
    <xdr:to>
      <xdr:col>25</xdr:col>
      <xdr:colOff>235321</xdr:colOff>
      <xdr:row>48</xdr:row>
      <xdr:rowOff>56030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0.02864</cdr:x>
      <cdr:y>0.00404</cdr:y>
    </cdr:from>
    <cdr:to>
      <cdr:x>0.07919</cdr:x>
      <cdr:y>0.05352</cdr:y>
    </cdr:to>
    <cdr:sp macro="" textlink="">
      <cdr:nvSpPr>
        <cdr:cNvPr id="2050" name="Rectangle 2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08011" y="23948"/>
          <a:ext cx="543636" cy="293306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（㎡）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65328;1310041\&#25919;&#31574;&#12486;&#12540;&#12510;b\001&#9632;&#20303;&#23429;&#12487;&#12540;&#12479;&#38306;&#20418;\03&#20303;&#23429;&#30333;&#26360;\&#65320;13\12&#26376;21&#26085;&#26368;&#26032;&#29256;\&#30333;&#26360;&#12288;internet\2-2.files\1999\093xxx%20&#29872;&#22659;&#25216;&#34899;&#37096;\093053&#21315;&#33865;&#24066;&#20303;&#23429;&#12510;&#12473;&#12479;&#12540;&#12503;&#12521;&#12531;&#25913;&#35330;&#29256;&#20316;&#25104;&#26989;&#21209;\&#25104;&#26524;&#21697;&#65306;&#20303;&#65325;&#65328;\&#22259;&#34920;&#12464;&#12521;&#12501;\&#65297;&#65296;16master\&#39640;&#40802;&#19990;&#24111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65328;1310041\&#25919;&#31574;&#12486;&#12540;&#12510;b\001&#9632;&#20303;&#23429;&#12487;&#12540;&#12479;&#38306;&#20418;\03&#20303;&#23429;&#30333;&#26360;\&#65320;13\12&#26376;21&#26085;&#26368;&#26032;&#29256;\&#30333;&#26360;&#12288;internet\2-2.files\1999\093xxx%20&#29872;&#22659;&#25216;&#34899;&#37096;\093053&#21315;&#33865;&#24066;&#20303;&#23429;&#12510;&#12473;&#12479;&#12540;&#12503;&#12521;&#12531;&#25913;&#35330;&#29256;&#20316;&#25104;&#26989;&#21209;\&#25104;&#26524;&#21697;&#65306;&#20303;&#65325;&#65328;\&#22259;&#34920;&#12464;&#12521;&#12501;\&#39640;&#40802;&#19990;&#24111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65328;1310041\&#25919;&#31574;&#12486;&#12540;&#12510;b\001&#9632;&#20303;&#23429;&#12487;&#12540;&#12479;&#38306;&#20418;\03&#20303;&#23429;&#30333;&#26360;\&#65320;13\12&#26376;21&#26085;&#26368;&#26032;&#29256;\&#30333;&#26360;&#12288;internet\2-2.files\windows\TEMP\&#20154;&#21475;&#12539;&#19990;&#24111;&#12487;&#12540;&#12479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65328;1310041\&#25919;&#31574;&#12486;&#12540;&#12510;b\001&#9632;&#20303;&#23429;&#12487;&#12540;&#12479;&#38306;&#20418;\03&#20303;&#23429;&#30333;&#26360;\&#65320;13\12&#26376;21&#26085;&#26368;&#26032;&#29256;\&#30333;&#26360;&#12288;internet\2-2.files\1999\093xxx%20&#29872;&#22659;&#25216;&#34899;&#37096;\093053&#21315;&#33865;&#24066;&#20303;&#23429;&#12510;&#12473;&#12479;&#12540;&#12503;&#12521;&#12531;&#25913;&#35330;&#29256;&#20316;&#25104;&#26989;&#21209;\&#25104;&#26524;&#21697;&#65306;&#20303;&#65325;&#65328;\&#22259;&#34920;&#12464;&#12521;&#12501;\&#65297;&#65296;16master\&#20154;&#21475;&#12539;&#19990;&#24111;&#12487;&#12540;&#12479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65328;1310041\&#25919;&#31574;&#12486;&#12540;&#12510;b\001&#9632;&#20303;&#23429;&#12487;&#12540;&#12479;&#38306;&#20418;\03&#20303;&#23429;&#30333;&#26360;\&#65320;13\12&#26376;21&#26085;&#26368;&#26032;&#29256;\&#30333;&#26360;&#12288;internet\2-2.files\1999\093xxx%20&#29872;&#22659;&#25216;&#34899;&#37096;\093053&#21315;&#33865;&#24066;&#20303;&#23429;&#12510;&#12473;&#12479;&#12540;&#12503;&#12521;&#12531;&#25913;&#35330;&#29256;&#20316;&#25104;&#26989;&#21209;\&#25104;&#26524;&#21697;&#65306;&#20303;&#65325;&#65328;\&#22259;&#34920;&#12464;&#12521;&#12501;\&#65297;&#65296;16master\&#12487;&#12540;&#12479;\C%20&#20154;&#21475;&#12539;&#19990;&#24111;\&#32207;&#21512;\&#19990;&#24111;&#12398;&#31278;&#39006;&#21029;&#20154;&#21475;&#12539;&#19990;&#24111;&#25968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高齢世帯"/>
    </sheetNames>
    <sheetDataSet>
      <sheetData sheetId="0">
        <row r="53">
          <cell r="B53" t="str">
            <v>昭和45年</v>
          </cell>
          <cell r="C53">
            <v>831</v>
          </cell>
          <cell r="D53">
            <v>1507</v>
          </cell>
        </row>
        <row r="54">
          <cell r="B54" t="str">
            <v>昭和50年</v>
          </cell>
          <cell r="C54">
            <v>1535</v>
          </cell>
          <cell r="D54">
            <v>2863</v>
          </cell>
        </row>
        <row r="55">
          <cell r="B55" t="str">
            <v>昭和55年</v>
          </cell>
          <cell r="C55">
            <v>2829</v>
          </cell>
          <cell r="D55">
            <v>3841</v>
          </cell>
        </row>
        <row r="56">
          <cell r="B56" t="str">
            <v>昭和60年</v>
          </cell>
          <cell r="C56">
            <v>4053</v>
          </cell>
          <cell r="D56">
            <v>5818</v>
          </cell>
        </row>
        <row r="57">
          <cell r="B57" t="str">
            <v>平成２年</v>
          </cell>
          <cell r="C57">
            <v>6327</v>
          </cell>
          <cell r="D57">
            <v>8971</v>
          </cell>
        </row>
        <row r="58">
          <cell r="B58" t="str">
            <v>平成７年</v>
          </cell>
          <cell r="C58">
            <v>9746</v>
          </cell>
          <cell r="D58">
            <v>13957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高齢世帯"/>
    </sheetNames>
    <sheetDataSet>
      <sheetData sheetId="0">
        <row r="53">
          <cell r="B53" t="str">
            <v>昭和45年</v>
          </cell>
        </row>
        <row r="54">
          <cell r="B54" t="str">
            <v>昭和50年</v>
          </cell>
        </row>
        <row r="55">
          <cell r="B55" t="str">
            <v>昭和55年</v>
          </cell>
        </row>
        <row r="56">
          <cell r="B56" t="str">
            <v>昭和60年</v>
          </cell>
        </row>
        <row r="57">
          <cell r="B57" t="str">
            <v>平成２年</v>
          </cell>
        </row>
        <row r="58">
          <cell r="B58" t="str">
            <v>平成７年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人口推移"/>
      <sheetName val="人口推移 (2)"/>
      <sheetName val="人口動態"/>
      <sheetName val="人口予測"/>
      <sheetName val="５歳階級"/>
      <sheetName val="型別世帯数"/>
      <sheetName val="世帯数世帯人数"/>
      <sheetName val="高齢者のいる世帯数・子の居住地"/>
      <sheetName val="高齢者所有形態別"/>
      <sheetName val="高齢者建て方別"/>
      <sheetName val="通勤先"/>
    </sheetNames>
    <sheetDataSet>
      <sheetData sheetId="0">
        <row r="20">
          <cell r="K20">
            <v>81802</v>
          </cell>
        </row>
        <row r="21">
          <cell r="K21">
            <v>126298</v>
          </cell>
        </row>
        <row r="22">
          <cell r="K22">
            <v>189373</v>
          </cell>
        </row>
        <row r="23">
          <cell r="K23">
            <v>206813</v>
          </cell>
        </row>
        <row r="24">
          <cell r="K24">
            <v>187050</v>
          </cell>
        </row>
        <row r="25">
          <cell r="K25">
            <v>150692</v>
          </cell>
        </row>
        <row r="26">
          <cell r="K26">
            <v>129858</v>
          </cell>
        </row>
        <row r="27">
          <cell r="K27">
            <v>128000</v>
          </cell>
        </row>
        <row r="28">
          <cell r="K28">
            <v>141000</v>
          </cell>
        </row>
        <row r="29">
          <cell r="K29">
            <v>156000</v>
          </cell>
        </row>
        <row r="30">
          <cell r="K30">
            <v>159000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人口推移 (2)"/>
      <sheetName val="世帯数世帯人数"/>
      <sheetName val="世帯の小規模化"/>
      <sheetName val="５歳階級 国と市"/>
      <sheetName val="５歳階級"/>
      <sheetName val="合計特殊出生率"/>
      <sheetName val="人口推移"/>
      <sheetName val="高齢単身・世帯"/>
      <sheetName val="型別世帯数"/>
      <sheetName val="高齢者のいる世帯数・子の居住地 Ｈ05"/>
      <sheetName val="高齢者のいる世帯数・子の居住地Ｈ10"/>
      <sheetName val="高齢者所有形態別"/>
      <sheetName val="高齢者建て方別"/>
      <sheetName val="人口動態"/>
      <sheetName val="人口予測"/>
      <sheetName val="通勤先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20">
          <cell r="K20">
            <v>81802</v>
          </cell>
          <cell r="L20">
            <v>236268</v>
          </cell>
          <cell r="M20">
            <v>14118</v>
          </cell>
        </row>
        <row r="21">
          <cell r="K21">
            <v>126298</v>
          </cell>
          <cell r="L21">
            <v>335726</v>
          </cell>
          <cell r="M21">
            <v>20109</v>
          </cell>
        </row>
        <row r="22">
          <cell r="K22">
            <v>189373</v>
          </cell>
          <cell r="L22">
            <v>440962</v>
          </cell>
          <cell r="M22">
            <v>27782</v>
          </cell>
        </row>
        <row r="23">
          <cell r="K23">
            <v>206813</v>
          </cell>
          <cell r="L23">
            <v>500743</v>
          </cell>
          <cell r="M23">
            <v>37437</v>
          </cell>
        </row>
        <row r="24">
          <cell r="K24">
            <v>187050</v>
          </cell>
          <cell r="L24">
            <v>553943</v>
          </cell>
          <cell r="M24">
            <v>47676</v>
          </cell>
        </row>
        <row r="25">
          <cell r="K25">
            <v>150692</v>
          </cell>
          <cell r="L25">
            <v>612257</v>
          </cell>
          <cell r="M25">
            <v>61085</v>
          </cell>
        </row>
        <row r="26">
          <cell r="K26">
            <v>129858</v>
          </cell>
          <cell r="L26">
            <v>645941</v>
          </cell>
          <cell r="M26">
            <v>80794</v>
          </cell>
        </row>
        <row r="27">
          <cell r="K27">
            <v>128000</v>
          </cell>
          <cell r="L27">
            <v>654000</v>
          </cell>
          <cell r="M27">
            <v>109000</v>
          </cell>
        </row>
        <row r="28">
          <cell r="K28">
            <v>141000</v>
          </cell>
          <cell r="L28">
            <v>656000</v>
          </cell>
          <cell r="M28">
            <v>146000</v>
          </cell>
        </row>
        <row r="29">
          <cell r="K29">
            <v>156000</v>
          </cell>
          <cell r="L29">
            <v>642000</v>
          </cell>
          <cell r="M29">
            <v>187000</v>
          </cell>
        </row>
        <row r="30">
          <cell r="K30">
            <v>159000</v>
          </cell>
          <cell r="L30">
            <v>617000</v>
          </cell>
          <cell r="M30">
            <v>224000</v>
          </cell>
        </row>
      </sheetData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37"/>
  <sheetViews>
    <sheetView showGridLines="0" zoomScale="145" zoomScaleNormal="145" workbookViewId="0">
      <selection activeCell="Q63" sqref="Q63"/>
    </sheetView>
  </sheetViews>
  <sheetFormatPr defaultColWidth="9.33203125" defaultRowHeight="11.25"/>
  <cols>
    <col min="1" max="1" width="2.83203125" style="3" customWidth="1"/>
    <col min="2" max="4" width="10.83203125" style="3" customWidth="1"/>
    <col min="5" max="5" width="14.5" style="3" bestFit="1" customWidth="1"/>
    <col min="6" max="61" width="10.83203125" style="3" customWidth="1"/>
    <col min="62" max="16384" width="9.33203125" style="3"/>
  </cols>
  <sheetData>
    <row r="1" spans="1:9" ht="22.5" customHeight="1">
      <c r="A1" s="41"/>
      <c r="B1" s="8" t="s">
        <v>6</v>
      </c>
    </row>
    <row r="2" spans="1:9" ht="12" customHeight="1" thickBot="1">
      <c r="I2" s="4" t="s">
        <v>3</v>
      </c>
    </row>
    <row r="3" spans="1:9" ht="36" customHeight="1" thickBot="1">
      <c r="B3" s="11"/>
      <c r="C3" s="40" t="s">
        <v>7</v>
      </c>
      <c r="D3" s="39" t="s">
        <v>8</v>
      </c>
      <c r="E3" s="12" t="s">
        <v>5</v>
      </c>
      <c r="F3" s="13" t="s">
        <v>0</v>
      </c>
      <c r="G3" s="13" t="s">
        <v>1</v>
      </c>
      <c r="H3" s="13" t="s">
        <v>2</v>
      </c>
      <c r="I3" s="14" t="s">
        <v>4</v>
      </c>
    </row>
    <row r="4" spans="1:9" ht="12" customHeight="1" thickTop="1">
      <c r="B4" s="26" t="s">
        <v>10</v>
      </c>
      <c r="C4" s="38">
        <v>31916</v>
      </c>
      <c r="D4" s="25">
        <f>917+26</f>
        <v>943</v>
      </c>
      <c r="E4" s="24">
        <f t="shared" ref="E4:E14" si="0">C4-D4</f>
        <v>30973</v>
      </c>
      <c r="F4" s="22">
        <v>762</v>
      </c>
      <c r="G4" s="22">
        <v>12549</v>
      </c>
      <c r="H4" s="22">
        <v>9603</v>
      </c>
      <c r="I4" s="5">
        <f t="shared" ref="I4:I14" si="1">SUM(D4:H4)</f>
        <v>54830</v>
      </c>
    </row>
    <row r="5" spans="1:9" ht="12" customHeight="1">
      <c r="B5" s="26">
        <v>2</v>
      </c>
      <c r="C5" s="38">
        <v>28205</v>
      </c>
      <c r="D5" s="25">
        <f>614+142</f>
        <v>756</v>
      </c>
      <c r="E5" s="24">
        <f t="shared" si="0"/>
        <v>27449</v>
      </c>
      <c r="F5" s="22">
        <v>1355</v>
      </c>
      <c r="G5" s="22">
        <v>16342</v>
      </c>
      <c r="H5" s="22">
        <v>9618</v>
      </c>
      <c r="I5" s="5">
        <f t="shared" si="1"/>
        <v>55520</v>
      </c>
    </row>
    <row r="6" spans="1:9" ht="12" customHeight="1">
      <c r="B6" s="26">
        <v>3</v>
      </c>
      <c r="C6" s="38">
        <v>23148</v>
      </c>
      <c r="D6" s="25">
        <f>457+307</f>
        <v>764</v>
      </c>
      <c r="E6" s="24">
        <f t="shared" si="0"/>
        <v>22384</v>
      </c>
      <c r="F6" s="22">
        <v>993</v>
      </c>
      <c r="G6" s="22">
        <v>13332</v>
      </c>
      <c r="H6" s="22">
        <v>8339</v>
      </c>
      <c r="I6" s="5">
        <f t="shared" si="1"/>
        <v>45812</v>
      </c>
    </row>
    <row r="7" spans="1:9" ht="12" customHeight="1">
      <c r="B7" s="26">
        <v>4</v>
      </c>
      <c r="C7" s="38">
        <v>28140</v>
      </c>
      <c r="D7" s="25">
        <f>917+394</f>
        <v>1311</v>
      </c>
      <c r="E7" s="24">
        <f t="shared" si="0"/>
        <v>26829</v>
      </c>
      <c r="F7" s="22">
        <v>1564</v>
      </c>
      <c r="G7" s="22">
        <v>10092</v>
      </c>
      <c r="H7" s="22">
        <v>8765</v>
      </c>
      <c r="I7" s="5">
        <f t="shared" si="1"/>
        <v>48561</v>
      </c>
    </row>
    <row r="8" spans="1:9" ht="12" customHeight="1">
      <c r="B8" s="26">
        <v>5</v>
      </c>
      <c r="C8" s="38">
        <v>26301</v>
      </c>
      <c r="D8" s="25">
        <f>318+270</f>
        <v>588</v>
      </c>
      <c r="E8" s="24">
        <f t="shared" si="0"/>
        <v>25713</v>
      </c>
      <c r="F8" s="22">
        <v>1242</v>
      </c>
      <c r="G8" s="22">
        <v>13008</v>
      </c>
      <c r="H8" s="22">
        <v>9888</v>
      </c>
      <c r="I8" s="5">
        <f t="shared" si="1"/>
        <v>50439</v>
      </c>
    </row>
    <row r="9" spans="1:9" ht="12" customHeight="1">
      <c r="B9" s="26">
        <v>6</v>
      </c>
      <c r="C9" s="38">
        <v>16229</v>
      </c>
      <c r="D9" s="25">
        <f>538+132</f>
        <v>670</v>
      </c>
      <c r="E9" s="24">
        <f t="shared" si="0"/>
        <v>15559</v>
      </c>
      <c r="F9" s="22">
        <v>429</v>
      </c>
      <c r="G9" s="22">
        <v>14445</v>
      </c>
      <c r="H9" s="22">
        <v>10086</v>
      </c>
      <c r="I9" s="5">
        <f t="shared" si="1"/>
        <v>41189</v>
      </c>
    </row>
    <row r="10" spans="1:9" ht="12" customHeight="1">
      <c r="B10" s="26">
        <v>7</v>
      </c>
      <c r="C10" s="38">
        <v>12926</v>
      </c>
      <c r="D10" s="25">
        <f>695+91</f>
        <v>786</v>
      </c>
      <c r="E10" s="24">
        <f t="shared" si="0"/>
        <v>12140</v>
      </c>
      <c r="F10" s="22">
        <v>386</v>
      </c>
      <c r="G10" s="22">
        <v>16083</v>
      </c>
      <c r="H10" s="22">
        <v>8592</v>
      </c>
      <c r="I10" s="5">
        <f t="shared" si="1"/>
        <v>37987</v>
      </c>
    </row>
    <row r="11" spans="1:9" ht="12" customHeight="1">
      <c r="B11" s="26">
        <v>8</v>
      </c>
      <c r="C11" s="38">
        <v>15065</v>
      </c>
      <c r="D11" s="25">
        <f>952+0</f>
        <v>952</v>
      </c>
      <c r="E11" s="24">
        <f t="shared" si="0"/>
        <v>14113</v>
      </c>
      <c r="F11" s="22">
        <v>336</v>
      </c>
      <c r="G11" s="22">
        <v>18769</v>
      </c>
      <c r="H11" s="22">
        <v>11119</v>
      </c>
      <c r="I11" s="5">
        <f t="shared" si="1"/>
        <v>45289</v>
      </c>
    </row>
    <row r="12" spans="1:9" ht="12" customHeight="1">
      <c r="B12" s="26">
        <v>9</v>
      </c>
      <c r="C12" s="38">
        <v>12072</v>
      </c>
      <c r="D12" s="25">
        <f>1178+1056</f>
        <v>2234</v>
      </c>
      <c r="E12" s="24">
        <f t="shared" si="0"/>
        <v>9838</v>
      </c>
      <c r="F12" s="22">
        <v>549</v>
      </c>
      <c r="G12" s="22">
        <v>19764</v>
      </c>
      <c r="H12" s="22">
        <v>8116</v>
      </c>
      <c r="I12" s="5">
        <f t="shared" si="1"/>
        <v>40501</v>
      </c>
    </row>
    <row r="13" spans="1:9" ht="12" customHeight="1">
      <c r="B13" s="26">
        <v>10</v>
      </c>
      <c r="C13" s="38">
        <v>11725</v>
      </c>
      <c r="D13" s="25">
        <f>435+784</f>
        <v>1219</v>
      </c>
      <c r="E13" s="24">
        <f t="shared" si="0"/>
        <v>10506</v>
      </c>
      <c r="F13" s="22">
        <v>414</v>
      </c>
      <c r="G13" s="22">
        <v>15686</v>
      </c>
      <c r="H13" s="22">
        <v>7358</v>
      </c>
      <c r="I13" s="5">
        <f t="shared" si="1"/>
        <v>35183</v>
      </c>
    </row>
    <row r="14" spans="1:9" ht="12" customHeight="1">
      <c r="B14" s="26">
        <v>11</v>
      </c>
      <c r="C14" s="23">
        <v>11420</v>
      </c>
      <c r="D14" s="25">
        <f>694+471</f>
        <v>1165</v>
      </c>
      <c r="E14" s="24">
        <f t="shared" si="0"/>
        <v>10255</v>
      </c>
      <c r="F14" s="23">
        <v>208</v>
      </c>
      <c r="G14" s="22">
        <v>20615</v>
      </c>
      <c r="H14" s="22">
        <v>8254</v>
      </c>
      <c r="I14" s="5">
        <f t="shared" si="1"/>
        <v>40497</v>
      </c>
    </row>
    <row r="15" spans="1:9" ht="12" customHeight="1">
      <c r="B15" s="36">
        <v>12</v>
      </c>
      <c r="C15" s="33">
        <v>12128</v>
      </c>
      <c r="D15" s="35">
        <f>601+933</f>
        <v>1534</v>
      </c>
      <c r="E15" s="34">
        <v>10594</v>
      </c>
      <c r="F15" s="33">
        <v>176</v>
      </c>
      <c r="G15" s="32">
        <v>25456</v>
      </c>
      <c r="H15" s="32">
        <v>7804</v>
      </c>
      <c r="I15" s="6">
        <v>45564</v>
      </c>
    </row>
    <row r="16" spans="1:9" ht="12" customHeight="1">
      <c r="B16" s="26">
        <v>13</v>
      </c>
      <c r="C16" s="23">
        <v>12603</v>
      </c>
      <c r="D16" s="25">
        <f>879+1262</f>
        <v>2141</v>
      </c>
      <c r="E16" s="24">
        <v>10462</v>
      </c>
      <c r="F16" s="23">
        <v>315</v>
      </c>
      <c r="G16" s="22">
        <v>22960</v>
      </c>
      <c r="H16" s="22">
        <v>6940</v>
      </c>
      <c r="I16" s="5">
        <v>42818</v>
      </c>
    </row>
    <row r="17" spans="2:9" ht="12" customHeight="1">
      <c r="B17" s="26">
        <v>14</v>
      </c>
      <c r="C17" s="33">
        <v>12095</v>
      </c>
      <c r="D17" s="35">
        <v>1174</v>
      </c>
      <c r="E17" s="34">
        <v>10921</v>
      </c>
      <c r="F17" s="33">
        <v>391</v>
      </c>
      <c r="G17" s="32">
        <v>23399</v>
      </c>
      <c r="H17" s="32">
        <v>6209</v>
      </c>
      <c r="I17" s="6">
        <v>42094</v>
      </c>
    </row>
    <row r="18" spans="2:9" ht="12" customHeight="1">
      <c r="B18" s="36">
        <v>15</v>
      </c>
      <c r="C18" s="33">
        <v>11736</v>
      </c>
      <c r="D18" s="35">
        <v>1043</v>
      </c>
      <c r="E18" s="34">
        <v>10693</v>
      </c>
      <c r="F18" s="33">
        <v>118</v>
      </c>
      <c r="G18" s="32">
        <v>18595</v>
      </c>
      <c r="H18" s="32">
        <v>6297</v>
      </c>
      <c r="I18" s="6">
        <v>36746</v>
      </c>
    </row>
    <row r="19" spans="2:9" ht="12" customHeight="1">
      <c r="B19" s="26">
        <v>16</v>
      </c>
      <c r="C19" s="33">
        <v>12108</v>
      </c>
      <c r="D19" s="35">
        <v>301</v>
      </c>
      <c r="E19" s="34">
        <v>11807</v>
      </c>
      <c r="F19" s="33">
        <v>70</v>
      </c>
      <c r="G19" s="32">
        <v>24880</v>
      </c>
      <c r="H19" s="32">
        <v>6186</v>
      </c>
      <c r="I19" s="6">
        <v>43244</v>
      </c>
    </row>
    <row r="20" spans="2:9" ht="12" customHeight="1">
      <c r="B20" s="36">
        <v>17</v>
      </c>
      <c r="C20" s="33">
        <v>13314</v>
      </c>
      <c r="D20" s="35">
        <v>643</v>
      </c>
      <c r="E20" s="34">
        <v>12671</v>
      </c>
      <c r="F20" s="33">
        <v>185</v>
      </c>
      <c r="G20" s="32">
        <v>19070</v>
      </c>
      <c r="H20" s="32">
        <v>5647</v>
      </c>
      <c r="I20" s="6">
        <v>38217</v>
      </c>
    </row>
    <row r="21" spans="2:9" ht="12" customHeight="1">
      <c r="B21" s="36">
        <v>18</v>
      </c>
      <c r="C21" s="33">
        <v>12784</v>
      </c>
      <c r="D21" s="35">
        <v>491</v>
      </c>
      <c r="E21" s="34">
        <v>12293</v>
      </c>
      <c r="F21" s="33">
        <v>105</v>
      </c>
      <c r="G21" s="32">
        <v>19184</v>
      </c>
      <c r="H21" s="32">
        <v>5327</v>
      </c>
      <c r="I21" s="6">
        <v>37400</v>
      </c>
    </row>
    <row r="22" spans="2:9" ht="12" customHeight="1">
      <c r="B22" s="36">
        <v>19</v>
      </c>
      <c r="C22" s="33">
        <v>11599</v>
      </c>
      <c r="D22" s="35">
        <v>326</v>
      </c>
      <c r="E22" s="34">
        <v>11273</v>
      </c>
      <c r="F22" s="33">
        <v>79</v>
      </c>
      <c r="G22" s="32">
        <v>14707</v>
      </c>
      <c r="H22" s="32">
        <v>4652</v>
      </c>
      <c r="I22" s="6">
        <f t="shared" ref="I22:I33" si="2">SUM(C22:H22)-D22-E22</f>
        <v>31037</v>
      </c>
    </row>
    <row r="23" spans="2:9" ht="12" customHeight="1">
      <c r="B23" s="36">
        <v>20</v>
      </c>
      <c r="C23" s="33">
        <v>13355</v>
      </c>
      <c r="D23" s="35">
        <v>415</v>
      </c>
      <c r="E23" s="34">
        <v>12940</v>
      </c>
      <c r="F23" s="33">
        <v>258</v>
      </c>
      <c r="G23" s="32">
        <v>17389</v>
      </c>
      <c r="H23" s="32">
        <v>5047</v>
      </c>
      <c r="I23" s="6">
        <f t="shared" si="2"/>
        <v>36049</v>
      </c>
    </row>
    <row r="24" spans="2:9" ht="12" customHeight="1">
      <c r="B24" s="36">
        <v>21</v>
      </c>
      <c r="C24" s="37">
        <v>8920</v>
      </c>
      <c r="D24" s="25">
        <v>284</v>
      </c>
      <c r="E24" s="24">
        <v>8636</v>
      </c>
      <c r="F24" s="23">
        <v>366</v>
      </c>
      <c r="G24" s="22">
        <v>9949</v>
      </c>
      <c r="H24" s="22">
        <v>5369</v>
      </c>
      <c r="I24" s="6">
        <f t="shared" si="2"/>
        <v>24604</v>
      </c>
    </row>
    <row r="25" spans="2:9">
      <c r="B25" s="26">
        <v>22</v>
      </c>
      <c r="C25" s="23">
        <v>9870</v>
      </c>
      <c r="D25" s="25">
        <v>1040</v>
      </c>
      <c r="E25" s="24">
        <v>8830</v>
      </c>
      <c r="F25" s="23">
        <v>143</v>
      </c>
      <c r="G25" s="22">
        <v>11450</v>
      </c>
      <c r="H25" s="22">
        <v>5513</v>
      </c>
      <c r="I25" s="5">
        <f t="shared" si="2"/>
        <v>26976</v>
      </c>
    </row>
    <row r="26" spans="2:9">
      <c r="B26" s="26">
        <v>23</v>
      </c>
      <c r="C26" s="23">
        <v>8520</v>
      </c>
      <c r="D26" s="25">
        <v>972</v>
      </c>
      <c r="E26" s="24">
        <v>7548</v>
      </c>
      <c r="F26" s="23">
        <v>60</v>
      </c>
      <c r="G26" s="22">
        <v>16281</v>
      </c>
      <c r="H26" s="22">
        <v>5058</v>
      </c>
      <c r="I26" s="5">
        <f t="shared" si="2"/>
        <v>29919</v>
      </c>
    </row>
    <row r="27" spans="2:9">
      <c r="B27" s="31">
        <v>24</v>
      </c>
      <c r="C27" s="28">
        <v>9003</v>
      </c>
      <c r="D27" s="30">
        <v>773</v>
      </c>
      <c r="E27" s="29">
        <v>8230</v>
      </c>
      <c r="F27" s="28">
        <v>4</v>
      </c>
      <c r="G27" s="27">
        <v>12355</v>
      </c>
      <c r="H27" s="27">
        <v>5177</v>
      </c>
      <c r="I27" s="9">
        <f t="shared" si="2"/>
        <v>26539</v>
      </c>
    </row>
    <row r="28" spans="2:9">
      <c r="B28" s="36">
        <v>25</v>
      </c>
      <c r="C28" s="33">
        <v>10594</v>
      </c>
      <c r="D28" s="35">
        <v>512</v>
      </c>
      <c r="E28" s="34">
        <v>10082</v>
      </c>
      <c r="F28" s="33">
        <v>67</v>
      </c>
      <c r="G28" s="32">
        <v>15946</v>
      </c>
      <c r="H28" s="32">
        <v>5512</v>
      </c>
      <c r="I28" s="6">
        <f t="shared" si="2"/>
        <v>32119</v>
      </c>
    </row>
    <row r="29" spans="2:9">
      <c r="B29" s="26">
        <v>26</v>
      </c>
      <c r="C29" s="23">
        <v>9638</v>
      </c>
      <c r="D29" s="25">
        <v>644</v>
      </c>
      <c r="E29" s="24">
        <v>8994</v>
      </c>
      <c r="F29" s="23">
        <v>78</v>
      </c>
      <c r="G29" s="22">
        <v>10375</v>
      </c>
      <c r="H29" s="22">
        <v>4305</v>
      </c>
      <c r="I29" s="5">
        <f t="shared" si="2"/>
        <v>24396</v>
      </c>
    </row>
    <row r="30" spans="2:9">
      <c r="B30" s="31">
        <v>27</v>
      </c>
      <c r="C30" s="28">
        <v>10794</v>
      </c>
      <c r="D30" s="30">
        <v>991</v>
      </c>
      <c r="E30" s="29">
        <v>9803</v>
      </c>
      <c r="F30" s="28">
        <v>19</v>
      </c>
      <c r="G30" s="27">
        <v>12722</v>
      </c>
      <c r="H30" s="27">
        <v>4525</v>
      </c>
      <c r="I30" s="9">
        <f t="shared" si="2"/>
        <v>28060</v>
      </c>
    </row>
    <row r="31" spans="2:9">
      <c r="B31" s="26">
        <v>28</v>
      </c>
      <c r="C31" s="23">
        <f>SUM(D31:E31)</f>
        <v>12069</v>
      </c>
      <c r="D31" s="25">
        <v>837</v>
      </c>
      <c r="E31" s="24">
        <v>11232</v>
      </c>
      <c r="F31" s="23">
        <v>101</v>
      </c>
      <c r="G31" s="22">
        <v>13089</v>
      </c>
      <c r="H31" s="22">
        <v>4377</v>
      </c>
      <c r="I31" s="5">
        <f t="shared" si="2"/>
        <v>29636</v>
      </c>
    </row>
    <row r="32" spans="2:9">
      <c r="B32" s="26">
        <v>29</v>
      </c>
      <c r="C32" s="23">
        <f>SUM(D32:E32)</f>
        <v>13838</v>
      </c>
      <c r="D32" s="25">
        <v>1311</v>
      </c>
      <c r="E32" s="24">
        <v>12527</v>
      </c>
      <c r="F32" s="23">
        <v>682</v>
      </c>
      <c r="G32" s="22">
        <v>14171</v>
      </c>
      <c r="H32" s="22">
        <v>4362</v>
      </c>
      <c r="I32" s="5">
        <f t="shared" si="2"/>
        <v>33053</v>
      </c>
    </row>
    <row r="33" spans="2:11" ht="12" thickBot="1">
      <c r="B33" s="21">
        <v>30</v>
      </c>
      <c r="C33" s="20">
        <f>SUM(D33:E33)</f>
        <v>12024</v>
      </c>
      <c r="D33" s="19">
        <v>991</v>
      </c>
      <c r="E33" s="18">
        <v>11033</v>
      </c>
      <c r="F33" s="17">
        <v>3</v>
      </c>
      <c r="G33" s="16">
        <v>15483</v>
      </c>
      <c r="H33" s="16">
        <v>4024</v>
      </c>
      <c r="I33" s="10">
        <f t="shared" si="2"/>
        <v>31534</v>
      </c>
    </row>
    <row r="34" spans="2:11">
      <c r="B34" s="2" t="s">
        <v>9</v>
      </c>
    </row>
    <row r="35" spans="2:11">
      <c r="B35" s="15"/>
      <c r="H35" s="7"/>
      <c r="I35" s="7"/>
      <c r="K35" s="2"/>
    </row>
    <row r="37" spans="2:11">
      <c r="E37" s="7"/>
    </row>
  </sheetData>
  <phoneticPr fontId="2"/>
  <pageMargins left="0.39370078740157483" right="0.39370078740157483" top="0.98425196850393704" bottom="0.98425196850393704" header="0.51181102362204722" footer="0.51181102362204722"/>
  <pageSetup paperSize="9" scale="90" orientation="landscape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63"/>
  <sheetViews>
    <sheetView topLeftCell="A43" zoomScale="130" zoomScaleNormal="130" workbookViewId="0">
      <selection activeCell="F40" sqref="F40"/>
    </sheetView>
  </sheetViews>
  <sheetFormatPr defaultColWidth="9.33203125" defaultRowHeight="11.25"/>
  <cols>
    <col min="1" max="1" width="2.83203125" style="44" customWidth="1"/>
    <col min="2" max="2" width="15" style="47" customWidth="1"/>
    <col min="3" max="3" width="15" style="43" customWidth="1"/>
    <col min="4" max="4" width="10.83203125" style="43" customWidth="1"/>
    <col min="5" max="5" width="14.5" style="43" bestFit="1" customWidth="1"/>
    <col min="6" max="67" width="10.83203125" style="43" customWidth="1"/>
    <col min="68" max="16384" width="9.33203125" style="43"/>
  </cols>
  <sheetData>
    <row r="1" spans="1:15" ht="22.5" customHeight="1">
      <c r="A1" s="1"/>
      <c r="B1" s="42" t="s">
        <v>73</v>
      </c>
    </row>
    <row r="2" spans="1:15" ht="12" customHeight="1">
      <c r="C2" s="63"/>
      <c r="D2" s="61" t="s">
        <v>44</v>
      </c>
      <c r="E2" s="62" t="s">
        <v>44</v>
      </c>
      <c r="I2" s="45" t="s">
        <v>3</v>
      </c>
      <c r="J2" s="45"/>
      <c r="K2" s="45"/>
      <c r="L2" s="45"/>
      <c r="M2" s="45"/>
      <c r="N2" s="45"/>
      <c r="O2" s="45"/>
    </row>
    <row r="3" spans="1:15" ht="36" customHeight="1">
      <c r="B3" s="52" t="s">
        <v>43</v>
      </c>
      <c r="C3" s="64" t="s">
        <v>7</v>
      </c>
      <c r="D3" s="53" t="s">
        <v>8</v>
      </c>
      <c r="E3" s="54" t="s">
        <v>5</v>
      </c>
      <c r="F3" s="55" t="s">
        <v>0</v>
      </c>
      <c r="G3" s="56" t="s">
        <v>1</v>
      </c>
      <c r="H3" s="57" t="s">
        <v>2</v>
      </c>
      <c r="I3" s="58" t="s">
        <v>4</v>
      </c>
      <c r="J3" s="49"/>
      <c r="K3" s="49"/>
      <c r="L3" s="49"/>
      <c r="M3" s="49"/>
      <c r="N3" s="49"/>
      <c r="O3" s="49"/>
    </row>
    <row r="4" spans="1:15" ht="20.100000000000001" hidden="1" customHeight="1">
      <c r="B4" s="59" t="s">
        <v>11</v>
      </c>
      <c r="C4" s="84">
        <v>31916</v>
      </c>
      <c r="D4" s="84">
        <v>943</v>
      </c>
      <c r="E4" s="84">
        <v>30973</v>
      </c>
      <c r="F4" s="85">
        <v>762</v>
      </c>
      <c r="G4" s="85">
        <v>12549</v>
      </c>
      <c r="H4" s="85">
        <v>9603</v>
      </c>
      <c r="I4" s="60">
        <f t="shared" ref="I4:I14" si="0">SUM(D4:H4)</f>
        <v>54830</v>
      </c>
      <c r="J4" s="48"/>
      <c r="K4" s="48"/>
      <c r="L4" s="48"/>
      <c r="M4" s="48"/>
      <c r="N4" s="48"/>
      <c r="O4" s="48"/>
    </row>
    <row r="5" spans="1:15" ht="20.100000000000001" hidden="1" customHeight="1">
      <c r="B5" s="59" t="s">
        <v>12</v>
      </c>
      <c r="C5" s="84">
        <v>28205</v>
      </c>
      <c r="D5" s="84">
        <v>756</v>
      </c>
      <c r="E5" s="84">
        <v>27449</v>
      </c>
      <c r="F5" s="85">
        <v>1355</v>
      </c>
      <c r="G5" s="85">
        <v>16342</v>
      </c>
      <c r="H5" s="85">
        <v>9618</v>
      </c>
      <c r="I5" s="60">
        <f t="shared" si="0"/>
        <v>55520</v>
      </c>
      <c r="J5" s="48"/>
      <c r="K5" s="48"/>
      <c r="L5" s="48"/>
      <c r="M5" s="48"/>
      <c r="N5" s="48"/>
      <c r="O5" s="48"/>
    </row>
    <row r="6" spans="1:15" ht="20.100000000000001" hidden="1" customHeight="1">
      <c r="B6" s="59" t="s">
        <v>42</v>
      </c>
      <c r="C6" s="84">
        <v>23148</v>
      </c>
      <c r="D6" s="84">
        <v>764</v>
      </c>
      <c r="E6" s="84">
        <v>22384</v>
      </c>
      <c r="F6" s="85">
        <v>993</v>
      </c>
      <c r="G6" s="85">
        <v>13332</v>
      </c>
      <c r="H6" s="85">
        <v>8339</v>
      </c>
      <c r="I6" s="60">
        <f t="shared" si="0"/>
        <v>45812</v>
      </c>
      <c r="J6" s="48"/>
      <c r="K6" s="48"/>
      <c r="L6" s="48"/>
      <c r="M6" s="48"/>
      <c r="N6" s="48"/>
      <c r="O6" s="48"/>
    </row>
    <row r="7" spans="1:15" ht="20.100000000000001" hidden="1" customHeight="1">
      <c r="B7" s="59" t="s">
        <v>13</v>
      </c>
      <c r="C7" s="84">
        <v>28140</v>
      </c>
      <c r="D7" s="84">
        <v>1311</v>
      </c>
      <c r="E7" s="84">
        <v>26829</v>
      </c>
      <c r="F7" s="85">
        <v>1564</v>
      </c>
      <c r="G7" s="85">
        <v>10092</v>
      </c>
      <c r="H7" s="85">
        <v>8765</v>
      </c>
      <c r="I7" s="60">
        <f t="shared" si="0"/>
        <v>48561</v>
      </c>
      <c r="J7" s="48"/>
      <c r="K7" s="48"/>
      <c r="L7" s="48"/>
      <c r="M7" s="48"/>
      <c r="N7" s="48"/>
      <c r="O7" s="48"/>
    </row>
    <row r="8" spans="1:15" ht="20.100000000000001" hidden="1" customHeight="1">
      <c r="B8" s="59" t="s">
        <v>33</v>
      </c>
      <c r="C8" s="84">
        <v>26301</v>
      </c>
      <c r="D8" s="84">
        <v>588</v>
      </c>
      <c r="E8" s="84">
        <v>25713</v>
      </c>
      <c r="F8" s="85">
        <v>1242</v>
      </c>
      <c r="G8" s="85">
        <v>13008</v>
      </c>
      <c r="H8" s="85">
        <v>9888</v>
      </c>
      <c r="I8" s="60">
        <f t="shared" si="0"/>
        <v>50439</v>
      </c>
      <c r="J8" s="48"/>
      <c r="K8" s="48"/>
      <c r="L8" s="48"/>
      <c r="M8" s="48"/>
      <c r="N8" s="48"/>
      <c r="O8" s="48"/>
    </row>
    <row r="9" spans="1:15" ht="20.100000000000001" hidden="1" customHeight="1">
      <c r="B9" s="59" t="s">
        <v>14</v>
      </c>
      <c r="C9" s="84">
        <v>16229</v>
      </c>
      <c r="D9" s="84">
        <v>670</v>
      </c>
      <c r="E9" s="84">
        <v>15559</v>
      </c>
      <c r="F9" s="85">
        <v>429</v>
      </c>
      <c r="G9" s="85">
        <v>14445</v>
      </c>
      <c r="H9" s="85">
        <v>10086</v>
      </c>
      <c r="I9" s="60">
        <f t="shared" si="0"/>
        <v>41189</v>
      </c>
      <c r="J9" s="48"/>
      <c r="K9" s="48"/>
      <c r="L9" s="48"/>
      <c r="M9" s="48"/>
      <c r="N9" s="48"/>
      <c r="O9" s="48"/>
    </row>
    <row r="10" spans="1:15" ht="20.100000000000001" hidden="1" customHeight="1">
      <c r="B10" s="59" t="s">
        <v>34</v>
      </c>
      <c r="C10" s="84">
        <v>12926</v>
      </c>
      <c r="D10" s="84">
        <v>786</v>
      </c>
      <c r="E10" s="84">
        <v>12140</v>
      </c>
      <c r="F10" s="85">
        <v>386</v>
      </c>
      <c r="G10" s="85">
        <v>16083</v>
      </c>
      <c r="H10" s="85">
        <v>8592</v>
      </c>
      <c r="I10" s="60">
        <f t="shared" si="0"/>
        <v>37987</v>
      </c>
      <c r="J10" s="48"/>
      <c r="K10" s="48"/>
      <c r="L10" s="48"/>
      <c r="M10" s="48"/>
      <c r="N10" s="48"/>
      <c r="O10" s="48"/>
    </row>
    <row r="11" spans="1:15" ht="20.100000000000001" hidden="1" customHeight="1">
      <c r="B11" s="59" t="s">
        <v>15</v>
      </c>
      <c r="C11" s="84">
        <v>15065</v>
      </c>
      <c r="D11" s="84">
        <v>952</v>
      </c>
      <c r="E11" s="84">
        <v>14113</v>
      </c>
      <c r="F11" s="85">
        <v>336</v>
      </c>
      <c r="G11" s="85">
        <v>18769</v>
      </c>
      <c r="H11" s="85">
        <v>11119</v>
      </c>
      <c r="I11" s="60">
        <f t="shared" si="0"/>
        <v>45289</v>
      </c>
      <c r="J11" s="48"/>
      <c r="K11" s="48"/>
      <c r="L11" s="48"/>
      <c r="M11" s="48"/>
      <c r="N11" s="48"/>
      <c r="O11" s="48"/>
    </row>
    <row r="12" spans="1:15" ht="20.100000000000001" hidden="1" customHeight="1">
      <c r="B12" s="59" t="s">
        <v>35</v>
      </c>
      <c r="C12" s="84">
        <v>12072</v>
      </c>
      <c r="D12" s="84">
        <v>2234</v>
      </c>
      <c r="E12" s="84">
        <v>9838</v>
      </c>
      <c r="F12" s="85">
        <v>549</v>
      </c>
      <c r="G12" s="85">
        <v>19764</v>
      </c>
      <c r="H12" s="85">
        <v>8116</v>
      </c>
      <c r="I12" s="60">
        <f t="shared" si="0"/>
        <v>40501</v>
      </c>
      <c r="J12" s="48"/>
      <c r="K12" s="48"/>
      <c r="L12" s="48"/>
      <c r="M12" s="48"/>
      <c r="N12" s="48"/>
      <c r="O12" s="48"/>
    </row>
    <row r="13" spans="1:15" ht="20.100000000000001" hidden="1" customHeight="1">
      <c r="B13" s="59" t="s">
        <v>16</v>
      </c>
      <c r="C13" s="84">
        <v>11725</v>
      </c>
      <c r="D13" s="84">
        <v>1219</v>
      </c>
      <c r="E13" s="84">
        <v>10506</v>
      </c>
      <c r="F13" s="85">
        <v>414</v>
      </c>
      <c r="G13" s="85">
        <v>15686</v>
      </c>
      <c r="H13" s="85">
        <v>7358</v>
      </c>
      <c r="I13" s="60">
        <f t="shared" si="0"/>
        <v>35183</v>
      </c>
      <c r="J13" s="48"/>
      <c r="K13" s="48"/>
      <c r="L13" s="48"/>
      <c r="M13" s="48"/>
      <c r="N13" s="48"/>
      <c r="O13" s="48"/>
    </row>
    <row r="14" spans="1:15" ht="20.100000000000001" hidden="1" customHeight="1">
      <c r="B14" s="59" t="s">
        <v>36</v>
      </c>
      <c r="C14" s="84">
        <v>11420</v>
      </c>
      <c r="D14" s="84">
        <v>1165</v>
      </c>
      <c r="E14" s="84">
        <v>10255</v>
      </c>
      <c r="F14" s="84">
        <v>208</v>
      </c>
      <c r="G14" s="85">
        <v>20615</v>
      </c>
      <c r="H14" s="85">
        <v>8254</v>
      </c>
      <c r="I14" s="60">
        <f t="shared" si="0"/>
        <v>40497</v>
      </c>
      <c r="J14" s="48"/>
      <c r="K14" s="48"/>
      <c r="L14" s="48"/>
      <c r="M14" s="48"/>
      <c r="N14" s="48"/>
      <c r="O14" s="48"/>
    </row>
    <row r="15" spans="1:15" ht="20.100000000000001" hidden="1" customHeight="1">
      <c r="B15" s="59" t="s">
        <v>17</v>
      </c>
      <c r="C15" s="84">
        <v>12128</v>
      </c>
      <c r="D15" s="84">
        <v>1534</v>
      </c>
      <c r="E15" s="84">
        <v>10594</v>
      </c>
      <c r="F15" s="84">
        <v>176</v>
      </c>
      <c r="G15" s="85">
        <v>25456</v>
      </c>
      <c r="H15" s="85">
        <v>7804</v>
      </c>
      <c r="I15" s="60">
        <v>45564</v>
      </c>
      <c r="J15" s="48"/>
      <c r="K15" s="48"/>
      <c r="L15" s="48"/>
      <c r="M15" s="48"/>
      <c r="N15" s="48"/>
      <c r="O15" s="48"/>
    </row>
    <row r="16" spans="1:15" ht="20.100000000000001" hidden="1" customHeight="1">
      <c r="B16" s="59" t="s">
        <v>37</v>
      </c>
      <c r="C16" s="84">
        <v>12603</v>
      </c>
      <c r="D16" s="84">
        <v>2141</v>
      </c>
      <c r="E16" s="84">
        <v>10462</v>
      </c>
      <c r="F16" s="84">
        <v>315</v>
      </c>
      <c r="G16" s="85">
        <v>22960</v>
      </c>
      <c r="H16" s="85">
        <v>6940</v>
      </c>
      <c r="I16" s="60">
        <v>42818</v>
      </c>
      <c r="J16" s="48"/>
      <c r="K16" s="48"/>
      <c r="L16" s="48"/>
      <c r="M16" s="48"/>
      <c r="N16" s="48"/>
      <c r="O16" s="48"/>
    </row>
    <row r="17" spans="2:15" ht="20.100000000000001" hidden="1" customHeight="1">
      <c r="B17" s="59" t="s">
        <v>18</v>
      </c>
      <c r="C17" s="84">
        <v>12095</v>
      </c>
      <c r="D17" s="84">
        <v>1174</v>
      </c>
      <c r="E17" s="84">
        <v>10921</v>
      </c>
      <c r="F17" s="84">
        <v>391</v>
      </c>
      <c r="G17" s="85">
        <v>23399</v>
      </c>
      <c r="H17" s="85">
        <v>6209</v>
      </c>
      <c r="I17" s="60">
        <v>42094</v>
      </c>
      <c r="J17" s="48"/>
      <c r="K17" s="48"/>
      <c r="L17" s="48"/>
      <c r="M17" s="48"/>
      <c r="N17" s="48"/>
      <c r="O17" s="48"/>
    </row>
    <row r="18" spans="2:15" ht="20.100000000000001" hidden="1" customHeight="1">
      <c r="B18" s="59" t="s">
        <v>38</v>
      </c>
      <c r="C18" s="84">
        <v>11736</v>
      </c>
      <c r="D18" s="84">
        <v>1043</v>
      </c>
      <c r="E18" s="84">
        <v>10693</v>
      </c>
      <c r="F18" s="84">
        <v>118</v>
      </c>
      <c r="G18" s="85">
        <v>18595</v>
      </c>
      <c r="H18" s="85">
        <v>6297</v>
      </c>
      <c r="I18" s="60">
        <v>36746</v>
      </c>
      <c r="J18" s="48"/>
      <c r="K18" s="48"/>
      <c r="L18" s="48"/>
      <c r="M18" s="48"/>
      <c r="N18" s="48"/>
      <c r="O18" s="48"/>
    </row>
    <row r="19" spans="2:15" ht="20.100000000000001" customHeight="1">
      <c r="B19" s="59" t="s">
        <v>19</v>
      </c>
      <c r="C19" s="84">
        <v>12108</v>
      </c>
      <c r="D19" s="84">
        <v>301</v>
      </c>
      <c r="E19" s="84">
        <v>11807</v>
      </c>
      <c r="F19" s="84">
        <v>70</v>
      </c>
      <c r="G19" s="85">
        <v>24880</v>
      </c>
      <c r="H19" s="85">
        <v>6186</v>
      </c>
      <c r="I19" s="60">
        <v>43244</v>
      </c>
      <c r="J19" s="48"/>
      <c r="K19" s="48"/>
      <c r="L19" s="48"/>
      <c r="M19" s="48"/>
      <c r="N19" s="48"/>
      <c r="O19" s="48"/>
    </row>
    <row r="20" spans="2:15" ht="20.100000000000001" customHeight="1">
      <c r="B20" s="59" t="s">
        <v>39</v>
      </c>
      <c r="C20" s="84">
        <v>13314</v>
      </c>
      <c r="D20" s="84">
        <v>643</v>
      </c>
      <c r="E20" s="84">
        <v>12671</v>
      </c>
      <c r="F20" s="84">
        <v>185</v>
      </c>
      <c r="G20" s="85">
        <v>19070</v>
      </c>
      <c r="H20" s="85">
        <v>5647</v>
      </c>
      <c r="I20" s="60">
        <v>38217</v>
      </c>
      <c r="J20" s="48"/>
      <c r="K20" s="48"/>
      <c r="L20" s="48"/>
      <c r="M20" s="48"/>
      <c r="N20" s="48"/>
      <c r="O20" s="48"/>
    </row>
    <row r="21" spans="2:15" ht="20.100000000000001" customHeight="1">
      <c r="B21" s="59" t="s">
        <v>20</v>
      </c>
      <c r="C21" s="84">
        <v>12784</v>
      </c>
      <c r="D21" s="84">
        <v>491</v>
      </c>
      <c r="E21" s="84">
        <v>12293</v>
      </c>
      <c r="F21" s="84">
        <v>105</v>
      </c>
      <c r="G21" s="85">
        <v>19184</v>
      </c>
      <c r="H21" s="85">
        <v>5327</v>
      </c>
      <c r="I21" s="60">
        <v>37400</v>
      </c>
      <c r="J21" s="48"/>
      <c r="K21" s="48"/>
      <c r="L21" s="48"/>
      <c r="M21" s="48"/>
      <c r="N21" s="48"/>
      <c r="O21" s="48"/>
    </row>
    <row r="22" spans="2:15" ht="20.100000000000001" customHeight="1">
      <c r="B22" s="59" t="s">
        <v>40</v>
      </c>
      <c r="C22" s="84">
        <v>11599</v>
      </c>
      <c r="D22" s="84">
        <v>326</v>
      </c>
      <c r="E22" s="84">
        <v>11273</v>
      </c>
      <c r="F22" s="84">
        <v>79</v>
      </c>
      <c r="G22" s="85">
        <v>14707</v>
      </c>
      <c r="H22" s="85">
        <v>4652</v>
      </c>
      <c r="I22" s="60">
        <f>SUM(C22:H22)-D22-E22</f>
        <v>31037</v>
      </c>
      <c r="J22" s="48"/>
      <c r="K22" s="48"/>
      <c r="L22" s="48"/>
      <c r="M22" s="48"/>
      <c r="N22" s="48"/>
      <c r="O22" s="48"/>
    </row>
    <row r="23" spans="2:15" ht="20.100000000000001" customHeight="1">
      <c r="B23" s="59" t="s">
        <v>21</v>
      </c>
      <c r="C23" s="84">
        <v>13355</v>
      </c>
      <c r="D23" s="84">
        <v>415</v>
      </c>
      <c r="E23" s="84">
        <v>12940</v>
      </c>
      <c r="F23" s="84">
        <v>258</v>
      </c>
      <c r="G23" s="85">
        <v>17389</v>
      </c>
      <c r="H23" s="85">
        <v>5047</v>
      </c>
      <c r="I23" s="60">
        <f>SUM(C23:H23)-D23-E23</f>
        <v>36049</v>
      </c>
      <c r="J23" s="48"/>
      <c r="K23" s="48"/>
      <c r="L23" s="48"/>
      <c r="M23" s="48"/>
      <c r="N23" s="48"/>
      <c r="O23" s="48"/>
    </row>
    <row r="24" spans="2:15" ht="20.100000000000001" customHeight="1">
      <c r="B24" s="59" t="s">
        <v>41</v>
      </c>
      <c r="C24" s="84">
        <v>8920</v>
      </c>
      <c r="D24" s="84">
        <v>284</v>
      </c>
      <c r="E24" s="84">
        <v>8636</v>
      </c>
      <c r="F24" s="84">
        <v>366</v>
      </c>
      <c r="G24" s="85">
        <v>9949</v>
      </c>
      <c r="H24" s="85">
        <v>5369</v>
      </c>
      <c r="I24" s="60">
        <f t="shared" ref="I24:I29" si="1">SUM(C24:H24)-D24-E24</f>
        <v>24604</v>
      </c>
      <c r="J24" s="48"/>
      <c r="K24" s="48"/>
      <c r="L24" s="48"/>
      <c r="M24" s="48"/>
      <c r="N24" s="48"/>
      <c r="O24" s="48"/>
    </row>
    <row r="25" spans="2:15" ht="20.100000000000001" customHeight="1">
      <c r="B25" s="59" t="s">
        <v>22</v>
      </c>
      <c r="C25" s="84">
        <v>9870</v>
      </c>
      <c r="D25" s="84">
        <v>1040</v>
      </c>
      <c r="E25" s="84">
        <v>8830</v>
      </c>
      <c r="F25" s="84">
        <v>143</v>
      </c>
      <c r="G25" s="85">
        <v>11450</v>
      </c>
      <c r="H25" s="85">
        <v>5513</v>
      </c>
      <c r="I25" s="60">
        <f t="shared" si="1"/>
        <v>26976</v>
      </c>
      <c r="J25" s="48"/>
      <c r="K25" s="48"/>
      <c r="L25" s="48"/>
      <c r="M25" s="48"/>
      <c r="N25" s="48"/>
      <c r="O25" s="48"/>
    </row>
    <row r="26" spans="2:15" ht="20.100000000000001" customHeight="1">
      <c r="B26" s="59" t="s">
        <v>23</v>
      </c>
      <c r="C26" s="84">
        <v>8520</v>
      </c>
      <c r="D26" s="84">
        <v>972</v>
      </c>
      <c r="E26" s="84">
        <v>7548</v>
      </c>
      <c r="F26" s="84">
        <v>60</v>
      </c>
      <c r="G26" s="85">
        <v>16281</v>
      </c>
      <c r="H26" s="85">
        <v>5058</v>
      </c>
      <c r="I26" s="60">
        <f t="shared" si="1"/>
        <v>29919</v>
      </c>
      <c r="J26" s="48"/>
      <c r="K26" s="48"/>
      <c r="L26" s="48"/>
      <c r="M26" s="48"/>
      <c r="N26" s="48"/>
      <c r="O26" s="48"/>
    </row>
    <row r="27" spans="2:15" ht="20.100000000000001" customHeight="1">
      <c r="B27" s="59" t="s">
        <v>24</v>
      </c>
      <c r="C27" s="84">
        <v>9003</v>
      </c>
      <c r="D27" s="84">
        <v>773</v>
      </c>
      <c r="E27" s="84">
        <v>8230</v>
      </c>
      <c r="F27" s="84">
        <v>4</v>
      </c>
      <c r="G27" s="85">
        <v>12355</v>
      </c>
      <c r="H27" s="85">
        <v>5177</v>
      </c>
      <c r="I27" s="60">
        <f t="shared" si="1"/>
        <v>26539</v>
      </c>
      <c r="J27" s="48"/>
      <c r="K27" s="48"/>
      <c r="L27" s="48"/>
      <c r="M27" s="48"/>
      <c r="N27" s="48"/>
      <c r="O27" s="48"/>
    </row>
    <row r="28" spans="2:15" ht="20.100000000000001" customHeight="1">
      <c r="B28" s="59" t="s">
        <v>25</v>
      </c>
      <c r="C28" s="84">
        <v>10594</v>
      </c>
      <c r="D28" s="84">
        <v>512</v>
      </c>
      <c r="E28" s="84">
        <v>10082</v>
      </c>
      <c r="F28" s="84">
        <v>67</v>
      </c>
      <c r="G28" s="85">
        <v>15946</v>
      </c>
      <c r="H28" s="85">
        <v>5512</v>
      </c>
      <c r="I28" s="60">
        <f t="shared" si="1"/>
        <v>32119</v>
      </c>
      <c r="J28" s="48"/>
      <c r="K28" s="48"/>
      <c r="L28" s="48"/>
      <c r="M28" s="48"/>
      <c r="N28" s="48"/>
      <c r="O28" s="48"/>
    </row>
    <row r="29" spans="2:15" ht="20.100000000000001" customHeight="1">
      <c r="B29" s="59" t="s">
        <v>26</v>
      </c>
      <c r="C29" s="84">
        <v>9638</v>
      </c>
      <c r="D29" s="84">
        <v>644</v>
      </c>
      <c r="E29" s="84">
        <v>8994</v>
      </c>
      <c r="F29" s="84">
        <v>78</v>
      </c>
      <c r="G29" s="85">
        <v>10375</v>
      </c>
      <c r="H29" s="85">
        <v>4305</v>
      </c>
      <c r="I29" s="60">
        <f t="shared" si="1"/>
        <v>24396</v>
      </c>
      <c r="J29" s="48"/>
      <c r="K29" s="48"/>
      <c r="L29" s="48"/>
      <c r="M29" s="48"/>
      <c r="N29" s="48"/>
      <c r="O29" s="48"/>
    </row>
    <row r="30" spans="2:15" ht="20.100000000000001" customHeight="1">
      <c r="B30" s="59" t="s">
        <v>27</v>
      </c>
      <c r="C30" s="84">
        <v>10794</v>
      </c>
      <c r="D30" s="84">
        <v>991</v>
      </c>
      <c r="E30" s="84">
        <v>9803</v>
      </c>
      <c r="F30" s="84">
        <v>19</v>
      </c>
      <c r="G30" s="85">
        <v>12722</v>
      </c>
      <c r="H30" s="85">
        <v>4525</v>
      </c>
      <c r="I30" s="60">
        <f t="shared" ref="I30:I35" si="2">SUM(C30:H30)-D30-E30</f>
        <v>28060</v>
      </c>
      <c r="J30" s="48"/>
      <c r="K30" s="48"/>
      <c r="L30" s="48"/>
      <c r="M30" s="48"/>
      <c r="N30" s="48"/>
      <c r="O30" s="48"/>
    </row>
    <row r="31" spans="2:15" ht="20.100000000000001" customHeight="1">
      <c r="B31" s="59" t="s">
        <v>28</v>
      </c>
      <c r="C31" s="84">
        <f t="shared" ref="C31:C38" si="3">SUM(D31:E31)</f>
        <v>12069</v>
      </c>
      <c r="D31" s="84">
        <v>837</v>
      </c>
      <c r="E31" s="84">
        <v>11232</v>
      </c>
      <c r="F31" s="84">
        <v>101</v>
      </c>
      <c r="G31" s="85">
        <v>13089</v>
      </c>
      <c r="H31" s="85">
        <v>4377</v>
      </c>
      <c r="I31" s="60">
        <f t="shared" si="2"/>
        <v>29636</v>
      </c>
      <c r="J31" s="48"/>
      <c r="K31" s="48"/>
      <c r="L31" s="48"/>
      <c r="M31" s="48"/>
      <c r="N31" s="48"/>
      <c r="O31" s="48"/>
    </row>
    <row r="32" spans="2:15" ht="20.100000000000001" customHeight="1">
      <c r="B32" s="59" t="s">
        <v>29</v>
      </c>
      <c r="C32" s="84">
        <f t="shared" si="3"/>
        <v>13838</v>
      </c>
      <c r="D32" s="84">
        <v>1311</v>
      </c>
      <c r="E32" s="84">
        <v>12527</v>
      </c>
      <c r="F32" s="84">
        <v>682</v>
      </c>
      <c r="G32" s="85">
        <v>14171</v>
      </c>
      <c r="H32" s="85">
        <v>4362</v>
      </c>
      <c r="I32" s="60">
        <f>SUM(C32:H32)-D32-E32</f>
        <v>33053</v>
      </c>
      <c r="J32" s="48"/>
      <c r="K32" s="48"/>
      <c r="L32" s="48"/>
      <c r="M32" s="48"/>
      <c r="N32" s="48"/>
      <c r="O32" s="48"/>
    </row>
    <row r="33" spans="2:25" ht="20.100000000000001" customHeight="1">
      <c r="B33" s="59" t="s">
        <v>30</v>
      </c>
      <c r="C33" s="84">
        <f t="shared" si="3"/>
        <v>12024</v>
      </c>
      <c r="D33" s="84">
        <v>991</v>
      </c>
      <c r="E33" s="84">
        <v>11033</v>
      </c>
      <c r="F33" s="84">
        <v>3</v>
      </c>
      <c r="G33" s="85">
        <v>15483</v>
      </c>
      <c r="H33" s="85">
        <v>4024</v>
      </c>
      <c r="I33" s="60">
        <f t="shared" si="2"/>
        <v>31534</v>
      </c>
      <c r="J33" s="48"/>
      <c r="K33" s="48"/>
      <c r="L33" s="48"/>
      <c r="M33" s="48"/>
      <c r="N33" s="48"/>
      <c r="O33" s="48"/>
    </row>
    <row r="34" spans="2:25" ht="20.100000000000001" customHeight="1">
      <c r="B34" s="59" t="s">
        <v>31</v>
      </c>
      <c r="C34" s="84">
        <f t="shared" si="3"/>
        <v>10815</v>
      </c>
      <c r="D34" s="84">
        <v>837</v>
      </c>
      <c r="E34" s="84">
        <v>9978</v>
      </c>
      <c r="F34" s="84">
        <v>26</v>
      </c>
      <c r="G34" s="85">
        <v>14137</v>
      </c>
      <c r="H34" s="85">
        <v>4328</v>
      </c>
      <c r="I34" s="60">
        <f t="shared" si="2"/>
        <v>29306</v>
      </c>
      <c r="J34" s="48"/>
      <c r="K34" s="48"/>
      <c r="L34" s="48"/>
      <c r="M34" s="48"/>
      <c r="N34" s="48"/>
      <c r="O34" s="48"/>
      <c r="S34" s="44"/>
      <c r="T34" s="44"/>
      <c r="X34" s="44"/>
      <c r="Y34" s="44"/>
    </row>
    <row r="35" spans="2:25" ht="20.100000000000001" customHeight="1">
      <c r="B35" s="59" t="s">
        <v>32</v>
      </c>
      <c r="C35" s="84">
        <f t="shared" si="3"/>
        <v>9660</v>
      </c>
      <c r="D35" s="84">
        <v>344</v>
      </c>
      <c r="E35" s="84">
        <v>9316</v>
      </c>
      <c r="F35" s="84">
        <v>71</v>
      </c>
      <c r="G35" s="85">
        <v>11789</v>
      </c>
      <c r="H35" s="85">
        <v>4010</v>
      </c>
      <c r="I35" s="60">
        <f t="shared" si="2"/>
        <v>25530</v>
      </c>
      <c r="J35" s="48"/>
      <c r="K35" s="48"/>
      <c r="L35" s="48"/>
      <c r="M35" s="48"/>
      <c r="N35" s="48"/>
      <c r="O35" s="48"/>
      <c r="S35" s="44"/>
      <c r="T35" s="44"/>
      <c r="X35" s="44"/>
      <c r="Y35" s="44"/>
    </row>
    <row r="36" spans="2:25" ht="20.100000000000001" customHeight="1">
      <c r="B36" s="59" t="s">
        <v>45</v>
      </c>
      <c r="C36" s="84">
        <f t="shared" ref="C36" si="4">SUM(D36:E36)</f>
        <v>9303</v>
      </c>
      <c r="D36" s="84">
        <v>458</v>
      </c>
      <c r="E36" s="84">
        <v>8845</v>
      </c>
      <c r="F36" s="84">
        <v>30</v>
      </c>
      <c r="G36" s="85">
        <v>12301</v>
      </c>
      <c r="H36" s="85">
        <v>4757</v>
      </c>
      <c r="I36" s="60">
        <f t="shared" ref="I36" si="5">SUM(C36:H36)-D36-E36</f>
        <v>26391</v>
      </c>
      <c r="J36" s="48"/>
      <c r="K36" s="48"/>
      <c r="L36" s="48"/>
      <c r="M36" s="48"/>
      <c r="N36" s="48"/>
      <c r="O36" s="48"/>
      <c r="S36" s="44"/>
      <c r="T36" s="44"/>
      <c r="X36" s="44"/>
      <c r="Y36" s="44"/>
    </row>
    <row r="37" spans="2:25" ht="20.100000000000001" customHeight="1">
      <c r="B37" s="59" t="s">
        <v>77</v>
      </c>
      <c r="C37" s="84">
        <f t="shared" ref="C37" si="6">SUM(D37:E37)</f>
        <v>11849</v>
      </c>
      <c r="D37" s="84">
        <v>678</v>
      </c>
      <c r="E37" s="84">
        <v>11171</v>
      </c>
      <c r="F37" s="84">
        <v>238</v>
      </c>
      <c r="G37" s="85">
        <v>11068</v>
      </c>
      <c r="H37" s="85">
        <v>4198</v>
      </c>
      <c r="I37" s="60">
        <f>SUM(C37:H37)-D37-E37</f>
        <v>27353</v>
      </c>
      <c r="J37" s="48"/>
      <c r="K37" s="48"/>
      <c r="L37" s="48"/>
      <c r="M37" s="48"/>
      <c r="N37" s="48"/>
      <c r="O37" s="48"/>
      <c r="S37" s="44"/>
      <c r="T37" s="44"/>
      <c r="X37" s="44"/>
      <c r="Y37" s="44"/>
    </row>
    <row r="38" spans="2:25" ht="22.5">
      <c r="B38" s="59" t="s">
        <v>79</v>
      </c>
      <c r="C38" s="84">
        <f t="shared" si="3"/>
        <v>10110</v>
      </c>
      <c r="D38" s="84">
        <v>65</v>
      </c>
      <c r="E38" s="84">
        <v>10045</v>
      </c>
      <c r="F38" s="84">
        <v>32</v>
      </c>
      <c r="G38" s="85">
        <v>14246</v>
      </c>
      <c r="H38" s="85">
        <v>3501</v>
      </c>
      <c r="I38" s="60">
        <f>SUM(C38:H38)-D38-E38</f>
        <v>27889</v>
      </c>
      <c r="Q38" s="2"/>
      <c r="Y38" s="44"/>
    </row>
    <row r="39" spans="2:25">
      <c r="J39" s="46"/>
      <c r="K39" s="46"/>
      <c r="L39" s="46"/>
      <c r="M39" s="46"/>
      <c r="N39" s="46"/>
      <c r="O39" s="46"/>
    </row>
    <row r="40" spans="2:25">
      <c r="B40" s="47" t="s">
        <v>9</v>
      </c>
      <c r="G40" s="44"/>
      <c r="H40" s="46"/>
      <c r="I40" s="46"/>
    </row>
    <row r="41" spans="2:25">
      <c r="B41" s="47" t="s">
        <v>46</v>
      </c>
    </row>
    <row r="42" spans="2:25">
      <c r="B42" s="47" t="s">
        <v>47</v>
      </c>
      <c r="C42" s="50"/>
      <c r="D42" s="50"/>
      <c r="E42" s="50"/>
      <c r="F42" s="51"/>
    </row>
    <row r="43" spans="2:25">
      <c r="B43" s="47" t="s">
        <v>48</v>
      </c>
      <c r="C43" s="50"/>
      <c r="D43" s="50"/>
      <c r="E43" s="50"/>
      <c r="F43" s="51"/>
    </row>
    <row r="44" spans="2:25">
      <c r="C44" s="50"/>
      <c r="D44" s="50"/>
      <c r="E44" s="50"/>
      <c r="F44" s="51"/>
    </row>
    <row r="45" spans="2:25">
      <c r="C45" s="50"/>
      <c r="D45" s="50"/>
      <c r="E45" s="50"/>
      <c r="F45" s="51"/>
    </row>
    <row r="46" spans="2:25">
      <c r="C46" s="50"/>
      <c r="D46" s="50"/>
      <c r="E46" s="50"/>
      <c r="F46" s="51"/>
    </row>
    <row r="47" spans="2:25">
      <c r="C47" s="50"/>
      <c r="D47" s="50"/>
      <c r="E47" s="50"/>
      <c r="F47" s="51"/>
    </row>
    <row r="48" spans="2:25">
      <c r="C48" s="50"/>
      <c r="D48" s="50"/>
      <c r="E48" s="50"/>
      <c r="F48" s="51"/>
    </row>
    <row r="49" spans="3:6">
      <c r="C49" s="50"/>
      <c r="D49" s="50"/>
      <c r="E49" s="50"/>
      <c r="F49" s="51"/>
    </row>
    <row r="50" spans="3:6">
      <c r="C50" s="50"/>
      <c r="D50" s="50"/>
      <c r="E50" s="50"/>
      <c r="F50" s="51"/>
    </row>
    <row r="51" spans="3:6">
      <c r="C51" s="50"/>
      <c r="D51" s="50"/>
      <c r="E51" s="50"/>
      <c r="F51" s="51"/>
    </row>
    <row r="52" spans="3:6">
      <c r="C52" s="50"/>
      <c r="D52" s="50"/>
      <c r="E52" s="50"/>
      <c r="F52" s="51"/>
    </row>
    <row r="53" spans="3:6">
      <c r="C53" s="50"/>
      <c r="D53" s="50"/>
      <c r="E53" s="50"/>
      <c r="F53" s="51"/>
    </row>
    <row r="54" spans="3:6">
      <c r="C54" s="50"/>
      <c r="D54" s="50"/>
      <c r="E54" s="50"/>
      <c r="F54" s="51"/>
    </row>
    <row r="55" spans="3:6">
      <c r="C55" s="50"/>
      <c r="D55" s="50"/>
      <c r="E55" s="50"/>
      <c r="F55" s="51"/>
    </row>
    <row r="56" spans="3:6">
      <c r="C56" s="50"/>
      <c r="D56" s="50"/>
      <c r="E56" s="50"/>
      <c r="F56" s="51"/>
    </row>
    <row r="57" spans="3:6">
      <c r="C57" s="50"/>
      <c r="D57" s="50"/>
      <c r="E57" s="50"/>
      <c r="F57" s="51"/>
    </row>
    <row r="58" spans="3:6">
      <c r="C58" s="50"/>
      <c r="D58" s="50"/>
      <c r="E58" s="50"/>
      <c r="F58" s="51"/>
    </row>
    <row r="59" spans="3:6">
      <c r="C59" s="50"/>
      <c r="D59" s="50"/>
      <c r="E59" s="50"/>
      <c r="F59" s="51"/>
    </row>
    <row r="60" spans="3:6">
      <c r="C60" s="50"/>
      <c r="D60" s="50"/>
      <c r="E60" s="50"/>
      <c r="F60" s="51"/>
    </row>
    <row r="61" spans="3:6">
      <c r="C61" s="50"/>
      <c r="D61" s="50"/>
      <c r="E61" s="50"/>
      <c r="F61" s="51"/>
    </row>
    <row r="62" spans="3:6">
      <c r="C62" s="50"/>
      <c r="D62" s="50"/>
      <c r="E62" s="50"/>
      <c r="F62" s="51"/>
    </row>
    <row r="63" spans="3:6">
      <c r="C63" s="50"/>
      <c r="D63" s="50"/>
      <c r="E63" s="50"/>
      <c r="F63" s="51"/>
    </row>
  </sheetData>
  <phoneticPr fontId="2"/>
  <pageMargins left="0.39370078740157483" right="0.39370078740157483" top="0.98425196850393704" bottom="0.98425196850393704" header="0.51181102362204722" footer="0.51181102362204722"/>
  <pageSetup paperSize="9" scale="90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"/>
  <sheetViews>
    <sheetView tabSelected="1" zoomScale="115" zoomScaleNormal="115" workbookViewId="0">
      <selection activeCell="F42" sqref="F42"/>
    </sheetView>
  </sheetViews>
  <sheetFormatPr defaultRowHeight="11.25"/>
  <cols>
    <col min="1" max="1" width="11.6640625" customWidth="1"/>
  </cols>
  <sheetData>
    <row r="1" spans="1:7" s="43" customFormat="1" ht="22.5" customHeight="1" thickBot="1">
      <c r="A1" s="1"/>
      <c r="B1" s="47" t="s">
        <v>74</v>
      </c>
      <c r="C1" s="47"/>
      <c r="D1" s="47"/>
      <c r="E1" s="47"/>
      <c r="F1" s="47"/>
      <c r="G1" s="47"/>
    </row>
    <row r="2" spans="1:7" ht="25.5" customHeight="1" thickTop="1">
      <c r="A2" s="68" t="s">
        <v>43</v>
      </c>
      <c r="B2" s="73" t="s">
        <v>49</v>
      </c>
      <c r="C2" s="74" t="s">
        <v>50</v>
      </c>
      <c r="D2" s="74" t="s">
        <v>51</v>
      </c>
      <c r="E2" s="74" t="s">
        <v>52</v>
      </c>
      <c r="F2" s="75" t="s">
        <v>53</v>
      </c>
      <c r="G2" s="70" t="s">
        <v>54</v>
      </c>
    </row>
    <row r="3" spans="1:7" ht="22.5" hidden="1">
      <c r="A3" s="69" t="s">
        <v>14</v>
      </c>
      <c r="B3" s="76">
        <v>84.063293597805242</v>
      </c>
      <c r="C3" s="65">
        <v>122.66398968867738</v>
      </c>
      <c r="D3" s="65">
        <v>58.35615256639349</v>
      </c>
      <c r="E3" s="65">
        <v>88.004662004662009</v>
      </c>
      <c r="F3" s="77">
        <v>85.875943232952579</v>
      </c>
      <c r="G3" s="71">
        <v>92.711809951523705</v>
      </c>
    </row>
    <row r="4" spans="1:7" ht="22.5" hidden="1">
      <c r="A4" s="69" t="s">
        <v>34</v>
      </c>
      <c r="B4" s="76">
        <v>85.734567088740889</v>
      </c>
      <c r="C4" s="65">
        <v>122.24127094972067</v>
      </c>
      <c r="D4" s="65">
        <v>61.067079303675051</v>
      </c>
      <c r="E4" s="65">
        <v>82.42746113989638</v>
      </c>
      <c r="F4" s="77">
        <v>86.134854513802537</v>
      </c>
      <c r="G4" s="71">
        <v>92.852775907449342</v>
      </c>
    </row>
    <row r="5" spans="1:7" ht="22.5" hidden="1">
      <c r="A5" s="69" t="s">
        <v>15</v>
      </c>
      <c r="B5" s="76">
        <v>90.501115061052346</v>
      </c>
      <c r="C5" s="65">
        <v>128.14281859879486</v>
      </c>
      <c r="D5" s="65">
        <v>62.048191171589778</v>
      </c>
      <c r="E5" s="65">
        <v>82.107142857142861</v>
      </c>
      <c r="F5" s="77">
        <v>91.189781021897815</v>
      </c>
      <c r="G5" s="71">
        <v>96.088494498151846</v>
      </c>
    </row>
    <row r="6" spans="1:7" ht="22.5" hidden="1">
      <c r="A6" s="69" t="s">
        <v>35</v>
      </c>
      <c r="B6" s="76">
        <v>89.521443914965062</v>
      </c>
      <c r="C6" s="65">
        <v>129.4242237555446</v>
      </c>
      <c r="D6" s="65">
        <v>61.620278330019879</v>
      </c>
      <c r="E6" s="65">
        <v>68.712386156648449</v>
      </c>
      <c r="F6" s="77">
        <v>90.0808034810767</v>
      </c>
      <c r="G6" s="71">
        <v>113.8409251817213</v>
      </c>
    </row>
    <row r="7" spans="1:7" ht="22.5" hidden="1">
      <c r="A7" s="69" t="s">
        <v>16</v>
      </c>
      <c r="B7" s="76">
        <v>89.061819628798006</v>
      </c>
      <c r="C7" s="65">
        <v>130.69910301712423</v>
      </c>
      <c r="D7" s="65">
        <v>61.439402985074629</v>
      </c>
      <c r="E7" s="65">
        <v>72.533816425120776</v>
      </c>
      <c r="F7" s="77">
        <v>90.614050745888051</v>
      </c>
      <c r="G7" s="71">
        <v>131.769687764699</v>
      </c>
    </row>
    <row r="8" spans="1:7" ht="22.5" hidden="1">
      <c r="A8" s="69" t="s">
        <v>36</v>
      </c>
      <c r="B8" s="76">
        <v>91.899597501049456</v>
      </c>
      <c r="C8" s="65">
        <v>129.2487278895081</v>
      </c>
      <c r="D8" s="65">
        <v>57.155866900175134</v>
      </c>
      <c r="E8" s="65">
        <v>75.990384615384613</v>
      </c>
      <c r="F8" s="77">
        <v>96.352801358234302</v>
      </c>
      <c r="G8" s="71">
        <v>130.00068252866581</v>
      </c>
    </row>
    <row r="9" spans="1:7" ht="22.5" hidden="1">
      <c r="A9" s="69" t="s">
        <v>17</v>
      </c>
      <c r="B9" s="76">
        <v>91.91</v>
      </c>
      <c r="C9" s="65">
        <v>130.08000000000001</v>
      </c>
      <c r="D9" s="65">
        <v>55.05</v>
      </c>
      <c r="E9" s="65">
        <v>53.55</v>
      </c>
      <c r="F9" s="77">
        <v>98.03</v>
      </c>
      <c r="G9" s="71">
        <v>97.47</v>
      </c>
    </row>
    <row r="10" spans="1:7" ht="22.5" hidden="1">
      <c r="A10" s="69" t="s">
        <v>37</v>
      </c>
      <c r="B10" s="76">
        <v>91.48</v>
      </c>
      <c r="C10" s="65">
        <v>127.76</v>
      </c>
      <c r="D10" s="65">
        <v>55.38</v>
      </c>
      <c r="E10" s="65">
        <v>97.95</v>
      </c>
      <c r="F10" s="77">
        <v>100.23</v>
      </c>
      <c r="G10" s="71">
        <v>93.57</v>
      </c>
    </row>
    <row r="11" spans="1:7" ht="22.5" hidden="1">
      <c r="A11" s="69" t="s">
        <v>18</v>
      </c>
      <c r="B11" s="76">
        <v>88.54</v>
      </c>
      <c r="C11" s="65">
        <v>128.95619262361089</v>
      </c>
      <c r="D11" s="65">
        <v>50.28</v>
      </c>
      <c r="E11" s="65">
        <v>70.87</v>
      </c>
      <c r="F11" s="77">
        <v>97.88</v>
      </c>
      <c r="G11" s="71">
        <v>91.02</v>
      </c>
    </row>
    <row r="12" spans="1:7">
      <c r="A12" s="69" t="s">
        <v>55</v>
      </c>
      <c r="B12" s="78">
        <v>87.131600000000006</v>
      </c>
      <c r="C12" s="66">
        <v>126.92</v>
      </c>
      <c r="D12" s="66">
        <v>46.91</v>
      </c>
      <c r="E12" s="67">
        <v>53.55</v>
      </c>
      <c r="F12" s="79">
        <v>99.22</v>
      </c>
      <c r="G12" s="72">
        <v>89.681259875370984</v>
      </c>
    </row>
    <row r="13" spans="1:7">
      <c r="A13" s="69" t="s">
        <v>56</v>
      </c>
      <c r="B13" s="78">
        <v>88.49</v>
      </c>
      <c r="C13" s="66">
        <v>128.01</v>
      </c>
      <c r="D13" s="66">
        <v>45.48</v>
      </c>
      <c r="E13" s="67">
        <v>38.909999999999997</v>
      </c>
      <c r="F13" s="79">
        <v>99.74</v>
      </c>
      <c r="G13" s="72">
        <v>88.76</v>
      </c>
    </row>
    <row r="14" spans="1:7">
      <c r="A14" s="69" t="s">
        <v>57</v>
      </c>
      <c r="B14" s="78">
        <v>79.95</v>
      </c>
      <c r="C14" s="66">
        <v>127.3</v>
      </c>
      <c r="D14" s="66">
        <v>43.8</v>
      </c>
      <c r="E14" s="67">
        <v>84.5</v>
      </c>
      <c r="F14" s="79">
        <v>91.1</v>
      </c>
      <c r="G14" s="72">
        <v>86.23</v>
      </c>
    </row>
    <row r="15" spans="1:7">
      <c r="A15" s="69" t="s">
        <v>58</v>
      </c>
      <c r="B15" s="78">
        <v>80.11</v>
      </c>
      <c r="C15" s="66">
        <v>127.79</v>
      </c>
      <c r="D15" s="66">
        <v>43.52</v>
      </c>
      <c r="E15" s="67">
        <v>60.32</v>
      </c>
      <c r="F15" s="79">
        <v>91.37</v>
      </c>
      <c r="G15" s="72">
        <v>84.33</v>
      </c>
    </row>
    <row r="16" spans="1:7">
      <c r="A16" s="69" t="s">
        <v>59</v>
      </c>
      <c r="B16" s="78">
        <v>77.14</v>
      </c>
      <c r="C16" s="66">
        <v>124.62</v>
      </c>
      <c r="D16" s="66">
        <v>41.58</v>
      </c>
      <c r="E16" s="67">
        <v>76.23</v>
      </c>
      <c r="F16" s="79">
        <v>90.18</v>
      </c>
      <c r="G16" s="72">
        <v>85.46</v>
      </c>
    </row>
    <row r="17" spans="1:7">
      <c r="A17" s="69" t="s">
        <v>60</v>
      </c>
      <c r="B17" s="78">
        <v>74.260000000000005</v>
      </c>
      <c r="C17" s="66">
        <v>125</v>
      </c>
      <c r="D17" s="66">
        <v>40.270000000000003</v>
      </c>
      <c r="E17" s="67">
        <v>86.42</v>
      </c>
      <c r="F17" s="79">
        <v>85.45</v>
      </c>
      <c r="G17" s="72">
        <v>83.01</v>
      </c>
    </row>
    <row r="18" spans="1:7">
      <c r="A18" s="69" t="s">
        <v>61</v>
      </c>
      <c r="B18" s="78">
        <v>79.040000000000006</v>
      </c>
      <c r="C18" s="66">
        <v>119.94</v>
      </c>
      <c r="D18" s="66">
        <v>41.74</v>
      </c>
      <c r="E18" s="67">
        <v>45.62</v>
      </c>
      <c r="F18" s="79">
        <v>91.65</v>
      </c>
      <c r="G18" s="72">
        <v>86.66</v>
      </c>
    </row>
    <row r="19" spans="1:7">
      <c r="A19" s="69" t="s">
        <v>62</v>
      </c>
      <c r="B19" s="78">
        <v>78.760000000000005</v>
      </c>
      <c r="C19" s="66">
        <v>118.86</v>
      </c>
      <c r="D19" s="66">
        <v>44.65</v>
      </c>
      <c r="E19" s="67">
        <v>47.14</v>
      </c>
      <c r="F19" s="79">
        <v>89.24</v>
      </c>
      <c r="G19" s="72">
        <v>89.67</v>
      </c>
    </row>
    <row r="20" spans="1:7">
      <c r="A20" s="69" t="s">
        <v>63</v>
      </c>
      <c r="B20" s="78">
        <v>82.97</v>
      </c>
      <c r="C20" s="66">
        <v>121.62</v>
      </c>
      <c r="D20" s="66">
        <v>45.3</v>
      </c>
      <c r="E20" s="67">
        <v>89.28</v>
      </c>
      <c r="F20" s="79">
        <v>90.65</v>
      </c>
      <c r="G20" s="72">
        <v>90.34</v>
      </c>
    </row>
    <row r="21" spans="1:7">
      <c r="A21" s="69" t="s">
        <v>64</v>
      </c>
      <c r="B21" s="78">
        <v>79.995289950638679</v>
      </c>
      <c r="C21" s="66">
        <v>118.502414525787</v>
      </c>
      <c r="D21" s="66">
        <v>44.915694768410532</v>
      </c>
      <c r="E21" s="67">
        <v>121.25</v>
      </c>
      <c r="F21" s="79">
        <v>89.408903278025093</v>
      </c>
      <c r="G21" s="72">
        <v>88.82</v>
      </c>
    </row>
    <row r="22" spans="1:7">
      <c r="A22" s="69" t="s">
        <v>65</v>
      </c>
      <c r="B22" s="78">
        <v>78.884180703010685</v>
      </c>
      <c r="C22" s="66">
        <v>120.29789550072569</v>
      </c>
      <c r="D22" s="66">
        <v>43.728525580517271</v>
      </c>
      <c r="E22" s="67">
        <v>49.223880597014926</v>
      </c>
      <c r="F22" s="79">
        <v>88.049730339897152</v>
      </c>
      <c r="G22" s="72">
        <v>88.98793908318666</v>
      </c>
    </row>
    <row r="23" spans="1:7">
      <c r="A23" s="69" t="s">
        <v>66</v>
      </c>
      <c r="B23" s="78">
        <v>74.790000000000006</v>
      </c>
      <c r="C23" s="66">
        <v>120.18513356562137</v>
      </c>
      <c r="D23" s="66">
        <v>42.08</v>
      </c>
      <c r="E23" s="67">
        <v>41.23</v>
      </c>
      <c r="F23" s="79">
        <v>86.58</v>
      </c>
      <c r="G23" s="72">
        <v>84.82</v>
      </c>
    </row>
    <row r="24" spans="1:7">
      <c r="A24" s="69" t="s">
        <v>67</v>
      </c>
      <c r="B24" s="78">
        <v>73.061760513186002</v>
      </c>
      <c r="C24" s="66">
        <v>119.85790055248619</v>
      </c>
      <c r="D24" s="66">
        <v>40.49</v>
      </c>
      <c r="E24" s="67">
        <v>147.74</v>
      </c>
      <c r="F24" s="79">
        <v>83.95</v>
      </c>
      <c r="G24" s="72">
        <v>82.55</v>
      </c>
    </row>
    <row r="25" spans="1:7">
      <c r="A25" s="69" t="s">
        <v>68</v>
      </c>
      <c r="B25" s="78">
        <v>71.86</v>
      </c>
      <c r="C25" s="66">
        <v>118.9</v>
      </c>
      <c r="D25" s="66">
        <v>37.92</v>
      </c>
      <c r="E25" s="67">
        <v>90.29</v>
      </c>
      <c r="F25" s="79">
        <v>87.29</v>
      </c>
      <c r="G25" s="72">
        <v>80.83</v>
      </c>
    </row>
    <row r="26" spans="1:7">
      <c r="A26" s="69" t="s">
        <v>69</v>
      </c>
      <c r="B26" s="78">
        <v>67.706138625843337</v>
      </c>
      <c r="C26" s="66">
        <v>118.54103622191656</v>
      </c>
      <c r="D26" s="66">
        <v>36.306691718456428</v>
      </c>
      <c r="E26" s="67">
        <v>40.758064516129032</v>
      </c>
      <c r="F26" s="79">
        <v>84.017077129348664</v>
      </c>
      <c r="G26" s="72">
        <v>80.36</v>
      </c>
    </row>
    <row r="27" spans="1:7">
      <c r="A27" s="69" t="s">
        <v>70</v>
      </c>
      <c r="B27" s="78">
        <v>68.16528191792986</v>
      </c>
      <c r="C27" s="66">
        <v>116.65159045725646</v>
      </c>
      <c r="D27" s="66">
        <v>36.188040585495678</v>
      </c>
      <c r="E27" s="67">
        <v>219.66666666666666</v>
      </c>
      <c r="F27" s="79">
        <v>80.367758186397978</v>
      </c>
      <c r="G27" s="72">
        <v>79.914566465401066</v>
      </c>
    </row>
    <row r="28" spans="1:7">
      <c r="A28" s="69" t="s">
        <v>71</v>
      </c>
      <c r="B28" s="78">
        <v>70.926080944728881</v>
      </c>
      <c r="C28" s="66">
        <v>116.05729166666667</v>
      </c>
      <c r="D28" s="66">
        <v>37.78883543796352</v>
      </c>
      <c r="E28" s="67">
        <v>42.46153846153846</v>
      </c>
      <c r="F28" s="79">
        <v>83.647898069733728</v>
      </c>
      <c r="G28" s="72">
        <v>82.724592127257836</v>
      </c>
    </row>
    <row r="29" spans="1:7">
      <c r="A29" s="69" t="s">
        <v>72</v>
      </c>
      <c r="B29" s="78">
        <v>68.391970231100672</v>
      </c>
      <c r="C29" s="66">
        <v>115.62917705735661</v>
      </c>
      <c r="D29" s="66">
        <v>38.938405797101453</v>
      </c>
      <c r="E29" s="67">
        <v>44.04225352112676</v>
      </c>
      <c r="F29" s="79">
        <v>76.605479684451609</v>
      </c>
      <c r="G29" s="72">
        <v>81.504946402727697</v>
      </c>
    </row>
    <row r="30" spans="1:7">
      <c r="A30" s="69" t="s">
        <v>75</v>
      </c>
      <c r="B30" s="80">
        <v>71.62</v>
      </c>
      <c r="C30" s="81">
        <v>115.61</v>
      </c>
      <c r="D30" s="81">
        <v>40.479999999999997</v>
      </c>
      <c r="E30" s="82">
        <v>43.9</v>
      </c>
      <c r="F30" s="83">
        <v>78.22</v>
      </c>
      <c r="G30" s="72">
        <v>82.51</v>
      </c>
    </row>
    <row r="31" spans="1:7">
      <c r="A31" s="69" t="s">
        <v>76</v>
      </c>
      <c r="B31" s="78">
        <v>68.64</v>
      </c>
      <c r="C31" s="66">
        <v>116.00976655550262</v>
      </c>
      <c r="D31" s="66">
        <v>41.876276479027766</v>
      </c>
      <c r="E31" s="67">
        <v>56.184873949579831</v>
      </c>
      <c r="F31" s="79">
        <v>79.605348753162275</v>
      </c>
      <c r="G31" s="72">
        <v>80.28787510369051</v>
      </c>
    </row>
    <row r="32" spans="1:7" ht="12" thickBot="1">
      <c r="A32" s="69" t="s">
        <v>78</v>
      </c>
      <c r="B32" s="86">
        <v>71.56642403815124</v>
      </c>
      <c r="C32" s="87">
        <v>115.92087974864324</v>
      </c>
      <c r="D32" s="87">
        <v>45.505934718100889</v>
      </c>
      <c r="E32" s="88">
        <v>109.3125</v>
      </c>
      <c r="F32" s="89">
        <v>79.075810753895837</v>
      </c>
      <c r="G32" s="72">
        <v>78.301453229106556</v>
      </c>
    </row>
    <row r="33" spans="1:1" ht="12" thickTop="1">
      <c r="A33" s="47"/>
    </row>
    <row r="34" spans="1:1">
      <c r="A34" s="47" t="s">
        <v>9</v>
      </c>
    </row>
    <row r="35" spans="1:1">
      <c r="A35" s="47" t="s">
        <v>46</v>
      </c>
    </row>
    <row r="36" spans="1:1">
      <c r="A36" s="47" t="s">
        <v>47</v>
      </c>
    </row>
    <row r="37" spans="1:1">
      <c r="A37" s="47" t="s">
        <v>48</v>
      </c>
    </row>
  </sheetData>
  <phoneticPr fontId="2"/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2-1-1 (2)</vt:lpstr>
      <vt:lpstr>新設住宅着工戸数</vt:lpstr>
      <vt:lpstr>新設住宅平均床面積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2024-04-23T06:27:13Z</dcterms:created>
  <dcterms:modified xsi:type="dcterms:W3CDTF">2024-04-23T06:28:09Z</dcterms:modified>
</cp:coreProperties>
</file>