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環境創造局\03下水道施設管理課\share\Ｉドライブ\EX\SS（再生水販売）\◆申請書\"/>
    </mc:Choice>
  </mc:AlternateContent>
  <workbookProtection workbookAlgorithmName="SHA-512" workbookHashValue="Eb/or29++zYdVU5TvdcGtjg6Ftr4JFaAGn3rGCTRET4rfWeZZperNq37/c/Fy5deJIgqaOiLLn+qZjgVy7F1Dw==" workbookSaltValue="124FpCvjAx18HTXSg1VzDQ==" workbookSpinCount="100000" lockStructure="1"/>
  <bookViews>
    <workbookView xWindow="0" yWindow="0" windowWidth="23040" windowHeight="9690"/>
  </bookViews>
  <sheets>
    <sheet name="申請書" sheetId="1" r:id="rId1"/>
    <sheet name="Sheet1" sheetId="2" state="hidden" r:id="rId2"/>
  </sheets>
  <definedNames>
    <definedName name="_xlnm.Print_Area" localSheetId="0">申請書!$A$1:$I$46</definedName>
  </definedNames>
  <calcPr calcId="162913"/>
</workbook>
</file>

<file path=xl/calcChain.xml><?xml version="1.0" encoding="utf-8"?>
<calcChain xmlns="http://schemas.openxmlformats.org/spreadsheetml/2006/main">
  <c r="J6" i="2" l="1"/>
  <c r="F25" i="2" l="1"/>
  <c r="D25" i="2" s="1"/>
  <c r="E25" i="2" s="1"/>
  <c r="D26" i="2"/>
  <c r="E26" i="2" s="1"/>
  <c r="D24" i="2"/>
  <c r="E24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I14" i="1"/>
  <c r="I29" i="1"/>
  <c r="D14" i="2" l="1"/>
  <c r="E27" i="2"/>
  <c r="E14" i="2" s="1"/>
  <c r="C10" i="2"/>
  <c r="C45" i="1" l="1"/>
  <c r="A45" i="1"/>
  <c r="A46" i="1"/>
  <c r="C46" i="1"/>
  <c r="J3" i="2"/>
  <c r="I3" i="2"/>
  <c r="N3" i="2" s="1"/>
  <c r="K3" i="2"/>
  <c r="P3" i="2" s="1"/>
  <c r="J2" i="2"/>
  <c r="O2" i="2" s="1"/>
  <c r="K2" i="2"/>
  <c r="P2" i="2" s="1"/>
  <c r="L2" i="2"/>
  <c r="Q2" i="2" s="1"/>
  <c r="I2" i="2"/>
  <c r="N2" i="2" s="1"/>
  <c r="O3" i="2" l="1"/>
  <c r="S2" i="2" s="1"/>
  <c r="D5" i="2"/>
  <c r="N5" i="2" l="1"/>
</calcChain>
</file>

<file path=xl/sharedStrings.xml><?xml version="1.0" encoding="utf-8"?>
<sst xmlns="http://schemas.openxmlformats.org/spreadsheetml/2006/main" count="109" uniqueCount="106">
  <si>
    <t>再生水利用申請書</t>
  </si>
  <si>
    <t>　次のとおり、再生水供給装置の再生水を利用したいので申請します。</t>
  </si>
  <si>
    <t>　この申請に基づき、再生水供給に係わる契約の締結を希望します。</t>
  </si>
  <si>
    <r>
      <t>　　　</t>
    </r>
    <r>
      <rPr>
        <u/>
        <sz val="12"/>
        <color theme="1"/>
        <rFont val="HG丸ｺﾞｼｯｸM-PRO"/>
        <family val="3"/>
        <charset val="128"/>
      </rPr>
      <t>　　　　　　　　　　　　　　　　　　　　　　　　　　　　　　　　　　　　</t>
    </r>
  </si>
  <si>
    <r>
      <t>３　利用場所（住所）</t>
    </r>
    <r>
      <rPr>
        <u/>
        <sz val="12"/>
        <color theme="1"/>
        <rFont val="HGS創英角ｺﾞｼｯｸUB"/>
        <family val="3"/>
        <charset val="128"/>
      </rPr>
      <t xml:space="preserve">　　　　　　　　　　　　　　　　　　　　　　　　　　　　  </t>
    </r>
  </si>
  <si>
    <t>申請日</t>
    <rPh sb="0" eb="3">
      <t>シンセイビ</t>
    </rPh>
    <phoneticPr fontId="26"/>
  </si>
  <si>
    <t>（申請先）</t>
    <phoneticPr fontId="26"/>
  </si>
  <si>
    <t>郵便番号</t>
  </si>
  <si>
    <t>申請者</t>
    <phoneticPr fontId="26"/>
  </si>
  <si>
    <t xml:space="preserve"> 件名</t>
    <phoneticPr fontId="26"/>
  </si>
  <si>
    <t>公共工事・委託（横浜市発注）</t>
    <rPh sb="0" eb="4">
      <t>コウキョウコウジ</t>
    </rPh>
    <rPh sb="5" eb="7">
      <t>イタク</t>
    </rPh>
    <rPh sb="8" eb="11">
      <t>ヨコハマシ</t>
    </rPh>
    <rPh sb="11" eb="13">
      <t>ハッチュウ</t>
    </rPh>
    <phoneticPr fontId="26"/>
  </si>
  <si>
    <t>公共工事・委託（横浜市発注以外）</t>
    <rPh sb="0" eb="4">
      <t>コウキョウコウジ</t>
    </rPh>
    <rPh sb="5" eb="7">
      <t>イタク</t>
    </rPh>
    <rPh sb="8" eb="11">
      <t>ヨコハマシ</t>
    </rPh>
    <rPh sb="13" eb="15">
      <t>イガイ</t>
    </rPh>
    <phoneticPr fontId="26"/>
  </si>
  <si>
    <t>公共工事・委託ではない</t>
    <rPh sb="0" eb="4">
      <t>コウキョウコウジ</t>
    </rPh>
    <rPh sb="5" eb="7">
      <t>イタク</t>
    </rPh>
    <phoneticPr fontId="26"/>
  </si>
  <si>
    <t>道路清掃</t>
    <phoneticPr fontId="26"/>
  </si>
  <si>
    <t>残土散水</t>
    <phoneticPr fontId="26"/>
  </si>
  <si>
    <t>砂塵防止</t>
    <phoneticPr fontId="26"/>
  </si>
  <si>
    <t>工事用水</t>
    <phoneticPr fontId="26"/>
  </si>
  <si>
    <t>樹木灌水</t>
  </si>
  <si>
    <t>その他</t>
    <phoneticPr fontId="26"/>
  </si>
  <si>
    <t>　　該当する項目を選択して下さい →</t>
    <phoneticPr fontId="26"/>
  </si>
  <si>
    <t>　　具体的内容（工事用水、その他の場合は以下に記載して下さい。）</t>
    <rPh sb="2" eb="7">
      <t>グタイテキナイヨウ</t>
    </rPh>
    <rPh sb="8" eb="12">
      <t>コウジヨウスイ</t>
    </rPh>
    <rPh sb="15" eb="16">
      <t>タ</t>
    </rPh>
    <rPh sb="17" eb="19">
      <t>バアイ</t>
    </rPh>
    <rPh sb="20" eb="22">
      <t>イカ</t>
    </rPh>
    <rPh sb="23" eb="25">
      <t>キサイ</t>
    </rPh>
    <rPh sb="27" eb="28">
      <t>クダ</t>
    </rPh>
    <phoneticPr fontId="26"/>
  </si>
  <si>
    <t>了承した</t>
    <rPh sb="0" eb="2">
      <t>リョウショウ</t>
    </rPh>
    <phoneticPr fontId="26"/>
  </si>
  <si>
    <t>　 道路清掃</t>
    <rPh sb="2" eb="6">
      <t>ドウロセイソウ</t>
    </rPh>
    <phoneticPr fontId="26"/>
  </si>
  <si>
    <t>　 残土散水</t>
    <rPh sb="2" eb="6">
      <t>ザンドサンスイ</t>
    </rPh>
    <phoneticPr fontId="26"/>
  </si>
  <si>
    <t>　 砂塵防止</t>
    <rPh sb="2" eb="6">
      <t>サジンボウシ</t>
    </rPh>
    <phoneticPr fontId="26"/>
  </si>
  <si>
    <t>　 樹木灌水</t>
    <rPh sb="2" eb="6">
      <t>ジュモクカンスイ</t>
    </rPh>
    <phoneticPr fontId="26"/>
  </si>
  <si>
    <t>　 工事用水</t>
    <rPh sb="2" eb="6">
      <t>コウジヨウスイ</t>
    </rPh>
    <phoneticPr fontId="26"/>
  </si>
  <si>
    <t>　 その他</t>
    <rPh sb="4" eb="5">
      <t>タ</t>
    </rPh>
    <phoneticPr fontId="26"/>
  </si>
  <si>
    <t>　　該当する項目を選択して下さい ↓</t>
    <phoneticPr fontId="26"/>
  </si>
  <si>
    <t>　　※飲用、材料としての使用、不特定多数の人が触れる場所での使用厳禁</t>
    <rPh sb="30" eb="32">
      <t>シヨウ</t>
    </rPh>
    <rPh sb="32" eb="34">
      <t>ゲンキン</t>
    </rPh>
    <phoneticPr fontId="26"/>
  </si>
  <si>
    <t>　　工事の発注者（横浜市発注以外の場合は以下に記載下さい。）</t>
    <rPh sb="12" eb="14">
      <t>ハッチュウ</t>
    </rPh>
    <phoneticPr fontId="26"/>
  </si>
  <si>
    <r>
      <t>４　利用期間</t>
    </r>
    <r>
      <rPr>
        <sz val="12"/>
        <color theme="1"/>
        <rFont val="HG丸ｺﾞｼｯｸM-PRO"/>
        <family val="3"/>
        <charset val="128"/>
      </rPr>
      <t/>
    </r>
    <phoneticPr fontId="26"/>
  </si>
  <si>
    <t>契約締結の日から</t>
    <phoneticPr fontId="26"/>
  </si>
  <si>
    <t>まで</t>
    <phoneticPr fontId="26"/>
  </si>
  <si>
    <t>（※契約締結の日付は申請日の約２週間後となります。）</t>
  </si>
  <si>
    <r>
      <t>５　利用見込み量</t>
    </r>
    <r>
      <rPr>
        <sz val="12"/>
        <color theme="1"/>
        <rFont val="HG丸ｺﾞｼｯｸM-PRO"/>
        <family val="3"/>
        <charset val="128"/>
      </rPr>
      <t>　</t>
    </r>
    <r>
      <rPr>
        <u/>
        <sz val="12"/>
        <color theme="1"/>
        <rFont val="HG丸ｺﾞｼｯｸM-PRO"/>
        <family val="3"/>
        <charset val="128"/>
      </rPr>
      <t>　　　　　　</t>
    </r>
    <r>
      <rPr>
        <sz val="12"/>
        <color theme="1"/>
        <rFont val="HG丸ｺﾞｼｯｸM-PRO"/>
        <family val="3"/>
        <charset val="128"/>
      </rPr>
      <t>ｍ</t>
    </r>
    <r>
      <rPr>
        <vertAlign val="superscript"/>
        <sz val="12"/>
        <color theme="1"/>
        <rFont val="HG丸ｺﾞｼｯｸM-PRO"/>
        <family val="3"/>
        <charset val="128"/>
      </rPr>
      <t xml:space="preserve">３ </t>
    </r>
    <r>
      <rPr>
        <sz val="12"/>
        <color theme="1"/>
        <rFont val="HG丸ｺﾞｼｯｸM-PRO"/>
        <family val="3"/>
        <charset val="128"/>
      </rPr>
      <t/>
    </r>
    <phoneticPr fontId="26"/>
  </si>
  <si>
    <t>㎥</t>
    <phoneticPr fontId="26"/>
  </si>
  <si>
    <r>
      <t>６　利用キー希望個数</t>
    </r>
    <r>
      <rPr>
        <sz val="12"/>
        <color theme="1"/>
        <rFont val="HG丸ｺﾞｼｯｸM-PRO"/>
        <family val="3"/>
        <charset val="128"/>
      </rPr>
      <t/>
    </r>
    <phoneticPr fontId="26"/>
  </si>
  <si>
    <t>個</t>
    <phoneticPr fontId="26"/>
  </si>
  <si>
    <r>
      <t>７　連絡先</t>
    </r>
    <r>
      <rPr>
        <sz val="12"/>
        <color theme="1"/>
        <rFont val="HG丸ｺﾞｼｯｸM-PRO"/>
        <family val="3"/>
        <charset val="128"/>
      </rPr>
      <t/>
    </r>
    <phoneticPr fontId="28" alignment="distributed"/>
  </si>
  <si>
    <t>部署名</t>
    <rPh sb="0" eb="3">
      <t>ブショメイ</t>
    </rPh>
    <phoneticPr fontId="26"/>
  </si>
  <si>
    <t>担当者名</t>
    <rPh sb="0" eb="3">
      <t>タントウシャ</t>
    </rPh>
    <rPh sb="3" eb="4">
      <t>メイ</t>
    </rPh>
    <phoneticPr fontId="26"/>
  </si>
  <si>
    <t>フリガナ</t>
    <phoneticPr fontId="26"/>
  </si>
  <si>
    <t>電話番号</t>
    <phoneticPr fontId="26"/>
  </si>
  <si>
    <t>ﾒｰﾙｱﾄﾞﾚｽ</t>
    <phoneticPr fontId="26"/>
  </si>
  <si>
    <t>住　所</t>
    <phoneticPr fontId="26"/>
  </si>
  <si>
    <t>会 社 名</t>
    <phoneticPr fontId="26"/>
  </si>
  <si>
    <t>EXSSR05005</t>
    <phoneticPr fontId="26"/>
  </si>
  <si>
    <t>　 下水道管清掃</t>
    <rPh sb="2" eb="8">
      <t>ゲスイドウカンセイソウ</t>
    </rPh>
    <phoneticPr fontId="26"/>
  </si>
  <si>
    <t>下水道管清掃</t>
    <rPh sb="0" eb="6">
      <t>ゲスイドウカンセイソウ</t>
    </rPh>
    <phoneticPr fontId="26"/>
  </si>
  <si>
    <t xml:space="preserve"> </t>
    <phoneticPr fontId="26"/>
  </si>
  <si>
    <t>消費税</t>
    <rPh sb="0" eb="3">
      <t>ショウヒゼイ</t>
    </rPh>
    <phoneticPr fontId="26"/>
  </si>
  <si>
    <t>％</t>
    <phoneticPr fontId="26"/>
  </si>
  <si>
    <t>前納額</t>
    <rPh sb="0" eb="3">
      <t>ゼンノウガク</t>
    </rPh>
    <phoneticPr fontId="26"/>
  </si>
  <si>
    <t>円</t>
    <rPh sb="0" eb="1">
      <t>エン</t>
    </rPh>
    <phoneticPr fontId="26"/>
  </si>
  <si>
    <t>再生水単価</t>
    <rPh sb="0" eb="3">
      <t>サイセイスイ</t>
    </rPh>
    <rPh sb="3" eb="5">
      <t>タンカ</t>
    </rPh>
    <phoneticPr fontId="26"/>
  </si>
  <si>
    <t>円/㎥</t>
    <rPh sb="0" eb="1">
      <t>エン</t>
    </rPh>
    <phoneticPr fontId="26"/>
  </si>
  <si>
    <t>契約開始希望日</t>
    <rPh sb="0" eb="2">
      <t>ケイヤク</t>
    </rPh>
    <rPh sb="2" eb="4">
      <t>カイシ</t>
    </rPh>
    <rPh sb="4" eb="7">
      <t>キボウビ</t>
    </rPh>
    <phoneticPr fontId="26"/>
  </si>
  <si>
    <t>　横浜市下水道河川局</t>
    <rPh sb="4" eb="7">
      <t>ゲスイドウ</t>
    </rPh>
    <rPh sb="7" eb="9">
      <t>カセン</t>
    </rPh>
    <phoneticPr fontId="26"/>
  </si>
  <si>
    <t>　施設管理課長</t>
    <phoneticPr fontId="26"/>
  </si>
  <si>
    <t>　 了承した</t>
    <rPh sb="2" eb="4">
      <t>リョウショウ</t>
    </rPh>
    <phoneticPr fontId="26"/>
  </si>
  <si>
    <t>　　　「了承した」のチェックボックスにチェックしないと申請いただけません。</t>
    <rPh sb="4" eb="6">
      <t>リョウショウ</t>
    </rPh>
    <rPh sb="27" eb="29">
      <t>シンセイ</t>
    </rPh>
    <phoneticPr fontId="26"/>
  </si>
  <si>
    <t>郵便番号</t>
    <phoneticPr fontId="26"/>
  </si>
  <si>
    <t>住　所</t>
  </si>
  <si>
    <t>会 社 名</t>
    <phoneticPr fontId="26"/>
  </si>
  <si>
    <t>代表者名</t>
    <phoneticPr fontId="26"/>
  </si>
  <si>
    <t>代表役職</t>
    <rPh sb="2" eb="4">
      <t>ヤクショク</t>
    </rPh>
    <phoneticPr fontId="26"/>
  </si>
  <si>
    <t>工事委託種別</t>
    <rPh sb="0" eb="2">
      <t>コウジ</t>
    </rPh>
    <rPh sb="2" eb="4">
      <t>イタク</t>
    </rPh>
    <rPh sb="4" eb="6">
      <t>シュベツ</t>
    </rPh>
    <phoneticPr fontId="26"/>
  </si>
  <si>
    <t>工事委託件名</t>
    <rPh sb="0" eb="6">
      <t>コウジイタクケンメイ</t>
    </rPh>
    <phoneticPr fontId="26"/>
  </si>
  <si>
    <t>工事発注者</t>
    <rPh sb="0" eb="5">
      <t>コウジハッチュウシャ</t>
    </rPh>
    <phoneticPr fontId="26"/>
  </si>
  <si>
    <t>利用用途</t>
    <rPh sb="0" eb="4">
      <t>リヨウヨウト</t>
    </rPh>
    <phoneticPr fontId="26"/>
  </si>
  <si>
    <t>具体的内容</t>
    <rPh sb="0" eb="5">
      <t>グタイテキナイヨウ</t>
    </rPh>
    <phoneticPr fontId="26"/>
  </si>
  <si>
    <t>了承</t>
    <rPh sb="0" eb="2">
      <t>リョウショウ</t>
    </rPh>
    <phoneticPr fontId="26"/>
  </si>
  <si>
    <t>利用場所</t>
    <rPh sb="0" eb="4">
      <t>リヨウバショ</t>
    </rPh>
    <phoneticPr fontId="26"/>
  </si>
  <si>
    <t>利用期間</t>
    <rPh sb="0" eb="4">
      <t>リヨウキカン</t>
    </rPh>
    <phoneticPr fontId="26"/>
  </si>
  <si>
    <t>利用見込み量</t>
    <rPh sb="0" eb="4">
      <t>リヨウミコ</t>
    </rPh>
    <rPh sb="5" eb="6">
      <t>リョウ</t>
    </rPh>
    <phoneticPr fontId="26"/>
  </si>
  <si>
    <t>鍵個数</t>
    <rPh sb="0" eb="3">
      <t>カギコスウ</t>
    </rPh>
    <phoneticPr fontId="26"/>
  </si>
  <si>
    <t>部署名</t>
    <rPh sb="0" eb="3">
      <t>ブショメイ</t>
    </rPh>
    <phoneticPr fontId="26"/>
  </si>
  <si>
    <t>フリガナ</t>
    <phoneticPr fontId="26"/>
  </si>
  <si>
    <t>担当者名</t>
    <rPh sb="0" eb="4">
      <t>タントウシャメイ</t>
    </rPh>
    <phoneticPr fontId="26"/>
  </si>
  <si>
    <t>電話番号</t>
    <rPh sb="0" eb="4">
      <t>デンワバンゴウ</t>
    </rPh>
    <phoneticPr fontId="26"/>
  </si>
  <si>
    <t>メール</t>
    <phoneticPr fontId="26"/>
  </si>
  <si>
    <t>１　利用する工事（委託）</t>
    <phoneticPr fontId="26"/>
  </si>
  <si>
    <r>
      <t>　（</t>
    </r>
    <r>
      <rPr>
        <sz val="11"/>
        <color theme="1"/>
        <rFont val="HG丸ｺﾞｼｯｸM-PRO"/>
        <family val="3"/>
        <charset val="128"/>
      </rPr>
      <t>工事（委託）件名、契約者、工事（委託）期間、施工場所が確認できる写しを添付して下さい。</t>
    </r>
    <r>
      <rPr>
        <sz val="12"/>
        <color theme="1"/>
        <rFont val="HG丸ｺﾞｼｯｸM-PRO"/>
        <family val="3"/>
        <charset val="128"/>
      </rPr>
      <t>）</t>
    </r>
    <phoneticPr fontId="26"/>
  </si>
  <si>
    <t>[②契約事務処理状況]シートX列</t>
    <rPh sb="15" eb="16">
      <t>レツ</t>
    </rPh>
    <phoneticPr fontId="26"/>
  </si>
  <si>
    <t>[①台帳]シートK列</t>
    <rPh sb="2" eb="4">
      <t>ダイチョウ</t>
    </rPh>
    <rPh sb="9" eb="10">
      <t>レツ</t>
    </rPh>
    <phoneticPr fontId="26"/>
  </si>
  <si>
    <t>[①台帳]シートL列</t>
    <rPh sb="2" eb="4">
      <t>ダイチョウ</t>
    </rPh>
    <rPh sb="9" eb="10">
      <t>レツ</t>
    </rPh>
    <phoneticPr fontId="26"/>
  </si>
  <si>
    <t>[①台帳]シートM列</t>
    <rPh sb="2" eb="4">
      <t>ダイチョウ</t>
    </rPh>
    <rPh sb="9" eb="10">
      <t>レツ</t>
    </rPh>
    <phoneticPr fontId="26"/>
  </si>
  <si>
    <t>[①台帳]シートD列</t>
    <rPh sb="2" eb="4">
      <t>ダイチョウ</t>
    </rPh>
    <rPh sb="9" eb="10">
      <t>レツ</t>
    </rPh>
    <phoneticPr fontId="26"/>
  </si>
  <si>
    <t>[②契約事務処理状況]シートI列</t>
  </si>
  <si>
    <t>[①台帳]シートJ列</t>
    <rPh sb="2" eb="4">
      <t>ダイチョウ</t>
    </rPh>
    <rPh sb="9" eb="10">
      <t>レツ</t>
    </rPh>
    <phoneticPr fontId="26"/>
  </si>
  <si>
    <t>「Sheet1」N5へ派生</t>
    <rPh sb="11" eb="13">
      <t>ハセイ</t>
    </rPh>
    <phoneticPr fontId="26"/>
  </si>
  <si>
    <t>「Sheet1」S2へ派生</t>
    <rPh sb="11" eb="13">
      <t>ハセイ</t>
    </rPh>
    <phoneticPr fontId="26"/>
  </si>
  <si>
    <t>[②契約事務処理状況]シートAC列</t>
    <rPh sb="16" eb="17">
      <t>レツ</t>
    </rPh>
    <phoneticPr fontId="1"/>
  </si>
  <si>
    <t>[②契約事務処理状況]シートY列</t>
    <rPh sb="15" eb="16">
      <t>レツ</t>
    </rPh>
    <phoneticPr fontId="1"/>
  </si>
  <si>
    <t>[②契約事務処理状況]シートAD列</t>
    <rPh sb="16" eb="17">
      <t>レツ</t>
    </rPh>
    <phoneticPr fontId="1"/>
  </si>
  <si>
    <t>[②契約事務処理状況]シートT列</t>
    <rPh sb="15" eb="16">
      <t>レツ</t>
    </rPh>
    <phoneticPr fontId="1"/>
  </si>
  <si>
    <t>[①台帳]シートE列</t>
    <rPh sb="2" eb="4">
      <t>ダイチョウ</t>
    </rPh>
    <rPh sb="9" eb="10">
      <t>レツ</t>
    </rPh>
    <phoneticPr fontId="26"/>
  </si>
  <si>
    <t>[①台帳]シートF列</t>
    <rPh sb="2" eb="4">
      <t>ダイチョウ</t>
    </rPh>
    <rPh sb="9" eb="10">
      <t>レツ</t>
    </rPh>
    <phoneticPr fontId="26"/>
  </si>
  <si>
    <t>[①台帳]シートI列</t>
    <rPh sb="2" eb="4">
      <t>ダイチョウ</t>
    </rPh>
    <rPh sb="9" eb="10">
      <t>レツ</t>
    </rPh>
    <phoneticPr fontId="26"/>
  </si>
  <si>
    <t>「Sheet1」C10へ派生</t>
    <rPh sb="12" eb="14">
      <t>ハセイ</t>
    </rPh>
    <phoneticPr fontId="26"/>
  </si>
  <si>
    <t>[②契約事務処理状況]シートAE列</t>
    <rPh sb="16" eb="17">
      <t>レツ</t>
    </rPh>
    <phoneticPr fontId="1"/>
  </si>
  <si>
    <t>[②契約事務処理状況]シートAB列</t>
    <rPh sb="16" eb="17">
      <t>レツ</t>
    </rPh>
    <phoneticPr fontId="1"/>
  </si>
  <si>
    <t>[②契約事務処理状況]シートAA列</t>
    <rPh sb="16" eb="17">
      <t>レツ</t>
    </rPh>
    <phoneticPr fontId="1"/>
  </si>
  <si>
    <t>２　利用用途（該当する利用用途にチェックをして下さい。）</t>
    <phoneticPr fontId="26"/>
  </si>
  <si>
    <t>役職・代表者名</t>
    <rPh sb="0" eb="2">
      <t>ヤクショク</t>
    </rPh>
    <rPh sb="3" eb="7">
      <t>ダイヒョウシャメイ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</si>
</sst>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#,##0_ "/>
    <numFmt numFmtId="178" formatCode="yyyymm"/>
    <numFmt numFmtId="179" formatCode="[$-F800]dddd\,\ mmmm\ dd\,\ yyyy"/>
    <numFmt numFmtId="180" formatCode="[&lt;=999]000;[&lt;=9999]000\-00;000\-0000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2"/>
      <color theme="1"/>
      <name val="HGS創英角ｺﾞｼｯｸUB"/>
      <family val="3"/>
      <charset val="128"/>
    </font>
    <font>
      <u/>
      <sz val="12"/>
      <color theme="1"/>
      <name val="HGS創英角ｺﾞｼｯｸUB"/>
      <family val="3"/>
      <charset val="128"/>
    </font>
    <font>
      <sz val="11"/>
      <color theme="1"/>
      <name val="HG丸ｺﾞｼｯｸM-PRO"/>
      <family val="3"/>
      <charset val="128"/>
    </font>
    <font>
      <vertAlign val="superscript"/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2"/>
      <color theme="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35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34" borderId="10" xfId="0" applyFont="1" applyFill="1" applyBorder="1" applyAlignment="1" applyProtection="1">
      <alignment horizontal="center" vertical="center"/>
      <protection locked="0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4" borderId="21" xfId="0" applyFill="1" applyBorder="1">
      <alignment vertical="center"/>
    </xf>
    <xf numFmtId="177" fontId="0" fillId="34" borderId="21" xfId="0" applyNumberFormat="1" applyFill="1" applyBorder="1">
      <alignment vertical="center"/>
    </xf>
    <xf numFmtId="0" fontId="0" fillId="34" borderId="0" xfId="0" applyFill="1">
      <alignment vertical="center"/>
    </xf>
    <xf numFmtId="0" fontId="0" fillId="0" borderId="0" xfId="0" quotePrefix="1">
      <alignment vertical="center"/>
    </xf>
    <xf numFmtId="179" fontId="0" fillId="0" borderId="0" xfId="0" applyNumberFormat="1" applyFill="1">
      <alignment vertical="center"/>
    </xf>
    <xf numFmtId="0" fontId="27" fillId="34" borderId="22" xfId="0" applyFont="1" applyFill="1" applyBorder="1" applyAlignment="1">
      <alignment vertical="center"/>
    </xf>
    <xf numFmtId="0" fontId="0" fillId="34" borderId="23" xfId="0" applyFill="1" applyBorder="1">
      <alignment vertical="center"/>
    </xf>
    <xf numFmtId="0" fontId="27" fillId="34" borderId="23" xfId="0" applyFont="1" applyFill="1" applyBorder="1" applyAlignment="1">
      <alignment vertical="center"/>
    </xf>
    <xf numFmtId="0" fontId="0" fillId="34" borderId="24" xfId="0" applyFill="1" applyBorder="1">
      <alignment vertical="center"/>
    </xf>
    <xf numFmtId="0" fontId="27" fillId="34" borderId="17" xfId="0" applyFont="1" applyFill="1" applyBorder="1" applyAlignment="1">
      <alignment vertical="center"/>
    </xf>
    <xf numFmtId="0" fontId="0" fillId="34" borderId="25" xfId="0" applyFill="1" applyBorder="1">
      <alignment vertical="center"/>
    </xf>
    <xf numFmtId="0" fontId="27" fillId="34" borderId="25" xfId="0" applyFont="1" applyFill="1" applyBorder="1" applyAlignment="1">
      <alignment vertical="center"/>
    </xf>
    <xf numFmtId="0" fontId="0" fillId="34" borderId="18" xfId="0" applyFill="1" applyBorder="1">
      <alignment vertical="center"/>
    </xf>
    <xf numFmtId="0" fontId="1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4" fillId="0" borderId="0" xfId="42">
      <alignment vertical="center"/>
    </xf>
    <xf numFmtId="0" fontId="34" fillId="0" borderId="0" xfId="42" applyAlignment="1">
      <alignment vertical="center"/>
    </xf>
    <xf numFmtId="0" fontId="39" fillId="35" borderId="10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176" fontId="19" fillId="34" borderId="14" xfId="0" applyNumberFormat="1" applyFont="1" applyFill="1" applyBorder="1" applyAlignment="1" applyProtection="1">
      <alignment horizontal="center" vertical="center"/>
      <protection locked="0"/>
    </xf>
    <xf numFmtId="176" fontId="19" fillId="34" borderId="15" xfId="0" applyNumberFormat="1" applyFont="1" applyFill="1" applyBorder="1" applyAlignment="1" applyProtection="1">
      <alignment horizontal="center" vertical="center"/>
      <protection locked="0"/>
    </xf>
    <xf numFmtId="177" fontId="19" fillId="34" borderId="14" xfId="0" applyNumberFormat="1" applyFont="1" applyFill="1" applyBorder="1" applyAlignment="1" applyProtection="1">
      <alignment horizontal="center" vertical="center"/>
      <protection locked="0"/>
    </xf>
    <xf numFmtId="177" fontId="19" fillId="34" borderId="15" xfId="0" applyNumberFormat="1" applyFont="1" applyFill="1" applyBorder="1" applyAlignment="1" applyProtection="1">
      <alignment horizontal="center" vertical="center"/>
      <protection locked="0"/>
    </xf>
    <xf numFmtId="0" fontId="27" fillId="34" borderId="14" xfId="0" applyFont="1" applyFill="1" applyBorder="1" applyAlignment="1" applyProtection="1">
      <alignment horizontal="center" vertical="center"/>
      <protection locked="0"/>
    </xf>
    <xf numFmtId="0" fontId="27" fillId="34" borderId="16" xfId="0" applyFont="1" applyFill="1" applyBorder="1" applyAlignment="1" applyProtection="1">
      <alignment horizontal="center" vertical="center"/>
      <protection locked="0"/>
    </xf>
    <xf numFmtId="0" fontId="27" fillId="34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19" fillId="34" borderId="10" xfId="0" applyFont="1" applyFill="1" applyBorder="1" applyAlignment="1" applyProtection="1">
      <alignment horizontal="left" vertical="center"/>
      <protection locked="0"/>
    </xf>
    <xf numFmtId="0" fontId="19" fillId="34" borderId="14" xfId="0" applyFont="1" applyFill="1" applyBorder="1" applyAlignment="1" applyProtection="1">
      <alignment horizontal="center" vertical="center"/>
      <protection locked="0"/>
    </xf>
    <xf numFmtId="0" fontId="19" fillId="34" borderId="16" xfId="0" applyFont="1" applyFill="1" applyBorder="1" applyAlignment="1" applyProtection="1">
      <alignment horizontal="center" vertical="center"/>
      <protection locked="0"/>
    </xf>
    <xf numFmtId="0" fontId="19" fillId="34" borderId="15" xfId="0" applyFont="1" applyFill="1" applyBorder="1" applyAlignment="1" applyProtection="1">
      <alignment horizontal="center" vertical="center"/>
      <protection locked="0"/>
    </xf>
    <xf numFmtId="180" fontId="19" fillId="34" borderId="10" xfId="0" applyNumberFormat="1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19" fillId="34" borderId="10" xfId="0" applyFont="1" applyFill="1" applyBorder="1" applyAlignment="1" applyProtection="1">
      <alignment horizontal="center" vertical="center"/>
      <protection locked="0"/>
    </xf>
    <xf numFmtId="0" fontId="34" fillId="34" borderId="14" xfId="42" applyFill="1" applyBorder="1" applyAlignment="1" applyProtection="1">
      <alignment horizontal="center" vertical="center"/>
      <protection locked="0"/>
    </xf>
    <xf numFmtId="176" fontId="19" fillId="34" borderId="16" xfId="0" applyNumberFormat="1" applyFont="1" applyFill="1" applyBorder="1" applyAlignment="1" applyProtection="1">
      <alignment horizontal="center" vertical="center"/>
      <protection locked="0"/>
    </xf>
    <xf numFmtId="49" fontId="19" fillId="34" borderId="14" xfId="0" applyNumberFormat="1" applyFont="1" applyFill="1" applyBorder="1" applyAlignment="1" applyProtection="1">
      <alignment horizontal="center" vertical="center"/>
      <protection locked="0"/>
    </xf>
    <xf numFmtId="49" fontId="19" fillId="34" borderId="16" xfId="0" applyNumberFormat="1" applyFont="1" applyFill="1" applyBorder="1" applyAlignment="1" applyProtection="1">
      <alignment horizontal="center" vertical="center"/>
      <protection locked="0"/>
    </xf>
    <xf numFmtId="49" fontId="19" fillId="34" borderId="15" xfId="0" applyNumberFormat="1" applyFont="1" applyFill="1" applyBorder="1" applyAlignment="1" applyProtection="1">
      <alignment horizontal="center" vertical="center"/>
      <protection locked="0"/>
    </xf>
    <xf numFmtId="0" fontId="19" fillId="34" borderId="17" xfId="0" applyFont="1" applyFill="1" applyBorder="1" applyAlignment="1" applyProtection="1">
      <alignment horizontal="center" vertical="center"/>
      <protection locked="0"/>
    </xf>
    <xf numFmtId="0" fontId="19" fillId="34" borderId="18" xfId="0" applyFont="1" applyFill="1" applyBorder="1" applyAlignment="1" applyProtection="1">
      <alignment horizontal="center" vertical="center"/>
      <protection locked="0"/>
    </xf>
    <xf numFmtId="0" fontId="33" fillId="34" borderId="19" xfId="0" applyFont="1" applyFill="1" applyBorder="1" applyAlignment="1" applyProtection="1">
      <alignment horizontal="center"/>
      <protection locked="0"/>
    </xf>
    <xf numFmtId="0" fontId="33" fillId="34" borderId="20" xfId="0" applyFont="1" applyFill="1" applyBorder="1" applyAlignment="1" applyProtection="1">
      <alignment horizontal="center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1"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theme="0"/>
      </font>
    </dxf>
    <dxf>
      <fill>
        <patternFill>
          <bgColor rgb="FFFFCC99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auto="1"/>
      </font>
      <border>
        <vertical/>
        <horizontal/>
      </border>
    </dxf>
    <dxf>
      <fill>
        <patternFill>
          <bgColor rgb="FFFFCC99"/>
        </patternFill>
      </fill>
    </dxf>
    <dxf>
      <font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99"/>
      <color rgb="FFFFFF99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D$2" lockText="1" noThreeD="1"/>
</file>

<file path=xl/ctrlProps/ctrlProp2.xml><?xml version="1.0" encoding="utf-8"?>
<formControlPr xmlns="http://schemas.microsoft.com/office/spreadsheetml/2009/9/main" objectType="CheckBox" fmlaLink="Sheet1!$E$2" lockText="1" noThreeD="1"/>
</file>

<file path=xl/ctrlProps/ctrlProp3.xml><?xml version="1.0" encoding="utf-8"?>
<formControlPr xmlns="http://schemas.microsoft.com/office/spreadsheetml/2009/9/main" objectType="CheckBox" fmlaLink="Sheet1!$G$2" lockText="1" noThreeD="1"/>
</file>

<file path=xl/ctrlProps/ctrlProp4.xml><?xml version="1.0" encoding="utf-8"?>
<formControlPr xmlns="http://schemas.microsoft.com/office/spreadsheetml/2009/9/main" objectType="CheckBox" fmlaLink="Sheet1!$F$2" lockText="1" noThreeD="1"/>
</file>

<file path=xl/ctrlProps/ctrlProp5.xml><?xml version="1.0" encoding="utf-8"?>
<formControlPr xmlns="http://schemas.microsoft.com/office/spreadsheetml/2009/9/main" objectType="CheckBox" fmlaLink="Sheet1!$D$3" lockText="1" noThreeD="1"/>
</file>

<file path=xl/ctrlProps/ctrlProp6.xml><?xml version="1.0" encoding="utf-8"?>
<formControlPr xmlns="http://schemas.microsoft.com/office/spreadsheetml/2009/9/main" objectType="CheckBox" fmlaLink="Sheet1!$E$3" lockText="1" noThreeD="1"/>
</file>

<file path=xl/ctrlProps/ctrlProp7.xml><?xml version="1.0" encoding="utf-8"?>
<formControlPr xmlns="http://schemas.microsoft.com/office/spreadsheetml/2009/9/main" objectType="CheckBox" fmlaLink="Sheet1!$F$3" lockText="1" noThreeD="1"/>
</file>

<file path=xl/ctrlProps/ctrlProp8.xml><?xml version="1.0" encoding="utf-8"?>
<formControlPr xmlns="http://schemas.microsoft.com/office/spreadsheetml/2009/9/main" objectType="CheckBox" fmlaLink="Sheet1!$C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4</xdr:col>
          <xdr:colOff>0</xdr:colOff>
          <xdr:row>23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169545</xdr:colOff>
      <xdr:row>9</xdr:row>
      <xdr:rowOff>131445</xdr:rowOff>
    </xdr:from>
    <xdr:to>
      <xdr:col>13</xdr:col>
      <xdr:colOff>304800</xdr:colOff>
      <xdr:row>18</xdr:row>
      <xdr:rowOff>186690</xdr:rowOff>
    </xdr:to>
    <xdr:sp macro="" textlink="">
      <xdr:nvSpPr>
        <xdr:cNvPr id="2" name="テキスト ボックス 1"/>
        <xdr:cNvSpPr txBox="1"/>
      </xdr:nvSpPr>
      <xdr:spPr>
        <a:xfrm>
          <a:off x="6951345" y="2512695"/>
          <a:ext cx="2878455" cy="1998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申請書作成後にやること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列選択「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」＋「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Ctrl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」＋「→」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選択した列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列以降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を非表示</a:t>
          </a:r>
          <a:endParaRPr kumimoji="1" lang="en-US" altLang="ja-JP" sz="1100"/>
        </a:p>
        <a:p>
          <a:r>
            <a:rPr kumimoji="1" lang="ja-JP" altLang="en-US" sz="1100"/>
            <a:t>・セルのロック　</a:t>
          </a:r>
          <a:r>
            <a:rPr kumimoji="1" lang="en-US" altLang="ja-JP" sz="1100"/>
            <a:t>3969</a:t>
          </a:r>
        </a:p>
        <a:p>
          <a:r>
            <a:rPr kumimoji="1" lang="ja-JP" altLang="en-US" sz="1100"/>
            <a:t>・</a:t>
          </a:r>
          <a:r>
            <a:rPr kumimoji="1" lang="en-US" altLang="ja-JP" sz="1100"/>
            <a:t>Sheet1</a:t>
          </a:r>
          <a:r>
            <a:rPr kumimoji="1" lang="ja-JP" altLang="en-US" sz="1100"/>
            <a:t>を隠す</a:t>
          </a:r>
          <a:endParaRPr kumimoji="1" lang="en-US" altLang="ja-JP" sz="1100"/>
        </a:p>
        <a:p>
          <a:r>
            <a:rPr kumimoji="1" lang="ja-JP" altLang="en-US" sz="1100"/>
            <a:t>・ブックの保護　</a:t>
          </a:r>
          <a:r>
            <a:rPr kumimoji="1" lang="en-US" altLang="ja-JP" sz="1100"/>
            <a:t>3969</a:t>
          </a:r>
        </a:p>
        <a:p>
          <a:r>
            <a:rPr kumimoji="1" lang="ja-JP" altLang="en-US" sz="1100"/>
            <a:t>・記載内容削除し、</a:t>
          </a:r>
          <a:r>
            <a:rPr kumimoji="1" lang="en-US" altLang="ja-JP" sz="1100"/>
            <a:t>R05005</a:t>
          </a:r>
          <a:r>
            <a:rPr kumimoji="1" lang="ja-JP" altLang="en-US" sz="1100"/>
            <a:t>に様式を置く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38100</xdr:rowOff>
        </xdr:from>
        <xdr:to>
          <xdr:col>9</xdr:col>
          <xdr:colOff>0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11</xdr:row>
      <xdr:rowOff>38100</xdr:rowOff>
    </xdr:from>
    <xdr:to>
      <xdr:col>10</xdr:col>
      <xdr:colOff>133349</xdr:colOff>
      <xdr:row>18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4743449" y="2686050"/>
          <a:ext cx="3438525" cy="1838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シート名「</a:t>
          </a:r>
          <a:r>
            <a:rPr kumimoji="1" lang="en-US" altLang="ja-JP" sz="1600" b="1">
              <a:solidFill>
                <a:srgbClr val="FF0000"/>
              </a:solidFill>
            </a:rPr>
            <a:t>Sheet1</a:t>
          </a:r>
          <a:r>
            <a:rPr kumimoji="1" lang="ja-JP" altLang="en-US" sz="1600" b="1">
              <a:solidFill>
                <a:srgbClr val="FF0000"/>
              </a:solidFill>
            </a:rPr>
            <a:t>」は変えないで！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100"/>
            <a:t>シート名を変更する場合は、</a:t>
          </a:r>
          <a:endParaRPr kumimoji="1" lang="en-US" altLang="ja-JP" sz="1100"/>
        </a:p>
        <a:p>
          <a:r>
            <a:rPr kumimoji="1" lang="ja-JP" altLang="en-US" sz="1100"/>
            <a:t>ロボットも変更する必要があります。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該当ステップ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ステップ”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申請書保護解除→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Sheet1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再表示</a:t>
          </a:r>
          <a:r>
            <a:rPr kumimoji="1" lang="ja-JP" altLang="en-US" sz="1100"/>
            <a:t>”</a:t>
          </a:r>
          <a:endParaRPr kumimoji="1" lang="en-US" altLang="ja-JP" sz="1100"/>
        </a:p>
        <a:p>
          <a:r>
            <a:rPr kumimoji="1" lang="ja-JP" altLang="en-US" sz="1100"/>
            <a:t>・ワークシートを再表示</a:t>
          </a:r>
          <a:endParaRPr kumimoji="1" lang="en-US" altLang="ja-JP" sz="1100"/>
        </a:p>
        <a:p>
          <a:r>
            <a:rPr kumimoji="1" lang="ja-JP" altLang="en-US" sz="1100"/>
            <a:t>・シートに切り替え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3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8" Type="http://schemas.openxmlformats.org/officeDocument/2006/relationships/ctrlProp" Target="../ctrlProps/ctrlProp1.xml"/><Relationship Id="rId3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21" Type="http://schemas.openxmlformats.org/officeDocument/2006/relationships/ctrlProp" Target="../ctrlProps/ctrlProp4.xml"/><Relationship Id="rId7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2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7" Type="http://schemas.openxmlformats.org/officeDocument/2006/relationships/vmlDrawing" Target="../drawings/vmlDrawing1.vml"/><Relationship Id="rId25" Type="http://schemas.openxmlformats.org/officeDocument/2006/relationships/ctrlProp" Target="../ctrlProps/ctrlProp8.xml"/><Relationship Id="rId2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6" Type="http://schemas.openxmlformats.org/officeDocument/2006/relationships/drawing" Target="../drawings/drawing1.xml"/><Relationship Id="rId20" Type="http://schemas.openxmlformats.org/officeDocument/2006/relationships/ctrlProp" Target="../ctrlProps/ctrlProp3.xml"/><Relationship Id="rId1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6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1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24" Type="http://schemas.openxmlformats.org/officeDocument/2006/relationships/ctrlProp" Target="../ctrlProps/ctrlProp7.xml"/><Relationship Id="rId5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5" Type="http://schemas.openxmlformats.org/officeDocument/2006/relationships/printerSettings" Target="../printerSettings/printerSettings1.bin"/><Relationship Id="rId23" Type="http://schemas.openxmlformats.org/officeDocument/2006/relationships/ctrlProp" Target="../ctrlProps/ctrlProp6.xml"/><Relationship Id="rId10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9" Type="http://schemas.openxmlformats.org/officeDocument/2006/relationships/ctrlProp" Target="../ctrlProps/ctrlProp2.xml"/><Relationship Id="rId4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9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4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22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2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1" Type="http://schemas.openxmlformats.org/officeDocument/2006/relationships/hyperlink" Target="..\R05001_R05&#21488;&#24115;&#12539;&#21033;&#29992;&#23455;&#32318;(&#21407;&#26412;&#12434;&#20462;&#27491;&#12375;&#12390;&#12467;&#12500;&#12540;).xls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48"/>
  <sheetViews>
    <sheetView showGridLines="0" tabSelected="1" view="pageBreakPreview" zoomScaleNormal="100" zoomScaleSheetLayoutView="100" workbookViewId="0">
      <selection activeCell="H1" sqref="H1:I1"/>
    </sheetView>
  </sheetViews>
  <sheetFormatPr defaultColWidth="0" defaultRowHeight="18.75" x14ac:dyDescent="0.4"/>
  <cols>
    <col min="1" max="1" width="9" style="3" customWidth="1"/>
    <col min="2" max="4" width="9" customWidth="1"/>
    <col min="5" max="5" width="12.5" bestFit="1" customWidth="1"/>
    <col min="6" max="8" width="9" customWidth="1"/>
    <col min="9" max="9" width="17" bestFit="1" customWidth="1"/>
    <col min="10" max="24" width="0" hidden="1" customWidth="1"/>
    <col min="25" max="16384" width="9" hidden="1"/>
  </cols>
  <sheetData>
    <row r="1" spans="1:24" ht="18.75" customHeight="1" x14ac:dyDescent="0.4">
      <c r="A1" s="3" t="s">
        <v>47</v>
      </c>
      <c r="B1" s="3"/>
      <c r="C1" s="3"/>
      <c r="D1" s="3"/>
      <c r="E1" s="3"/>
      <c r="F1" s="41" t="s">
        <v>5</v>
      </c>
      <c r="G1" s="41"/>
      <c r="H1" s="42"/>
      <c r="I1" s="43"/>
      <c r="J1" s="38" t="s">
        <v>89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4">
      <c r="F2" s="41" t="s">
        <v>57</v>
      </c>
      <c r="G2" s="41"/>
      <c r="H2" s="42"/>
      <c r="I2" s="43"/>
      <c r="J2" s="38" t="s">
        <v>84</v>
      </c>
    </row>
    <row r="3" spans="1:24" ht="37.5" customHeight="1" x14ac:dyDescent="0.2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8.75" customHeight="1" x14ac:dyDescent="0.4">
      <c r="A4" s="5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x14ac:dyDescent="0.4">
      <c r="A5" s="5" t="s">
        <v>58</v>
      </c>
      <c r="B5" s="3"/>
      <c r="C5" s="3"/>
      <c r="D5" s="50" t="s">
        <v>8</v>
      </c>
      <c r="E5" s="8" t="s">
        <v>62</v>
      </c>
      <c r="F5" s="57"/>
      <c r="G5" s="57"/>
      <c r="H5" s="57"/>
      <c r="I5" s="57"/>
      <c r="J5" s="38" t="s">
        <v>90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4">
      <c r="A6" s="5" t="s">
        <v>59</v>
      </c>
      <c r="B6" s="3"/>
      <c r="C6" s="3"/>
      <c r="D6" s="51"/>
      <c r="E6" s="8" t="s">
        <v>45</v>
      </c>
      <c r="F6" s="53"/>
      <c r="G6" s="53"/>
      <c r="H6" s="53"/>
      <c r="I6" s="53"/>
      <c r="J6" s="38" t="s">
        <v>85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4">
      <c r="B7" s="3"/>
      <c r="C7" s="3"/>
      <c r="D7" s="51"/>
      <c r="E7" s="8" t="s">
        <v>46</v>
      </c>
      <c r="F7" s="53"/>
      <c r="G7" s="53"/>
      <c r="H7" s="53"/>
      <c r="I7" s="53"/>
      <c r="J7" s="38" t="s">
        <v>88</v>
      </c>
      <c r="K7" s="3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4">
      <c r="A8" s="5"/>
      <c r="B8" s="4"/>
      <c r="C8" s="3"/>
      <c r="D8" s="52"/>
      <c r="E8" s="40" t="s">
        <v>105</v>
      </c>
      <c r="F8" s="53"/>
      <c r="G8" s="53"/>
      <c r="H8" s="53"/>
      <c r="I8" s="53"/>
      <c r="J8" s="38" t="s">
        <v>86</v>
      </c>
      <c r="K8" s="38" t="s">
        <v>87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4">
      <c r="A9" s="1"/>
    </row>
    <row r="10" spans="1:24" ht="18.75" customHeight="1" x14ac:dyDescent="0.4">
      <c r="A10" s="5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4">
      <c r="A11" s="5" t="s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4">
      <c r="A12" s="1"/>
    </row>
    <row r="13" spans="1:24" ht="18.75" customHeight="1" x14ac:dyDescent="0.4">
      <c r="A13" s="6" t="s">
        <v>82</v>
      </c>
      <c r="B13" s="3"/>
      <c r="C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8.75" customHeight="1" x14ac:dyDescent="0.4">
      <c r="A14" s="2" t="s">
        <v>19</v>
      </c>
      <c r="E14" s="60"/>
      <c r="F14" s="60"/>
      <c r="G14" s="60"/>
      <c r="H14" s="60"/>
      <c r="I14" s="35" t="str">
        <f>IF(E14=Sheet1!B4,"申請不可","")</f>
        <v/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3" customHeight="1" x14ac:dyDescent="0.4">
      <c r="A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8.75" customHeight="1" x14ac:dyDescent="0.4">
      <c r="B16" s="9" t="s">
        <v>9</v>
      </c>
      <c r="C16" s="60"/>
      <c r="D16" s="60"/>
      <c r="E16" s="60"/>
      <c r="F16" s="60"/>
      <c r="G16" s="60"/>
      <c r="H16" s="60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8.75" customHeight="1" x14ac:dyDescent="0.4">
      <c r="A17" s="5" t="s">
        <v>83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T17" s="3"/>
      <c r="U17" s="3"/>
      <c r="V17" s="3"/>
      <c r="W17" s="3"/>
      <c r="X17" s="3"/>
    </row>
    <row r="18" spans="1:24" ht="18.75" customHeight="1" x14ac:dyDescent="0.4">
      <c r="A18" s="13" t="s">
        <v>30</v>
      </c>
      <c r="B18" s="14"/>
      <c r="C18" s="14"/>
      <c r="D18" s="14"/>
      <c r="E18" s="14"/>
      <c r="F18" s="14"/>
      <c r="G18" s="14"/>
      <c r="H18" s="3"/>
      <c r="I18" s="3"/>
      <c r="J18" s="3"/>
      <c r="K18" s="3"/>
      <c r="L18" s="3"/>
      <c r="M18" s="3"/>
      <c r="N18" s="3"/>
      <c r="O18" s="3"/>
      <c r="P18" s="3"/>
      <c r="T18" s="3"/>
      <c r="U18" s="3"/>
      <c r="V18" s="3"/>
      <c r="W18" s="3"/>
      <c r="X18" s="3"/>
    </row>
    <row r="19" spans="1:24" x14ac:dyDescent="0.4">
      <c r="A19" s="5" t="s">
        <v>3</v>
      </c>
      <c r="B19" s="46"/>
      <c r="C19" s="47"/>
      <c r="D19" s="47"/>
      <c r="E19" s="47"/>
      <c r="F19" s="47"/>
      <c r="G19" s="47"/>
      <c r="H19" s="47"/>
      <c r="I19" s="48"/>
      <c r="J19" s="3"/>
      <c r="K19" s="3"/>
      <c r="L19" s="3"/>
      <c r="M19" s="3"/>
      <c r="N19" s="3"/>
      <c r="O19" s="3"/>
      <c r="P19" s="3"/>
      <c r="T19" s="3"/>
      <c r="U19" s="3"/>
      <c r="V19" s="3"/>
      <c r="W19" s="3"/>
      <c r="X19" s="3"/>
    </row>
    <row r="20" spans="1:24" x14ac:dyDescent="0.4">
      <c r="A20" s="1"/>
    </row>
    <row r="21" spans="1:24" ht="18.75" customHeight="1" x14ac:dyDescent="0.4">
      <c r="A21" s="6" t="s">
        <v>104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8.75" customHeight="1" x14ac:dyDescent="0.4">
      <c r="A22" s="2" t="s">
        <v>28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8.75" customHeight="1" x14ac:dyDescent="0.4">
      <c r="A23" s="2"/>
      <c r="B23" s="26" t="s">
        <v>22</v>
      </c>
      <c r="C23" s="27"/>
      <c r="D23" s="28" t="s">
        <v>23</v>
      </c>
      <c r="E23" s="27"/>
      <c r="F23" s="28" t="s">
        <v>24</v>
      </c>
      <c r="G23" s="27"/>
      <c r="H23" s="28" t="s">
        <v>25</v>
      </c>
      <c r="I23" s="29"/>
      <c r="J23" s="39" t="s">
        <v>91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8.75" customHeight="1" x14ac:dyDescent="0.4">
      <c r="A24" s="2"/>
      <c r="B24" s="30" t="s">
        <v>26</v>
      </c>
      <c r="C24" s="31"/>
      <c r="D24" s="32" t="s">
        <v>27</v>
      </c>
      <c r="E24" s="31"/>
      <c r="F24" s="32" t="s">
        <v>48</v>
      </c>
      <c r="G24" s="31"/>
      <c r="H24" s="31"/>
      <c r="I24" s="33"/>
      <c r="J24" s="39" t="s">
        <v>92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8.75" customHeight="1" x14ac:dyDescent="0.4">
      <c r="A25" s="12" t="s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8.75" customHeight="1" x14ac:dyDescent="0.4">
      <c r="A26" s="6"/>
      <c r="B26" s="59"/>
      <c r="C26" s="59"/>
      <c r="D26" s="59"/>
      <c r="E26" s="59"/>
      <c r="F26" s="59"/>
      <c r="G26" s="59"/>
      <c r="H26" s="59"/>
      <c r="I26" s="59"/>
      <c r="J26" s="39" t="s">
        <v>92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3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8.75" customHeight="1" x14ac:dyDescent="0.4">
      <c r="A28" s="11" t="s">
        <v>29</v>
      </c>
      <c r="B28" s="3"/>
      <c r="C28" s="3"/>
      <c r="D28" s="3"/>
      <c r="E28" s="3"/>
      <c r="F28" s="3"/>
      <c r="G28" s="3"/>
      <c r="H28" s="3"/>
      <c r="I28" s="17" t="s">
        <v>60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4">
      <c r="A29" s="34" t="s">
        <v>61</v>
      </c>
      <c r="I29" s="36" t="str">
        <f>IF(Sheet1!C13=FALSE,"申請不可","")</f>
        <v>申請不可</v>
      </c>
    </row>
    <row r="30" spans="1:24" ht="3" customHeight="1" x14ac:dyDescent="0.4">
      <c r="A30" s="1"/>
    </row>
    <row r="31" spans="1:24" ht="18.75" customHeight="1" x14ac:dyDescent="0.4">
      <c r="A31" s="6" t="s">
        <v>4</v>
      </c>
      <c r="B31" s="3"/>
      <c r="C31" s="3"/>
      <c r="D31" s="54"/>
      <c r="E31" s="55"/>
      <c r="F31" s="55"/>
      <c r="G31" s="55"/>
      <c r="H31" s="55"/>
      <c r="I31" s="56"/>
      <c r="J31" s="39" t="s">
        <v>93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8.75" customHeight="1" x14ac:dyDescent="0.4">
      <c r="B32" s="3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8.75" customHeight="1" x14ac:dyDescent="0.4">
      <c r="A33" s="6" t="s">
        <v>31</v>
      </c>
      <c r="B33" s="3"/>
      <c r="C33" s="7" t="s">
        <v>32</v>
      </c>
      <c r="D33" s="3"/>
      <c r="E33" s="42"/>
      <c r="F33" s="62"/>
      <c r="G33" s="43"/>
      <c r="H33" s="7" t="s">
        <v>33</v>
      </c>
      <c r="I33" s="3"/>
      <c r="J33" s="39" t="s">
        <v>94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8.75" customHeight="1" x14ac:dyDescent="0.4">
      <c r="A34" s="5"/>
      <c r="B34" s="3"/>
      <c r="C34" s="7" t="s">
        <v>34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4">
      <c r="A35" s="1"/>
    </row>
    <row r="36" spans="1:24" ht="18.75" customHeight="1" x14ac:dyDescent="0.4">
      <c r="A36" s="6" t="s">
        <v>35</v>
      </c>
      <c r="B36" s="3"/>
      <c r="C36" s="44"/>
      <c r="D36" s="45"/>
      <c r="E36" s="7" t="s">
        <v>36</v>
      </c>
      <c r="F36" s="3"/>
      <c r="G36" s="3"/>
      <c r="H36" s="3"/>
      <c r="I36" s="3"/>
      <c r="J36" s="39" t="s">
        <v>95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4">
      <c r="A37" s="1"/>
    </row>
    <row r="38" spans="1:24" ht="18.75" customHeight="1" x14ac:dyDescent="0.4">
      <c r="A38" s="6" t="s">
        <v>37</v>
      </c>
      <c r="B38" s="3"/>
      <c r="C38" s="3"/>
      <c r="D38" s="18"/>
      <c r="E38" s="3" t="s">
        <v>38</v>
      </c>
      <c r="F38" s="3"/>
      <c r="G38" s="3"/>
      <c r="H38" s="3"/>
      <c r="I38" s="3"/>
      <c r="J38" s="39" t="s">
        <v>96</v>
      </c>
      <c r="K38" s="39" t="s">
        <v>100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4">
      <c r="A39" s="1"/>
    </row>
    <row r="40" spans="1:24" ht="14.25" customHeight="1" x14ac:dyDescent="0.35">
      <c r="A40" s="1"/>
      <c r="G40" s="16" t="s">
        <v>42</v>
      </c>
      <c r="H40" s="68"/>
      <c r="I40" s="69"/>
    </row>
    <row r="41" spans="1:24" ht="18.75" customHeight="1" x14ac:dyDescent="0.4">
      <c r="A41" s="6" t="s">
        <v>39</v>
      </c>
      <c r="B41" s="3"/>
      <c r="C41" s="15" t="s">
        <v>40</v>
      </c>
      <c r="D41" s="54"/>
      <c r="E41" s="55"/>
      <c r="F41" s="56"/>
      <c r="G41" s="15" t="s">
        <v>41</v>
      </c>
      <c r="H41" s="66"/>
      <c r="I41" s="67"/>
      <c r="J41" s="39" t="s">
        <v>97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3" customHeight="1" x14ac:dyDescent="0.4">
      <c r="A42" s="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8.75" customHeight="1" x14ac:dyDescent="0.4">
      <c r="B43" s="5" t="s">
        <v>43</v>
      </c>
      <c r="C43" s="63"/>
      <c r="D43" s="64"/>
      <c r="E43" s="65"/>
      <c r="F43" s="7" t="s">
        <v>44</v>
      </c>
      <c r="G43" s="61"/>
      <c r="H43" s="55"/>
      <c r="I43" s="56"/>
      <c r="J43" s="39" t="s">
        <v>98</v>
      </c>
      <c r="K43" s="39" t="s">
        <v>99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8.75" customHeight="1" x14ac:dyDescent="0.4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4">
      <c r="A45" s="58" t="str">
        <f>IF(Sheet1!$E$14=0,"","申請不可")</f>
        <v>申請不可</v>
      </c>
      <c r="B45" s="58"/>
      <c r="C45" t="str">
        <f>IF(Sheet1!$E$14=0,"","必須項目の未入力、または入力内容に不備があり、ご申請いただけません。")</f>
        <v>必須項目の未入力、または入力内容に不備があり、ご申請いただけません。</v>
      </c>
    </row>
    <row r="46" spans="1:24" x14ac:dyDescent="0.4">
      <c r="A46" s="58" t="str">
        <f>IF(Sheet1!$D$14=0,"","未入力あり")</f>
        <v>未入力あり</v>
      </c>
      <c r="B46" s="58"/>
      <c r="C46" t="str">
        <f>IF(Sheet1!$D$14=0,"","未入力の項目があります。もう一度確認をお願いいたします。")</f>
        <v>未入力の項目があります。もう一度確認をお願いいたします。</v>
      </c>
    </row>
    <row r="47" spans="1:24" ht="18.75" customHeight="1" x14ac:dyDescent="0.4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8.75" customHeight="1" x14ac:dyDescent="0.4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</sheetData>
  <sheetProtection algorithmName="SHA-512" hashValue="e3TS35Gj9wtffg8d6Rc22es5EsShCWDmR6CU/XDgqYGq5OzESvfYz4gcAjDt0JuKahH6zQtfuMEgP/k808ZAlA==" saltValue="9KwhHaeOsDHIGEWy4aharQ==" spinCount="100000" sheet="1" objects="1" scenarios="1"/>
  <dataConsolidate/>
  <mergeCells count="25">
    <mergeCell ref="A46:B46"/>
    <mergeCell ref="A45:B45"/>
    <mergeCell ref="B26:I26"/>
    <mergeCell ref="E14:H14"/>
    <mergeCell ref="C16:I16"/>
    <mergeCell ref="G43:I43"/>
    <mergeCell ref="E33:G33"/>
    <mergeCell ref="C43:E43"/>
    <mergeCell ref="H41:I41"/>
    <mergeCell ref="H40:I40"/>
    <mergeCell ref="D41:F41"/>
    <mergeCell ref="F1:G1"/>
    <mergeCell ref="F2:G2"/>
    <mergeCell ref="H2:I2"/>
    <mergeCell ref="H1:I1"/>
    <mergeCell ref="C36:D36"/>
    <mergeCell ref="B19:I19"/>
    <mergeCell ref="A3:I3"/>
    <mergeCell ref="D5:D8"/>
    <mergeCell ref="F8:G8"/>
    <mergeCell ref="D31:I31"/>
    <mergeCell ref="F5:I5"/>
    <mergeCell ref="F6:I6"/>
    <mergeCell ref="F7:I7"/>
    <mergeCell ref="H8:I8"/>
  </mergeCells>
  <phoneticPr fontId="26"/>
  <conditionalFormatting sqref="I14">
    <cfRule type="cellIs" dxfId="30" priority="27" operator="equal">
      <formula>"申請不可"</formula>
    </cfRule>
  </conditionalFormatting>
  <conditionalFormatting sqref="I29">
    <cfRule type="cellIs" dxfId="29" priority="26" operator="equal">
      <formula>"申請不可"</formula>
    </cfRule>
  </conditionalFormatting>
  <conditionalFormatting sqref="A46:B46">
    <cfRule type="cellIs" dxfId="28" priority="24" operator="equal">
      <formula>"未入力あり"</formula>
    </cfRule>
  </conditionalFormatting>
  <conditionalFormatting sqref="A45:B45">
    <cfRule type="cellIs" dxfId="27" priority="23" operator="equal">
      <formula>"申請不可"</formula>
    </cfRule>
  </conditionalFormatting>
  <dataValidations count="18">
    <dataValidation type="custom" imeMode="off" allowBlank="1" showInputMessage="1" showErrorMessage="1" promptTitle="メールアドレス入力" prompt="@も含め、最後まで正確に入力してください。" sqref="G43:I43">
      <formula1>COUNTIF(G43,"*@*")</formula1>
    </dataValidation>
    <dataValidation imeMode="fullKatakana" allowBlank="1" showInputMessage="1" showErrorMessage="1" sqref="H40:I40"/>
    <dataValidation type="custom" operator="greaterThan" allowBlank="1" showInputMessage="1" showErrorMessage="1" promptTitle="利用見込み量の入力" prompt="★原則は100㎥以上です。_x000a_★100の倍数で入力してください。_x000a_★利用見込み量を元に契約・料金前納してもらいます。_x000a_★利用実績との差分は契約終了後に還付します。_x000a_★利用実績が利用見込み量を超えた場合、変更契約をする必要があります。" sqref="C36:D36">
      <formula1>MOD(C36,100)=0</formula1>
    </dataValidation>
    <dataValidation type="whole" allowBlank="1" showInputMessage="1" showErrorMessage="1" promptTitle="利用キー希望個数の入力" prompt="★原則は１個です" sqref="D38">
      <formula1>0</formula1>
      <formula2>100</formula2>
    </dataValidation>
    <dataValidation type="custom" imeMode="halfAlpha" operator="notEqual" allowBlank="1" showInputMessage="1" showErrorMessage="1" error="＜記入例＞231-0005_x000a_のようにハイフンを入れて入力してください。" promptTitle="郵便番号の入力" prompt="★再生水を利用する工事・委託等の契約書と同じ記載としてください_x000a_＜記入例＞231-0005" sqref="F5:I5">
      <formula1>(MID(F5,4,1)="-")*(LEN(F5)=8)</formula1>
    </dataValidation>
    <dataValidation allowBlank="1" showInputMessage="1" showErrorMessage="1" promptTitle="住所の入力" prompt="★再生水を利用する工事・委託等の契約書と同じ記載としてください_x000a_＜記入例＞横浜市中区本町６丁目50番地の10" sqref="F6:I6"/>
    <dataValidation allowBlank="1" showInputMessage="1" showErrorMessage="1" promptTitle="会社名の入力" prompt="★再生水を利用する工事・委託等の契約書と同じ記載としてください_x000a_　＜記入例＞_x000a_　　〇〇株式会社" sqref="F7:I7"/>
    <dataValidation allowBlank="1" showInputMessage="1" showErrorMessage="1" promptTitle="役職の入力" prompt="＜記入例＞_x000a_　代表取締役" sqref="F8:G8"/>
    <dataValidation allowBlank="1" showInputMessage="1" showErrorMessage="1" promptTitle="代表者名の入力" prompt="★再生水を利用する工事・委託等の契約書と同じ記載としてください。_x000a_契約時から変更のある場合は連絡をお願いします。_x000a_＜記入例＞〇〇　〇〇_x000a_　(間に全角スペース)" sqref="H8:I8"/>
    <dataValidation allowBlank="1" showInputMessage="1" showErrorMessage="1" promptTitle="再生水を利用する工事(委託)件名の入力" prompt="★再生水を利用する工事・委託等の契約書と同じ記載としてください" sqref="C16:I16"/>
    <dataValidation allowBlank="1" showInputMessage="1" showErrorMessage="1" promptTitle="再生水を利用する工事(委託)発注者の入力" prompt="★外郭団体や国の機関などの場合、発注担当部署がわかるように記入してください。" sqref="B19:I19"/>
    <dataValidation allowBlank="1" showInputMessage="1" showErrorMessage="1" promptTitle="利用場所(住所)の入力" prompt="★再生水を利用する工事・委託等の契約書の施工場所としてください。" sqref="D31:I31"/>
    <dataValidation type="date" operator="greaterThanOrEqual" allowBlank="1" showInputMessage="1" showErrorMessage="1" promptTitle="利用期間の入力" prompt="★「yyyy/mm/dd」の形式で入力してください。_x000a_　＜記入例＞2024/9/30_x000a_★利用期間は利用する工事（委託）の工期の間となります。" sqref="E33:G33">
      <formula1>H2</formula1>
    </dataValidation>
    <dataValidation type="textLength" imeMode="halfAlpha" allowBlank="1" showInputMessage="1" showErrorMessage="1" error="ハイフンを含む12～13桁で_x000a_電話番号を入力してください。" promptTitle="電話番号の入力" prompt="★携帯電話を含む日中ご連絡が取れる番号を記載して下さい_x000a_&lt;記入例&gt;_x000a_080-0000-0000_x000a_（ハイフンを含む）" sqref="C43:E43">
      <formula1>12</formula1>
      <formula2>13</formula2>
    </dataValidation>
    <dataValidation type="date" operator="greaterThanOrEqual" allowBlank="1" showInputMessage="1" showErrorMessage="1" promptTitle="申請日の入力" prompt="★「yyyy/mm/dd」の形式で入力してください。_x000a_　＜記入例＞_x000a_　　2024/4/1" sqref="H1:I1">
      <formula1>TODAY()</formula1>
    </dataValidation>
    <dataValidation type="date" operator="greaterThanOrEqual" allowBlank="1" showInputMessage="1" showErrorMessage="1" error="★申請日から10日後(土日祝日を除く)以降の日付としてください。" promptTitle="契約開始希望日の入力" prompt="★申請日から「土日祝日を除く10日後※」以降の日付としてください。_x000a_　※３月第２週～４月第２週までの申請分は_x000a_　　「土日祝日を除く14日後」以降の日付_x000a_　　　としてください。_x000a__x000a_★「yyyy/mm/dd」の形式で入力してください。_x000a_　＜記入例＞_x000a_　　2024/4/15" sqref="H2:I2">
      <formula1>H1+14</formula1>
    </dataValidation>
    <dataValidation allowBlank="1" showInputMessage="1" showErrorMessage="1" promptTitle="注意事項の了承" prompt="★了承しない場合、_x000a_再生水をご利用いただくことはできません。" sqref="I28:I29"/>
    <dataValidation allowBlank="1" showInputMessage="1" showErrorMessage="1" promptTitle="利用用途の具体的内容" prompt="★工事用水、その他を選択した場合は、必ず入力してください。" sqref="B26:I26"/>
  </dataValidations>
  <hyperlinks>
    <hyperlink ref="J2" r:id="rId1" location="②契約事務処理状況!X12"/>
    <hyperlink ref="J1" r:id="rId2" location="②契約事務処理状況!I12"/>
    <hyperlink ref="J6" r:id="rId3" location="①台帳!K12"/>
    <hyperlink ref="J5" r:id="rId4" location="①台帳!J12"/>
    <hyperlink ref="J7" r:id="rId5" location="①台帳!D12"/>
    <hyperlink ref="J8" r:id="rId6" location="①台帳!L12"/>
    <hyperlink ref="K8" r:id="rId7" location="①台帳!M12"/>
    <hyperlink ref="J23" location="Sheet1!N5" display="「Sheet1」N5へ派生"/>
    <hyperlink ref="J24" location="Sheet1!S2" display="「Sheet1」S2へ派生"/>
    <hyperlink ref="J26" location="Sheet1!S2" display="「Sheet1」S2へ派生"/>
    <hyperlink ref="J31" r:id="rId8" location="②契約事務処理状況!AC12"/>
    <hyperlink ref="J33" r:id="rId9" location="②契約事務処理状況!Y12"/>
    <hyperlink ref="J36" r:id="rId10" location="②契約事務処理状況!AD12"/>
    <hyperlink ref="J38" r:id="rId11" location="②契約事務処理状況!T12"/>
    <hyperlink ref="J41" r:id="rId12" location="①台帳!E12"/>
    <hyperlink ref="J43" r:id="rId13" location="①台帳!F12"/>
    <hyperlink ref="K43" r:id="rId14" location="①台帳!I12"/>
    <hyperlink ref="K38" location="Sheet1!C10" display="「Sheet1」C10へ派生"/>
  </hyperlinks>
  <pageMargins left="0.75" right="0.75" top="1" bottom="1" header="0.5" footer="0.5"/>
  <pageSetup paperSize="9" scale="84" orientation="portrait" horizontalDpi="300" verticalDpi="300" r:id="rId15"/>
  <drawing r:id="rId16"/>
  <legacyDrawing r:id="rId1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38100</xdr:rowOff>
                  </from>
                  <to>
                    <xdr:col>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53FB63E7-4751-4D22-B1D9-193616425D1D}">
            <xm:f>OR(Sheet1!$D$3=TRUE,Sheet1!$E$3=TRUE)</xm:f>
            <x14:dxf>
              <font>
                <color auto="1"/>
              </font>
              <fill>
                <patternFill>
                  <bgColor theme="9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9" id="{77A3AD63-F5A3-44AA-83DE-7184FFA854DC}">
            <xm:f>Sheet1!$E$26="申請不可"</xm:f>
            <x14:dxf>
              <fill>
                <patternFill>
                  <bgColor rgb="FFFFCC99"/>
                </patternFill>
              </fill>
            </x14:dxf>
          </x14:cfRule>
          <xm:sqref>B26:I26</xm:sqref>
        </x14:conditionalFormatting>
        <x14:conditionalFormatting xmlns:xm="http://schemas.microsoft.com/office/excel/2006/main">
          <x14:cfRule type="expression" priority="31" id="{EDDBB834-6081-4F47-9272-ED303610A808}">
            <xm:f>OR(Sheet1!$D$3=TRUE,Sheet1!$E$3=TRUE)</xm:f>
            <x14:dxf>
              <font>
                <color auto="1"/>
              </font>
              <border>
                <vertical/>
                <horizontal/>
              </border>
            </x14:dxf>
          </x14:cfRule>
          <xm:sqref>A25</xm:sqref>
        </x14:conditionalFormatting>
        <x14:conditionalFormatting xmlns:xm="http://schemas.microsoft.com/office/excel/2006/main">
          <x14:cfRule type="expression" priority="30" id="{83B33685-8A64-4A5D-88FF-AD19FB349EBF}">
            <xm:f>Sheet1!$D$5=TRUE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A18</xm:sqref>
        </x14:conditionalFormatting>
        <x14:conditionalFormatting xmlns:xm="http://schemas.microsoft.com/office/excel/2006/main">
          <x14:cfRule type="expression" priority="29" id="{3A685025-69E2-4C29-93C1-92C7F3BF3587}">
            <xm:f>Sheet1!$D$5=TRUE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13" id="{AA4629E3-BE1B-427A-975E-1151A72E7580}">
            <xm:f>Sheet1!$E$24="申請不可"</xm:f>
            <x14:dxf>
              <fill>
                <patternFill>
                  <bgColor rgb="FFFFCC99"/>
                </patternFill>
              </fill>
            </x14:dxf>
          </x14:cfRule>
          <xm:sqref>B19:I19</xm:sqref>
        </x14:conditionalFormatting>
        <x14:conditionalFormatting xmlns:xm="http://schemas.microsoft.com/office/excel/2006/main">
          <x14:cfRule type="expression" priority="25" id="{CACB7B07-8209-44B5-8A93-35E82B18445F}">
            <xm:f>Sheet1!$C$13=TRUE</xm:f>
            <x14:dxf>
              <font>
                <color theme="0"/>
              </font>
            </x14:dxf>
          </x14:cfRule>
          <xm:sqref>A29</xm:sqref>
        </x14:conditionalFormatting>
        <x14:conditionalFormatting xmlns:xm="http://schemas.microsoft.com/office/excel/2006/main">
          <x14:cfRule type="expression" priority="22" id="{565C1D44-3BB9-425C-BEAC-113955D43FF2}">
            <xm:f>Sheet1!$E$15="申請不可"</xm:f>
            <x14:dxf>
              <fill>
                <patternFill>
                  <bgColor rgb="FFFFCC99"/>
                </patternFill>
              </fill>
            </x14:dxf>
          </x14:cfRule>
          <xm:sqref>H1:I1</xm:sqref>
        </x14:conditionalFormatting>
        <x14:conditionalFormatting xmlns:xm="http://schemas.microsoft.com/office/excel/2006/main">
          <x14:cfRule type="expression" priority="21" id="{DB1A985D-0688-415C-B594-5CED996C235D}">
            <xm:f>Sheet1!$E$16="申請不可"</xm:f>
            <x14:dxf>
              <fill>
                <patternFill>
                  <bgColor rgb="FFFFCC99"/>
                </patternFill>
              </fill>
            </x14:dxf>
          </x14:cfRule>
          <xm:sqref>H2:I2</xm:sqref>
        </x14:conditionalFormatting>
        <x14:conditionalFormatting xmlns:xm="http://schemas.microsoft.com/office/excel/2006/main">
          <x14:cfRule type="expression" priority="20" id="{CB50597F-F4CB-4071-BA2D-CECB48345D25}">
            <xm:f>Sheet1!$E$17="申請不可"</xm:f>
            <x14:dxf>
              <fill>
                <patternFill>
                  <bgColor rgb="FFFFCC99"/>
                </patternFill>
              </fill>
            </x14:dxf>
          </x14:cfRule>
          <xm:sqref>F5:I5</xm:sqref>
        </x14:conditionalFormatting>
        <x14:conditionalFormatting xmlns:xm="http://schemas.microsoft.com/office/excel/2006/main">
          <x14:cfRule type="expression" priority="19" id="{FC5B8A04-3392-485C-AB94-8ED0C63F8E8A}">
            <xm:f>Sheet1!$E$18="申請不可"</xm:f>
            <x14:dxf>
              <fill>
                <patternFill>
                  <bgColor rgb="FFFFCC99"/>
                </patternFill>
              </fill>
            </x14:dxf>
          </x14:cfRule>
          <xm:sqref>F6:I6</xm:sqref>
        </x14:conditionalFormatting>
        <x14:conditionalFormatting xmlns:xm="http://schemas.microsoft.com/office/excel/2006/main">
          <x14:cfRule type="expression" priority="18" id="{2B0CD547-46F8-48C3-BFE9-F13EDD30CFE2}">
            <xm:f>Sheet1!$E$19="申請不可"</xm:f>
            <x14:dxf>
              <fill>
                <patternFill>
                  <bgColor rgb="FFFFCC99"/>
                </patternFill>
              </fill>
            </x14:dxf>
          </x14:cfRule>
          <xm:sqref>F7:I7</xm:sqref>
        </x14:conditionalFormatting>
        <x14:conditionalFormatting xmlns:xm="http://schemas.microsoft.com/office/excel/2006/main">
          <x14:cfRule type="expression" priority="17" id="{DB1615EC-37FD-44CC-A9D5-4118A51B4163}">
            <xm:f>Sheet1!$E$20="申請不可"</xm:f>
            <x14:dxf>
              <fill>
                <patternFill>
                  <bgColor rgb="FFFFCC99"/>
                </patternFill>
              </fill>
            </x14:dxf>
          </x14:cfRule>
          <xm:sqref>F8:G8</xm:sqref>
        </x14:conditionalFormatting>
        <x14:conditionalFormatting xmlns:xm="http://schemas.microsoft.com/office/excel/2006/main">
          <x14:cfRule type="expression" priority="16" id="{17C1F360-EA26-4DE8-8C68-BC8865A72AFD}">
            <xm:f>Sheet1!$E$21="申請不可"</xm:f>
            <x14:dxf>
              <fill>
                <patternFill>
                  <bgColor rgb="FFFFCC99"/>
                </patternFill>
              </fill>
            </x14:dxf>
          </x14:cfRule>
          <xm:sqref>H8:I8</xm:sqref>
        </x14:conditionalFormatting>
        <x14:conditionalFormatting xmlns:xm="http://schemas.microsoft.com/office/excel/2006/main">
          <x14:cfRule type="expression" priority="15" id="{95F5BED2-633B-4788-A007-5F17A3106A45}">
            <xm:f>Sheet1!$E$22="申請不可"</xm:f>
            <x14:dxf>
              <fill>
                <patternFill>
                  <bgColor rgb="FFFFCC99"/>
                </patternFill>
              </fill>
            </x14:dxf>
          </x14:cfRule>
          <xm:sqref>E14:H14</xm:sqref>
        </x14:conditionalFormatting>
        <x14:conditionalFormatting xmlns:xm="http://schemas.microsoft.com/office/excel/2006/main">
          <x14:cfRule type="expression" priority="14" id="{48A96AE3-D3A5-4F15-A1A5-0AEEC17F8443}">
            <xm:f>Sheet1!$E$23="申請不可"</xm:f>
            <x14:dxf>
              <fill>
                <patternFill>
                  <bgColor rgb="FFFFCC99"/>
                </patternFill>
              </fill>
            </x14:dxf>
          </x14:cfRule>
          <xm:sqref>C16:I16</xm:sqref>
        </x14:conditionalFormatting>
        <x14:conditionalFormatting xmlns:xm="http://schemas.microsoft.com/office/excel/2006/main">
          <x14:cfRule type="expression" priority="12" id="{E5B79AE9-976A-4B41-8DDF-929702DC4605}">
            <xm:f>Sheet1!$E$25="申請不可"</xm:f>
            <x14:dxf>
              <fill>
                <patternFill>
                  <bgColor rgb="FFFFCC99"/>
                </patternFill>
              </fill>
            </x14:dxf>
          </x14:cfRule>
          <xm:sqref>B23:I24</xm:sqref>
        </x14:conditionalFormatting>
        <x14:conditionalFormatting xmlns:xm="http://schemas.microsoft.com/office/excel/2006/main">
          <x14:cfRule type="expression" priority="11" id="{545601FF-0DAB-4D66-A223-A68924C6DE56}">
            <xm:f>Sheet1!$E$27="申請不可"</xm:f>
            <x14:dxf>
              <fill>
                <patternFill>
                  <bgColor rgb="FFFFCC99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10" id="{ECC3A102-59AD-4EFC-807B-74789F6AD0DB}">
            <xm:f>Sheet1!$E$28="申請不可"</xm:f>
            <x14:dxf>
              <fill>
                <patternFill>
                  <bgColor rgb="FFFFCC99"/>
                </patternFill>
              </fill>
            </x14:dxf>
          </x14:cfRule>
          <xm:sqref>D31:I31</xm:sqref>
        </x14:conditionalFormatting>
        <x14:conditionalFormatting xmlns:xm="http://schemas.microsoft.com/office/excel/2006/main">
          <x14:cfRule type="expression" priority="8" id="{D1072178-1393-4D17-B547-956E0C625DA6}">
            <xm:f>Sheet1!$E$29="申請不可"</xm:f>
            <x14:dxf>
              <fill>
                <patternFill>
                  <bgColor rgb="FFFFCC99"/>
                </patternFill>
              </fill>
            </x14:dxf>
          </x14:cfRule>
          <xm:sqref>E33:G33</xm:sqref>
        </x14:conditionalFormatting>
        <x14:conditionalFormatting xmlns:xm="http://schemas.microsoft.com/office/excel/2006/main">
          <x14:cfRule type="expression" priority="7" id="{BB26AB6D-246D-4436-84F6-F1AFAB97AD44}">
            <xm:f>Sheet1!$E$30="申請不可"</xm:f>
            <x14:dxf>
              <fill>
                <patternFill>
                  <bgColor rgb="FFFFCC99"/>
                </patternFill>
              </fill>
            </x14:dxf>
          </x14:cfRule>
          <xm:sqref>C36:D36</xm:sqref>
        </x14:conditionalFormatting>
        <x14:conditionalFormatting xmlns:xm="http://schemas.microsoft.com/office/excel/2006/main">
          <x14:cfRule type="expression" priority="6" id="{64B1F279-7301-4650-825F-749AE44CC8DF}">
            <xm:f>Sheet1!$E$31="申請不可"</xm:f>
            <x14:dxf>
              <fill>
                <patternFill>
                  <bgColor rgb="FFFFCC99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5" id="{D3C0212C-8B59-4C0F-8C5F-9F5F46E85287}">
            <xm:f>Sheet1!$E$32="△"</xm:f>
            <x14:dxf>
              <fill>
                <patternFill>
                  <bgColor rgb="FFFFCC99"/>
                </patternFill>
              </fill>
            </x14:dxf>
          </x14:cfRule>
          <xm:sqref>D41:F41</xm:sqref>
        </x14:conditionalFormatting>
        <x14:conditionalFormatting xmlns:xm="http://schemas.microsoft.com/office/excel/2006/main">
          <x14:cfRule type="expression" priority="4" id="{48805437-C7F8-4F13-AD06-A352878A8413}">
            <xm:f>Sheet1!$E$33="申請不可"</xm:f>
            <x14:dxf>
              <fill>
                <patternFill>
                  <bgColor rgb="FFFFCC99"/>
                </patternFill>
              </fill>
            </x14:dxf>
          </x14:cfRule>
          <xm:sqref>H40:I40</xm:sqref>
        </x14:conditionalFormatting>
        <x14:conditionalFormatting xmlns:xm="http://schemas.microsoft.com/office/excel/2006/main">
          <x14:cfRule type="expression" priority="3" id="{D5FFC20F-FD0C-46CC-B73E-4FFAE5F31A9A}">
            <xm:f>Sheet1!$E$34="申請不可"</xm:f>
            <x14:dxf>
              <fill>
                <patternFill>
                  <bgColor rgb="FFFFCC99"/>
                </patternFill>
              </fill>
            </x14:dxf>
          </x14:cfRule>
          <xm:sqref>H41:I41</xm:sqref>
        </x14:conditionalFormatting>
        <x14:conditionalFormatting xmlns:xm="http://schemas.microsoft.com/office/excel/2006/main">
          <x14:cfRule type="expression" priority="2" id="{F4DA8478-3D64-4E39-923B-1917AF7CD633}">
            <xm:f>Sheet1!$E$35="申請不可"</xm:f>
            <x14:dxf>
              <fill>
                <patternFill>
                  <bgColor rgb="FFFFCC99"/>
                </patternFill>
              </fill>
            </x14:dxf>
          </x14:cfRule>
          <xm:sqref>C43:E43</xm:sqref>
        </x14:conditionalFormatting>
        <x14:conditionalFormatting xmlns:xm="http://schemas.microsoft.com/office/excel/2006/main">
          <x14:cfRule type="expression" priority="1" id="{ABE5516B-3EF3-4502-8B48-9970D71ABAB3}">
            <xm:f>Sheet1!$E$36="申請不可"</xm:f>
            <x14:dxf>
              <fill>
                <patternFill>
                  <bgColor rgb="FFFFCC99"/>
                </patternFill>
              </fill>
            </x14:dxf>
          </x14:cfRule>
          <xm:sqref>G43:I43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再生水を利用する工事(委託)の選択" prompt="★公共工事・委託でないと、再生水をご利用いただくことはできません。">
          <x14:formula1>
            <xm:f>Sheet1!$B$2:$B$4</xm:f>
          </x14:formula1>
          <xm:sqref>E14:H14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S36"/>
  <sheetViews>
    <sheetView topLeftCell="A19" workbookViewId="0">
      <selection activeCell="J6" sqref="J6"/>
    </sheetView>
  </sheetViews>
  <sheetFormatPr defaultRowHeight="18.75" x14ac:dyDescent="0.4"/>
  <cols>
    <col min="1" max="1" width="3.75" customWidth="1"/>
    <col min="2" max="2" width="31.25" customWidth="1"/>
    <col min="8" max="8" width="2" customWidth="1"/>
    <col min="9" max="9" width="14.625" bestFit="1" customWidth="1"/>
    <col min="10" max="10" width="9.375" bestFit="1" customWidth="1"/>
    <col min="13" max="13" width="1.375" customWidth="1"/>
    <col min="18" max="18" width="1.25" customWidth="1"/>
  </cols>
  <sheetData>
    <row r="2" spans="2:19" x14ac:dyDescent="0.4">
      <c r="B2" s="10" t="s">
        <v>10</v>
      </c>
      <c r="D2" t="b">
        <v>0</v>
      </c>
      <c r="E2" t="b">
        <v>0</v>
      </c>
      <c r="F2" t="b">
        <v>0</v>
      </c>
      <c r="G2" t="b">
        <v>0</v>
      </c>
      <c r="I2" t="b">
        <f>IF(D2,D6)</f>
        <v>0</v>
      </c>
      <c r="J2" t="b">
        <f t="shared" ref="J2:L2" si="0">IF(E2,E6)</f>
        <v>0</v>
      </c>
      <c r="K2" t="b">
        <f t="shared" si="0"/>
        <v>0</v>
      </c>
      <c r="L2" t="b">
        <f t="shared" si="0"/>
        <v>0</v>
      </c>
      <c r="M2" t="s">
        <v>50</v>
      </c>
      <c r="N2" t="str">
        <f>IF(I2&lt;&gt;FALSE,"・"&amp;I2,"")</f>
        <v/>
      </c>
      <c r="O2" t="str">
        <f>IF(J2&lt;&gt;FALSE,"・"&amp;J2,"")</f>
        <v/>
      </c>
      <c r="P2" t="str">
        <f t="shared" ref="P2:Q2" si="1">IF(K2&lt;&gt;FALSE,"・"&amp;K2,"")</f>
        <v/>
      </c>
      <c r="Q2" t="str">
        <f t="shared" si="1"/>
        <v/>
      </c>
      <c r="S2" s="23" t="str">
        <f>REPLACE($N$2&amp;$O$2&amp;$P$2&amp;$Q$2&amp;$P$3&amp;$N$3&amp;$O$3,1,1,"")</f>
        <v/>
      </c>
    </row>
    <row r="3" spans="2:19" x14ac:dyDescent="0.4">
      <c r="B3" s="10" t="s">
        <v>11</v>
      </c>
      <c r="D3" t="b">
        <v>0</v>
      </c>
      <c r="E3" t="b">
        <v>0</v>
      </c>
      <c r="F3" t="b">
        <v>0</v>
      </c>
      <c r="I3" t="b">
        <f>IF(D3,申請書!B26)</f>
        <v>0</v>
      </c>
      <c r="J3" t="b">
        <f>IF(E3,申請書!B26)</f>
        <v>0</v>
      </c>
      <c r="K3" t="b">
        <f t="shared" ref="K3" si="2">IF(F3,F7)</f>
        <v>0</v>
      </c>
      <c r="N3" t="str">
        <f>IF(I3&lt;&gt;FALSE,"・"&amp;I3,"")</f>
        <v/>
      </c>
      <c r="O3" t="str">
        <f>IF(I3=J3,"",IF(J3&lt;&gt;FALSE,"・"&amp;J3,""))</f>
        <v/>
      </c>
      <c r="P3" t="str">
        <f t="shared" ref="P3" si="3">IF(K3&lt;&gt;FALSE,"・"&amp;K3,"")</f>
        <v/>
      </c>
      <c r="S3" s="38" t="s">
        <v>102</v>
      </c>
    </row>
    <row r="4" spans="2:19" x14ac:dyDescent="0.4">
      <c r="B4" s="10" t="s">
        <v>12</v>
      </c>
    </row>
    <row r="5" spans="2:19" x14ac:dyDescent="0.4">
      <c r="B5" s="10"/>
      <c r="D5" t="b">
        <f>IF(申請書!E14="公共工事・委託（横浜市発注）",TRUE,FALSE)</f>
        <v>0</v>
      </c>
      <c r="N5" s="23" t="b">
        <f>IF(N2&lt;&gt;"","道路清掃（残土散水）",IF(O2&lt;&gt;"","道路清掃（残土散水）",IF(P2&lt;&gt;"",F6,IF(Q2&lt;&gt;"",G6,IF(N3&lt;&gt;"",D7,IF(O3&lt;&gt;"",E7,IF(P3&lt;&gt;"",F7)))))))</f>
        <v>0</v>
      </c>
    </row>
    <row r="6" spans="2:19" x14ac:dyDescent="0.4">
      <c r="D6" s="7" t="s">
        <v>13</v>
      </c>
      <c r="E6" s="10" t="s">
        <v>14</v>
      </c>
      <c r="F6" s="10" t="s">
        <v>15</v>
      </c>
      <c r="G6" s="10" t="s">
        <v>17</v>
      </c>
      <c r="I6" s="19">
        <v>44957</v>
      </c>
      <c r="J6" s="23" t="str">
        <f>(YEAR(申請書!H1)&amp;TEXT(MONTH(申請書!H1),"00")&amp;TEXT(DAY(申請書!H1),"00"))&amp;"_"&amp;(申請書!F7)</f>
        <v>19000100_</v>
      </c>
      <c r="N6" s="38" t="s">
        <v>103</v>
      </c>
    </row>
    <row r="7" spans="2:19" x14ac:dyDescent="0.4">
      <c r="D7" s="10" t="s">
        <v>16</v>
      </c>
      <c r="E7" s="7" t="s">
        <v>18</v>
      </c>
      <c r="F7" s="7" t="s">
        <v>49</v>
      </c>
    </row>
    <row r="8" spans="2:19" ht="19.5" thickBot="1" x14ac:dyDescent="0.45"/>
    <row r="9" spans="2:19" ht="19.5" thickBot="1" x14ac:dyDescent="0.45">
      <c r="B9" s="20" t="s">
        <v>55</v>
      </c>
      <c r="C9" s="21">
        <v>33.200000000000003</v>
      </c>
      <c r="D9" t="s">
        <v>56</v>
      </c>
      <c r="E9" s="20" t="s">
        <v>51</v>
      </c>
      <c r="F9" s="21">
        <v>10</v>
      </c>
      <c r="G9" t="s">
        <v>52</v>
      </c>
      <c r="I9" s="25"/>
      <c r="J9" s="24"/>
    </row>
    <row r="10" spans="2:19" ht="19.5" thickBot="1" x14ac:dyDescent="0.45">
      <c r="B10" s="20" t="s">
        <v>53</v>
      </c>
      <c r="C10" s="22">
        <f>申請書!C36*Sheet1!C9*(1+Sheet1!F9/100)</f>
        <v>0</v>
      </c>
      <c r="D10" t="s">
        <v>54</v>
      </c>
    </row>
    <row r="11" spans="2:19" x14ac:dyDescent="0.4">
      <c r="C11" s="38" t="s">
        <v>101</v>
      </c>
    </row>
    <row r="13" spans="2:19" x14ac:dyDescent="0.4">
      <c r="B13" s="7" t="s">
        <v>21</v>
      </c>
      <c r="C13" t="b">
        <v>0</v>
      </c>
    </row>
    <row r="14" spans="2:19" x14ac:dyDescent="0.4">
      <c r="B14" s="7"/>
      <c r="D14">
        <f>COUNTIF(D15:D36,"未入力")</f>
        <v>21</v>
      </c>
      <c r="E14">
        <f>COUNTIF(E15:E36,"申請不可")</f>
        <v>20</v>
      </c>
    </row>
    <row r="15" spans="2:19" x14ac:dyDescent="0.4">
      <c r="C15" t="s">
        <v>5</v>
      </c>
      <c r="D15" t="str">
        <f>IF(申請書!H1&lt;&gt;"","入力あり","未入力")</f>
        <v>未入力</v>
      </c>
      <c r="E15" t="str">
        <f>IF(D15="未入力","申請不可","○")</f>
        <v>申請不可</v>
      </c>
    </row>
    <row r="16" spans="2:19" x14ac:dyDescent="0.4">
      <c r="C16" t="s">
        <v>57</v>
      </c>
      <c r="D16" t="str">
        <f>IF(申請書!H2&lt;&gt;"","入力あり","未入力")</f>
        <v>未入力</v>
      </c>
      <c r="E16" t="str">
        <f t="shared" ref="E16:E36" si="4">IF(D16="未入力","申請不可","○")</f>
        <v>申請不可</v>
      </c>
    </row>
    <row r="17" spans="3:6" x14ac:dyDescent="0.4">
      <c r="C17" t="s">
        <v>7</v>
      </c>
      <c r="D17" t="str">
        <f>IF(申請書!F5&lt;&gt;"","入力あり","未入力")</f>
        <v>未入力</v>
      </c>
      <c r="E17" t="str">
        <f t="shared" si="4"/>
        <v>申請不可</v>
      </c>
    </row>
    <row r="18" spans="3:6" x14ac:dyDescent="0.4">
      <c r="C18" t="s">
        <v>63</v>
      </c>
      <c r="D18" t="str">
        <f>IF(申請書!F6&lt;&gt;"","入力あり","未入力")</f>
        <v>未入力</v>
      </c>
      <c r="E18" t="str">
        <f t="shared" si="4"/>
        <v>申請不可</v>
      </c>
    </row>
    <row r="19" spans="3:6" x14ac:dyDescent="0.4">
      <c r="C19" t="s">
        <v>64</v>
      </c>
      <c r="D19" t="str">
        <f>IF(申請書!F7&lt;&gt;"","入力あり","未入力")</f>
        <v>未入力</v>
      </c>
      <c r="E19" t="str">
        <f t="shared" si="4"/>
        <v>申請不可</v>
      </c>
    </row>
    <row r="20" spans="3:6" x14ac:dyDescent="0.4">
      <c r="C20" t="s">
        <v>66</v>
      </c>
      <c r="D20" t="str">
        <f>IF(申請書!F8&lt;&gt;"","入力あり","未入力")</f>
        <v>未入力</v>
      </c>
      <c r="E20" t="str">
        <f t="shared" si="4"/>
        <v>申請不可</v>
      </c>
    </row>
    <row r="21" spans="3:6" x14ac:dyDescent="0.4">
      <c r="C21" t="s">
        <v>65</v>
      </c>
      <c r="D21" t="str">
        <f>IF(申請書!H8&lt;&gt;"","入力あり","未入力")</f>
        <v>未入力</v>
      </c>
      <c r="E21" t="str">
        <f t="shared" si="4"/>
        <v>申請不可</v>
      </c>
    </row>
    <row r="22" spans="3:6" x14ac:dyDescent="0.4">
      <c r="C22" t="s">
        <v>67</v>
      </c>
      <c r="D22" t="str">
        <f>IF(申請書!E14&lt;&gt;"","入力あり","未入力")</f>
        <v>未入力</v>
      </c>
      <c r="E22" t="str">
        <f>IF(OR(D22="未入力",申請書!E14=Sheet1!B4),"申請不可","○")</f>
        <v>申請不可</v>
      </c>
    </row>
    <row r="23" spans="3:6" x14ac:dyDescent="0.4">
      <c r="C23" t="s">
        <v>68</v>
      </c>
      <c r="D23" t="str">
        <f>IF(申請書!C16&lt;&gt;"","入力あり","未入力")</f>
        <v>未入力</v>
      </c>
      <c r="E23" t="str">
        <f t="shared" si="4"/>
        <v>申請不可</v>
      </c>
    </row>
    <row r="24" spans="3:6" x14ac:dyDescent="0.4">
      <c r="C24" s="37" t="s">
        <v>69</v>
      </c>
      <c r="D24" t="str">
        <f>IF(申請書!B19&lt;&gt;"","入力あり",IF(申請書!E14=Sheet1!B2,"入力不要","未入力"))</f>
        <v>未入力</v>
      </c>
      <c r="E24" t="str">
        <f t="shared" si="4"/>
        <v>申請不可</v>
      </c>
    </row>
    <row r="25" spans="3:6" x14ac:dyDescent="0.4">
      <c r="C25" t="s">
        <v>70</v>
      </c>
      <c r="D25" t="str">
        <f>IF(F25&lt;&gt;0,"入力あり","未入力")</f>
        <v>未入力</v>
      </c>
      <c r="E25" t="str">
        <f t="shared" si="4"/>
        <v>申請不可</v>
      </c>
      <c r="F25">
        <f>COUNTIF($D$2:$G$3,TRUE)</f>
        <v>0</v>
      </c>
    </row>
    <row r="26" spans="3:6" x14ac:dyDescent="0.4">
      <c r="C26" s="37" t="s">
        <v>71</v>
      </c>
      <c r="D26" t="str">
        <f>IF(申請書!B26&lt;&gt;"","入力あり",IF(AND(Sheet1!$D$3=FALSE,Sheet1!$E$3=FALSE),"入力不要","未入力"))</f>
        <v>入力不要</v>
      </c>
      <c r="E26" t="str">
        <f t="shared" si="4"/>
        <v>○</v>
      </c>
    </row>
    <row r="27" spans="3:6" x14ac:dyDescent="0.4">
      <c r="C27" t="s">
        <v>72</v>
      </c>
      <c r="D27" t="str">
        <f>IF(C13=TRUE,"入力あり","未入力")</f>
        <v>未入力</v>
      </c>
      <c r="E27" t="str">
        <f t="shared" si="4"/>
        <v>申請不可</v>
      </c>
    </row>
    <row r="28" spans="3:6" x14ac:dyDescent="0.4">
      <c r="C28" t="s">
        <v>73</v>
      </c>
      <c r="D28" t="str">
        <f>IF(申請書!D31&lt;&gt;"","入力あり","未入力")</f>
        <v>未入力</v>
      </c>
      <c r="E28" t="str">
        <f t="shared" si="4"/>
        <v>申請不可</v>
      </c>
    </row>
    <row r="29" spans="3:6" x14ac:dyDescent="0.4">
      <c r="C29" t="s">
        <v>74</v>
      </c>
      <c r="D29" t="str">
        <f>IF(申請書!E33&lt;&gt;"","入力あり","未入力")</f>
        <v>未入力</v>
      </c>
      <c r="E29" t="str">
        <f t="shared" si="4"/>
        <v>申請不可</v>
      </c>
    </row>
    <row r="30" spans="3:6" x14ac:dyDescent="0.4">
      <c r="C30" t="s">
        <v>75</v>
      </c>
      <c r="D30" t="str">
        <f>IF(申請書!C36&lt;&gt;"","入力あり","未入力")</f>
        <v>未入力</v>
      </c>
      <c r="E30" t="str">
        <f t="shared" si="4"/>
        <v>申請不可</v>
      </c>
    </row>
    <row r="31" spans="3:6" x14ac:dyDescent="0.4">
      <c r="C31" t="s">
        <v>76</v>
      </c>
      <c r="D31" t="str">
        <f>IF(申請書!D38&lt;&gt;"","入力あり","未入力")</f>
        <v>未入力</v>
      </c>
      <c r="E31" t="str">
        <f t="shared" si="4"/>
        <v>申請不可</v>
      </c>
    </row>
    <row r="32" spans="3:6" x14ac:dyDescent="0.4">
      <c r="C32" t="s">
        <v>77</v>
      </c>
      <c r="D32" t="str">
        <f>IF(申請書!D41&lt;&gt;"","入力あり","未入力")</f>
        <v>未入力</v>
      </c>
      <c r="E32" t="str">
        <f>IF(D32="未入力","△","○")</f>
        <v>△</v>
      </c>
    </row>
    <row r="33" spans="3:5" x14ac:dyDescent="0.4">
      <c r="C33" t="s">
        <v>78</v>
      </c>
      <c r="D33" t="str">
        <f>IF(申請書!H40&lt;&gt;"","入力あり","未入力")</f>
        <v>未入力</v>
      </c>
      <c r="E33" t="str">
        <f t="shared" si="4"/>
        <v>申請不可</v>
      </c>
    </row>
    <row r="34" spans="3:5" x14ac:dyDescent="0.4">
      <c r="C34" t="s">
        <v>79</v>
      </c>
      <c r="D34" t="str">
        <f>IF(申請書!H41&lt;&gt;"","入力あり","未入力")</f>
        <v>未入力</v>
      </c>
      <c r="E34" t="str">
        <f t="shared" si="4"/>
        <v>申請不可</v>
      </c>
    </row>
    <row r="35" spans="3:5" x14ac:dyDescent="0.4">
      <c r="C35" t="s">
        <v>80</v>
      </c>
      <c r="D35" t="str">
        <f>IF(申請書!C43&lt;&gt;"","入力あり","未入力")</f>
        <v>未入力</v>
      </c>
      <c r="E35" t="str">
        <f t="shared" si="4"/>
        <v>申請不可</v>
      </c>
    </row>
    <row r="36" spans="3:5" x14ac:dyDescent="0.4">
      <c r="C36" t="s">
        <v>81</v>
      </c>
      <c r="D36" t="str">
        <f>IF(申請書!G43&lt;&gt;"","入力あり","未入力")</f>
        <v>未入力</v>
      </c>
      <c r="E36" t="str">
        <f t="shared" si="4"/>
        <v>申請不可</v>
      </c>
    </row>
  </sheetData>
  <phoneticPr fontId="26"/>
  <hyperlinks>
    <hyperlink ref="C11" r:id="rId1" location="②契約事務処理状況!AE12"/>
    <hyperlink ref="S3" r:id="rId2" location="②契約事務処理状況!AB12"/>
    <hyperlink ref="N6" r:id="rId3" location="②契約事務処理状況!AA12" display="[②契約事務処理状況]シートAB列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Sheet1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2021-03-21T21:42:00Z</cp:lastPrinted>
  <dcterms:created xsi:type="dcterms:W3CDTF">2023-09-22T04:17:00Z</dcterms:created>
  <dcterms:modified xsi:type="dcterms:W3CDTF">2024-03-27T04:46:35Z</dcterms:modified>
</cp:coreProperties>
</file>