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s\こども青少年局\03保育・教育給付課\100_給付事務\500_処遇改善\2025(R7)度\120_事務改善に向けた取組\120_積算表委託\70_積算表（横浜市修正版：こちらを使用）\20260205（人勧後）\20_セル固定あり・PWあり（HP掲載用）\"/>
    </mc:Choice>
  </mc:AlternateContent>
  <xr:revisionPtr revIDLastSave="0" documentId="13_ncr:1_{1D083394-F49F-4866-87F9-D8FD16E2BF24}" xr6:coauthVersionLast="47" xr6:coauthVersionMax="47" xr10:uidLastSave="{00000000-0000-0000-0000-000000000000}"/>
  <workbookProtection workbookAlgorithmName="SHA-512" workbookHashValue="GczgJsWrwHg1c3r2PAjebP2HDZj2IyX4ViHKqPkhOQGmtqJAK3ben+Cp6lT+eHJ/RBZOfG/3R6QOB/T9kQFYxg==" workbookSaltValue="tFiiFPhdgOrQplJ0nnpfAQ==" workbookSpinCount="100000" lockStructure="1"/>
  <bookViews>
    <workbookView xWindow="-120" yWindow="-120" windowWidth="20730" windowHeight="11040" xr2:uid="{00000000-000D-0000-FFFF-FFFF00000000}"/>
  </bookViews>
  <sheets>
    <sheet name="積算表" sheetId="1" r:id="rId1"/>
    <sheet name="加算区分" sheetId="2" state="hidden" r:id="rId2"/>
    <sheet name="設定値" sheetId="11" state="hidden" r:id="rId3"/>
    <sheet name="幼稚園 単価表" sheetId="8" state="hidden" r:id="rId4"/>
    <sheet name="幼稚園 単価表②" sheetId="9" state="hidden" r:id="rId5"/>
    <sheet name="幼稚園単価表③（定員を恒常的に超過する場合）" sheetId="10" state="hidden" r:id="rId6"/>
    <sheet name="審査用 " sheetId="12" state="hidden" r:id="rId7"/>
  </sheets>
  <definedNames>
    <definedName name="_Fill" localSheetId="1" hidden="1">#REF!</definedName>
    <definedName name="_Fill" hidden="1">#REF!</definedName>
    <definedName name="_xlnm._FilterDatabase" localSheetId="3" hidden="1">'幼稚園 単価表'!$B$5:$EB$51</definedName>
    <definedName name="_Key1" localSheetId="1" hidden="1">#REF!</definedName>
    <definedName name="_Key1" hidden="1">#REF!</definedName>
    <definedName name="_Order1" hidden="1">255</definedName>
    <definedName name="_Sort" localSheetId="1" hidden="1">#REF!</definedName>
    <definedName name="_Sort" hidden="1">#REF!</definedName>
    <definedName name="_xlnm.Print_Area" localSheetId="0">積算表!$A$1:$AF$61</definedName>
    <definedName name="_xlnm.Print_Area" localSheetId="3">'幼稚園 単価表'!$B$1:$DX$51</definedName>
    <definedName name="_xlnm.Print_Area" localSheetId="4">'幼稚園 単価表②'!$A$1:$AD$67</definedName>
    <definedName name="_xlnm.Print_Area" localSheetId="5">'幼稚園単価表③（定員を恒常的に超過する場合）'!$A$1:$AB$359</definedName>
    <definedName name="_xlnm.Print_Titles" localSheetId="5">'幼稚園単価表③（定員を恒常的に超過する場合）'!$3:$7</definedName>
    <definedName name="加算率C">設定値!$S$8:$AD$51</definedName>
    <definedName name="基準年度">設定値!$G$30:$G$34</definedName>
    <definedName name="実施月数">設定値!$G$37:$G$48</definedName>
    <definedName name="単価表">'幼稚園 単価表'!$A$7:$DX$51</definedName>
    <definedName name="定員">設定値!$C$13:$D$34</definedName>
    <definedName name="平均勤続年数">加算区分!$B$3:$F$14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 i="12" l="1"/>
  <c r="B9" i="12"/>
  <c r="B6" i="12"/>
  <c r="Y20" i="11" l="1"/>
  <c r="Y22" i="11"/>
  <c r="Y24" i="11"/>
  <c r="Y26" i="11"/>
  <c r="Y28" i="11"/>
  <c r="Y30" i="11"/>
  <c r="Y32" i="11"/>
  <c r="Y34" i="11"/>
  <c r="Y36" i="11"/>
  <c r="Y38" i="11"/>
  <c r="Y40" i="11"/>
  <c r="Y42" i="11"/>
  <c r="Y44" i="11"/>
  <c r="Y46" i="11"/>
  <c r="Y48" i="11"/>
  <c r="Y50" i="11"/>
  <c r="Y8" i="11"/>
  <c r="Y10" i="11"/>
  <c r="Y12" i="11"/>
  <c r="Y14" i="11"/>
  <c r="Y16" i="11"/>
  <c r="Y18" i="11"/>
  <c r="BJ20" i="11"/>
  <c r="BN20" i="11"/>
  <c r="BF20" i="11"/>
  <c r="AC42" i="1" l="1"/>
  <c r="Y42" i="1"/>
  <c r="U42" i="1"/>
  <c r="U37" i="1"/>
  <c r="N25" i="11" l="1"/>
  <c r="N24" i="11"/>
  <c r="N23" i="11"/>
  <c r="N22" i="11"/>
  <c r="N21" i="11"/>
  <c r="N19" i="11"/>
  <c r="N26" i="11"/>
  <c r="AA16" i="1" l="1"/>
  <c r="AC11" i="11"/>
  <c r="AC10" i="11" s="1"/>
  <c r="AC13" i="11"/>
  <c r="AC12" i="11" s="1"/>
  <c r="AC15" i="11"/>
  <c r="AC14" i="11" s="1"/>
  <c r="AC17" i="11"/>
  <c r="AC16" i="11" s="1"/>
  <c r="AC19" i="11"/>
  <c r="AC18" i="11" s="1"/>
  <c r="AC21" i="11"/>
  <c r="AC20" i="11" s="1"/>
  <c r="AC23" i="11"/>
  <c r="AC22" i="11" s="1"/>
  <c r="AC25" i="11"/>
  <c r="AC24" i="11" s="1"/>
  <c r="AC27" i="11"/>
  <c r="AC26" i="11" s="1"/>
  <c r="AC29" i="11"/>
  <c r="AC28" i="11" s="1"/>
  <c r="AC31" i="11"/>
  <c r="AC30" i="11" s="1"/>
  <c r="AC33" i="11"/>
  <c r="AC32" i="11" s="1"/>
  <c r="AC35" i="11"/>
  <c r="AC34" i="11" s="1"/>
  <c r="AC37" i="11"/>
  <c r="AC36" i="11" s="1"/>
  <c r="AC39" i="11"/>
  <c r="AC38" i="11" s="1"/>
  <c r="AC41" i="11"/>
  <c r="AC40" i="11" s="1"/>
  <c r="AC43" i="11"/>
  <c r="AC42" i="11" s="1"/>
  <c r="AC45" i="11"/>
  <c r="AC44" i="11" s="1"/>
  <c r="AC47" i="11"/>
  <c r="AC46" i="11" s="1"/>
  <c r="AC49" i="11"/>
  <c r="AC48" i="11" s="1"/>
  <c r="AC51" i="11"/>
  <c r="AC50" i="11" s="1"/>
  <c r="AB11" i="11"/>
  <c r="AB10" i="11" s="1"/>
  <c r="AB13" i="11"/>
  <c r="AB12" i="11" s="1"/>
  <c r="AB15" i="11"/>
  <c r="AB14" i="11" s="1"/>
  <c r="AB17" i="11"/>
  <c r="AB16" i="11" s="1"/>
  <c r="AB19" i="11"/>
  <c r="AB18" i="11" s="1"/>
  <c r="AB21" i="11"/>
  <c r="AB20" i="11" s="1"/>
  <c r="AB23" i="11"/>
  <c r="AB22" i="11" s="1"/>
  <c r="AB25" i="11"/>
  <c r="AB24" i="11" s="1"/>
  <c r="AB27" i="11"/>
  <c r="AB26" i="11" s="1"/>
  <c r="AB29" i="11"/>
  <c r="AB28" i="11" s="1"/>
  <c r="AB31" i="11"/>
  <c r="AB30" i="11" s="1"/>
  <c r="AB33" i="11"/>
  <c r="AB32" i="11" s="1"/>
  <c r="AB35" i="11"/>
  <c r="AB34" i="11" s="1"/>
  <c r="AB37" i="11"/>
  <c r="AB36" i="11" s="1"/>
  <c r="AB39" i="11"/>
  <c r="AB38" i="11" s="1"/>
  <c r="AB41" i="11"/>
  <c r="AB40" i="11" s="1"/>
  <c r="AB43" i="11"/>
  <c r="AB42" i="11" s="1"/>
  <c r="AB45" i="11"/>
  <c r="AB44" i="11" s="1"/>
  <c r="AB47" i="11"/>
  <c r="AB46" i="11" s="1"/>
  <c r="AB49" i="11"/>
  <c r="AB48" i="11" s="1"/>
  <c r="AB51" i="11"/>
  <c r="AB50" i="11" s="1"/>
  <c r="Q21" i="1" l="1"/>
  <c r="B11" i="12" s="1"/>
  <c r="AD9" i="11" l="1"/>
  <c r="AD10" i="11"/>
  <c r="AD11" i="11"/>
  <c r="AD12" i="11"/>
  <c r="AD13" i="11"/>
  <c r="AD14" i="11"/>
  <c r="AD15" i="11"/>
  <c r="AD16" i="11"/>
  <c r="AD17" i="11"/>
  <c r="AD18" i="11"/>
  <c r="AD19" i="11"/>
  <c r="AD20" i="11"/>
  <c r="AD21" i="11"/>
  <c r="AD22" i="11"/>
  <c r="AD23" i="11"/>
  <c r="AD24" i="11"/>
  <c r="AD25" i="11"/>
  <c r="AD26" i="11"/>
  <c r="AD27" i="11"/>
  <c r="AD28" i="11"/>
  <c r="AD29" i="11"/>
  <c r="AD30" i="11"/>
  <c r="AD31" i="11"/>
  <c r="AD32" i="11"/>
  <c r="AD33" i="11"/>
  <c r="AD34" i="11"/>
  <c r="AD35" i="11"/>
  <c r="AD36" i="11"/>
  <c r="AD37" i="11"/>
  <c r="AD38" i="11"/>
  <c r="AD39" i="11"/>
  <c r="AD40" i="11"/>
  <c r="AD41" i="11"/>
  <c r="AD42" i="11"/>
  <c r="AD43" i="11"/>
  <c r="AD44" i="11"/>
  <c r="AD45" i="11"/>
  <c r="AD46" i="11"/>
  <c r="AD47" i="11"/>
  <c r="AD48" i="11"/>
  <c r="AD49" i="11"/>
  <c r="AD50" i="11"/>
  <c r="AD51" i="11"/>
  <c r="AD8" i="11"/>
  <c r="AC9" i="11" l="1"/>
  <c r="AC8" i="11" s="1"/>
  <c r="AA51" i="11"/>
  <c r="Z51" i="11"/>
  <c r="X51" i="11"/>
  <c r="W51" i="11"/>
  <c r="V51" i="11"/>
  <c r="U51" i="11"/>
  <c r="AA50" i="11"/>
  <c r="Z50" i="11"/>
  <c r="X50" i="11"/>
  <c r="W50" i="11"/>
  <c r="V50" i="11"/>
  <c r="U50" i="11"/>
  <c r="AA49" i="11"/>
  <c r="Z49" i="11"/>
  <c r="X49" i="11"/>
  <c r="W49" i="11"/>
  <c r="V49" i="11"/>
  <c r="U49" i="11"/>
  <c r="AA48" i="11"/>
  <c r="Z48" i="11"/>
  <c r="X48" i="11"/>
  <c r="W48" i="11"/>
  <c r="V48" i="11"/>
  <c r="U48" i="11"/>
  <c r="AA47" i="11"/>
  <c r="Z47" i="11"/>
  <c r="X47" i="11"/>
  <c r="W47" i="11"/>
  <c r="V47" i="11"/>
  <c r="U47" i="11"/>
  <c r="AA46" i="11"/>
  <c r="Z46" i="11"/>
  <c r="X46" i="11"/>
  <c r="W46" i="11"/>
  <c r="V46" i="11"/>
  <c r="U46" i="11"/>
  <c r="AA45" i="11"/>
  <c r="Z45" i="11"/>
  <c r="X45" i="11"/>
  <c r="W45" i="11"/>
  <c r="V45" i="11"/>
  <c r="U45" i="11"/>
  <c r="AA44" i="11"/>
  <c r="Z44" i="11"/>
  <c r="X44" i="11"/>
  <c r="W44" i="11"/>
  <c r="V44" i="11"/>
  <c r="U44" i="11"/>
  <c r="AA43" i="11"/>
  <c r="Z43" i="11"/>
  <c r="X43" i="11"/>
  <c r="W43" i="11"/>
  <c r="V43" i="11"/>
  <c r="U43" i="11"/>
  <c r="AA42" i="11"/>
  <c r="Z42" i="11"/>
  <c r="X42" i="11"/>
  <c r="W42" i="11"/>
  <c r="V42" i="11"/>
  <c r="U42" i="11"/>
  <c r="AA41" i="11"/>
  <c r="Z41" i="11"/>
  <c r="X41" i="11"/>
  <c r="W41" i="11"/>
  <c r="V41" i="11"/>
  <c r="U41" i="11"/>
  <c r="AA40" i="11"/>
  <c r="Z40" i="11"/>
  <c r="X40" i="11"/>
  <c r="W40" i="11"/>
  <c r="V40" i="11"/>
  <c r="U40" i="11"/>
  <c r="AA39" i="11"/>
  <c r="Z39" i="11"/>
  <c r="X39" i="11"/>
  <c r="W39" i="11"/>
  <c r="V39" i="11"/>
  <c r="U39" i="11"/>
  <c r="AA38" i="11"/>
  <c r="Z38" i="11"/>
  <c r="X38" i="11"/>
  <c r="W38" i="11"/>
  <c r="V38" i="11"/>
  <c r="U38" i="11"/>
  <c r="AA37" i="11"/>
  <c r="Z37" i="11"/>
  <c r="X37" i="11"/>
  <c r="W37" i="11"/>
  <c r="V37" i="11"/>
  <c r="U37" i="11"/>
  <c r="AA36" i="11"/>
  <c r="Z36" i="11"/>
  <c r="X36" i="11"/>
  <c r="W36" i="11"/>
  <c r="V36" i="11"/>
  <c r="U36" i="11"/>
  <c r="AA35" i="11"/>
  <c r="Z35" i="11"/>
  <c r="X35" i="11"/>
  <c r="W35" i="11"/>
  <c r="V35" i="11"/>
  <c r="U35" i="11"/>
  <c r="AA34" i="11"/>
  <c r="Z34" i="11"/>
  <c r="X34" i="11"/>
  <c r="W34" i="11"/>
  <c r="V34" i="11"/>
  <c r="U34" i="11"/>
  <c r="AA33" i="11"/>
  <c r="Z33" i="11"/>
  <c r="X33" i="11"/>
  <c r="W33" i="11"/>
  <c r="V33" i="11"/>
  <c r="U33" i="11"/>
  <c r="AA32" i="11"/>
  <c r="Z32" i="11"/>
  <c r="X32" i="11"/>
  <c r="W32" i="11"/>
  <c r="V32" i="11"/>
  <c r="U32" i="11"/>
  <c r="AA31" i="11"/>
  <c r="Z31" i="11"/>
  <c r="X31" i="11"/>
  <c r="W31" i="11"/>
  <c r="V31" i="11"/>
  <c r="U31" i="11"/>
  <c r="AA30" i="11"/>
  <c r="Z30" i="11"/>
  <c r="X30" i="11"/>
  <c r="W30" i="11"/>
  <c r="V30" i="11"/>
  <c r="U30" i="11"/>
  <c r="AA29" i="11"/>
  <c r="Z29" i="11"/>
  <c r="X29" i="11"/>
  <c r="W29" i="11"/>
  <c r="V29" i="11"/>
  <c r="U29" i="11"/>
  <c r="AA28" i="11"/>
  <c r="Z28" i="11"/>
  <c r="X28" i="11"/>
  <c r="W28" i="11"/>
  <c r="V28" i="11"/>
  <c r="U28" i="11"/>
  <c r="AA27" i="11"/>
  <c r="Z27" i="11"/>
  <c r="X27" i="11"/>
  <c r="W27" i="11"/>
  <c r="V27" i="11"/>
  <c r="U27" i="11"/>
  <c r="AA26" i="11"/>
  <c r="Z26" i="11"/>
  <c r="X26" i="11"/>
  <c r="W26" i="11"/>
  <c r="V26" i="11"/>
  <c r="U26" i="11"/>
  <c r="AA25" i="11"/>
  <c r="Z25" i="11"/>
  <c r="X25" i="11"/>
  <c r="W25" i="11"/>
  <c r="V25" i="11"/>
  <c r="U25" i="11"/>
  <c r="AA24" i="11"/>
  <c r="Z24" i="11"/>
  <c r="X24" i="11"/>
  <c r="W24" i="11"/>
  <c r="V24" i="11"/>
  <c r="U24" i="11"/>
  <c r="AA23" i="11"/>
  <c r="Z23" i="11"/>
  <c r="X23" i="11"/>
  <c r="W23" i="11"/>
  <c r="V23" i="11"/>
  <c r="U23" i="11"/>
  <c r="AA22" i="11"/>
  <c r="Z22" i="11"/>
  <c r="X22" i="11"/>
  <c r="W22" i="11"/>
  <c r="V22" i="11"/>
  <c r="U22" i="11"/>
  <c r="AA21" i="11"/>
  <c r="Z21" i="11"/>
  <c r="X21" i="11"/>
  <c r="W21" i="11"/>
  <c r="V21" i="11"/>
  <c r="U21" i="11"/>
  <c r="AA20" i="11"/>
  <c r="Z20" i="11"/>
  <c r="X20" i="11"/>
  <c r="W20" i="11"/>
  <c r="V20" i="11"/>
  <c r="U20" i="11"/>
  <c r="AA19" i="11"/>
  <c r="Z19" i="11"/>
  <c r="X19" i="11"/>
  <c r="W19" i="11"/>
  <c r="V19" i="11"/>
  <c r="U19" i="11"/>
  <c r="AA18" i="11"/>
  <c r="Z18" i="11"/>
  <c r="X18" i="11"/>
  <c r="W18" i="11"/>
  <c r="V18" i="11"/>
  <c r="U18" i="11"/>
  <c r="AA17" i="11"/>
  <c r="Z17" i="11"/>
  <c r="X17" i="11"/>
  <c r="W17" i="11"/>
  <c r="V17" i="11"/>
  <c r="U17" i="11"/>
  <c r="AA16" i="11"/>
  <c r="Z16" i="11"/>
  <c r="X16" i="11"/>
  <c r="W16" i="11"/>
  <c r="V16" i="11"/>
  <c r="U16" i="11"/>
  <c r="AA15" i="11"/>
  <c r="Z15" i="11"/>
  <c r="X15" i="11"/>
  <c r="W15" i="11"/>
  <c r="V15" i="11"/>
  <c r="U15" i="11"/>
  <c r="AA14" i="11"/>
  <c r="Z14" i="11"/>
  <c r="X14" i="11"/>
  <c r="W14" i="11"/>
  <c r="V14" i="11"/>
  <c r="U14" i="11"/>
  <c r="AA13" i="11"/>
  <c r="Z13" i="11"/>
  <c r="X13" i="11"/>
  <c r="W13" i="11"/>
  <c r="V13" i="11"/>
  <c r="U13" i="11"/>
  <c r="AA12" i="11"/>
  <c r="Z12" i="11"/>
  <c r="X12" i="11"/>
  <c r="W12" i="11"/>
  <c r="V12" i="11"/>
  <c r="U12" i="11"/>
  <c r="AA11" i="11"/>
  <c r="Z11" i="11"/>
  <c r="X11" i="11"/>
  <c r="W11" i="11"/>
  <c r="V11" i="11"/>
  <c r="U11" i="11"/>
  <c r="AA10" i="11"/>
  <c r="Z10" i="11"/>
  <c r="X10" i="11"/>
  <c r="W10" i="11"/>
  <c r="V10" i="11"/>
  <c r="U10" i="11"/>
  <c r="AB9" i="11"/>
  <c r="AB8" i="11" s="1"/>
  <c r="AA9" i="11"/>
  <c r="Z9" i="11"/>
  <c r="X9" i="11"/>
  <c r="W9" i="11"/>
  <c r="V9" i="11"/>
  <c r="U9" i="11"/>
  <c r="AA8" i="11"/>
  <c r="Z8" i="11"/>
  <c r="X8" i="11"/>
  <c r="W8" i="11"/>
  <c r="V8" i="11"/>
  <c r="U8" i="11"/>
  <c r="T51" i="11"/>
  <c r="T50" i="11"/>
  <c r="T49" i="11"/>
  <c r="T48" i="11"/>
  <c r="T47" i="11"/>
  <c r="T46" i="11"/>
  <c r="T45" i="11"/>
  <c r="T44" i="11"/>
  <c r="T43" i="11"/>
  <c r="T42" i="11"/>
  <c r="T41" i="11"/>
  <c r="T40" i="11"/>
  <c r="T39" i="11"/>
  <c r="T38" i="11"/>
  <c r="T37" i="11"/>
  <c r="T36" i="11"/>
  <c r="T35" i="11"/>
  <c r="T34" i="11"/>
  <c r="T33" i="11"/>
  <c r="T32" i="11"/>
  <c r="T31" i="11"/>
  <c r="T30" i="11"/>
  <c r="T29" i="11"/>
  <c r="T28" i="11"/>
  <c r="T27" i="11"/>
  <c r="T26" i="11"/>
  <c r="T25" i="11"/>
  <c r="T24" i="11"/>
  <c r="T23" i="11"/>
  <c r="T22" i="11"/>
  <c r="T21" i="11"/>
  <c r="T20" i="11"/>
  <c r="T19" i="11"/>
  <c r="T18" i="11"/>
  <c r="T17" i="11"/>
  <c r="T16" i="11"/>
  <c r="T15" i="11"/>
  <c r="T14" i="11"/>
  <c r="T13" i="11"/>
  <c r="T12" i="11"/>
  <c r="T11" i="11"/>
  <c r="T10" i="11"/>
  <c r="T9" i="11"/>
  <c r="T8" i="11"/>
  <c r="M27" i="11"/>
  <c r="M26" i="11"/>
  <c r="AX37" i="11" s="1"/>
  <c r="M52" i="1" s="1"/>
  <c r="AX30" i="11" s="1"/>
  <c r="M25" i="11"/>
  <c r="M24" i="11"/>
  <c r="M23" i="11"/>
  <c r="M49" i="1" s="1"/>
  <c r="AX27" i="11" s="1"/>
  <c r="M22" i="11"/>
  <c r="M21" i="11"/>
  <c r="M48" i="1" s="1"/>
  <c r="AX26" i="11" s="1"/>
  <c r="M20" i="11"/>
  <c r="M47" i="1" s="1"/>
  <c r="M19" i="11"/>
  <c r="M46" i="1" l="1"/>
  <c r="AX24" i="11" l="1"/>
  <c r="F14" i="2" l="1"/>
  <c r="F13" i="2"/>
  <c r="F12" i="2"/>
  <c r="F11" i="2"/>
  <c r="F10" i="2"/>
  <c r="F9" i="2"/>
  <c r="F8" i="2"/>
  <c r="F7" i="2"/>
  <c r="F6" i="2"/>
  <c r="F5" i="2"/>
  <c r="F4" i="2"/>
  <c r="F3" i="2"/>
  <c r="M51" i="1"/>
  <c r="AX29" i="11" s="1"/>
  <c r="M50" i="1"/>
  <c r="AX28" i="11" s="1"/>
  <c r="L21" i="1"/>
  <c r="B10" i="12" s="1"/>
  <c r="K14" i="11"/>
  <c r="Y44" i="1" l="1"/>
  <c r="AC39" i="1"/>
  <c r="AC33" i="1"/>
  <c r="U40" i="1"/>
  <c r="AC44" i="1"/>
  <c r="Y39" i="1"/>
  <c r="Y33" i="1"/>
  <c r="U41" i="1"/>
  <c r="BF19" i="11" s="1"/>
  <c r="U44" i="1"/>
  <c r="U39" i="1"/>
  <c r="AC32" i="1"/>
  <c r="Y38" i="1"/>
  <c r="U33" i="1"/>
  <c r="AC38" i="1"/>
  <c r="Y41" i="1"/>
  <c r="BJ19" i="11" s="1"/>
  <c r="AC40" i="1"/>
  <c r="U38" i="1"/>
  <c r="AC35" i="1"/>
  <c r="AC41" i="1"/>
  <c r="BN19" i="11" s="1"/>
  <c r="Y40" i="1"/>
  <c r="AX31" i="11"/>
  <c r="BF22" i="11"/>
  <c r="BF23" i="11" s="1"/>
  <c r="BF16" i="11"/>
  <c r="K15" i="11"/>
  <c r="M53" i="1"/>
  <c r="U32" i="1" l="1"/>
  <c r="BF10" i="11" s="1"/>
  <c r="Y32" i="1"/>
  <c r="BJ10" i="11" s="1"/>
  <c r="Y34" i="1"/>
  <c r="BJ12" i="11" s="1"/>
  <c r="U34" i="1"/>
  <c r="BF12" i="11" s="1"/>
  <c r="U36" i="1"/>
  <c r="BF14" i="11" s="1"/>
  <c r="BJ22" i="11"/>
  <c r="BJ23" i="11" s="1"/>
  <c r="BN22" i="11"/>
  <c r="BN23" i="11" s="1"/>
  <c r="BF15" i="11"/>
  <c r="BN16" i="11"/>
  <c r="BJ16" i="11"/>
  <c r="BF17" i="11"/>
  <c r="BF18" i="11"/>
  <c r="BN13" i="11"/>
  <c r="BN10" i="11"/>
  <c r="AC45" i="1"/>
  <c r="Y45" i="1"/>
  <c r="U45" i="1"/>
  <c r="BF21" i="11" l="1"/>
  <c r="BF32" i="11" s="1"/>
  <c r="BF33" i="11" s="1"/>
  <c r="BJ17" i="11"/>
  <c r="BN18" i="11"/>
  <c r="BJ18" i="11"/>
  <c r="BN17" i="11"/>
  <c r="AC43" i="1"/>
  <c r="AC54" i="1" s="1"/>
  <c r="AC55" i="1" s="1"/>
  <c r="U43" i="1"/>
  <c r="Y43" i="1"/>
  <c r="Y54" i="1" s="1"/>
  <c r="Y55" i="1" s="1"/>
  <c r="U54" i="1" l="1"/>
  <c r="U55" i="1" s="1"/>
  <c r="BN21" i="11"/>
  <c r="BN32" i="11" s="1"/>
  <c r="BN33" i="11" s="1"/>
  <c r="BJ21" i="11"/>
  <c r="BJ32" i="11" s="1"/>
  <c r="M60" i="1" l="1"/>
  <c r="B22" i="12" s="1"/>
  <c r="M57" i="1"/>
  <c r="B20" i="12" s="1"/>
  <c r="BJ33" i="11"/>
  <c r="AX34" i="11" s="1"/>
  <c r="M61" i="1" l="1"/>
  <c r="M58" i="1" l="1"/>
  <c r="B23" i="12"/>
  <c r="M56" i="1" l="1"/>
  <c r="B21" i="12"/>
  <c r="M26" i="1" l="1"/>
  <c r="B15" i="12" s="1"/>
  <c r="B19" i="12"/>
</calcChain>
</file>

<file path=xl/sharedStrings.xml><?xml version="1.0" encoding="utf-8"?>
<sst xmlns="http://schemas.openxmlformats.org/spreadsheetml/2006/main" count="3598" uniqueCount="410">
  <si>
    <t>定員</t>
    <rPh sb="0" eb="2">
      <t>テイイン</t>
    </rPh>
    <phoneticPr fontId="5"/>
  </si>
  <si>
    <t>年度</t>
    <rPh sb="0" eb="2">
      <t>ネンド</t>
    </rPh>
    <phoneticPr fontId="2"/>
  </si>
  <si>
    <t>基準年度加算率</t>
    <rPh sb="0" eb="2">
      <t>キジュン</t>
    </rPh>
    <rPh sb="2" eb="4">
      <t>ネンド</t>
    </rPh>
    <rPh sb="4" eb="6">
      <t>カサン</t>
    </rPh>
    <rPh sb="6" eb="7">
      <t>リツ</t>
    </rPh>
    <phoneticPr fontId="2"/>
  </si>
  <si>
    <t>市町村</t>
    <rPh sb="0" eb="3">
      <t>シチョウソン</t>
    </rPh>
    <phoneticPr fontId="8"/>
  </si>
  <si>
    <t>横浜市</t>
    <rPh sb="0" eb="3">
      <t>ヨコハマシ</t>
    </rPh>
    <phoneticPr fontId="2"/>
  </si>
  <si>
    <t>区</t>
    <rPh sb="0" eb="1">
      <t>ク</t>
    </rPh>
    <phoneticPr fontId="2"/>
  </si>
  <si>
    <t>施設・事業種別</t>
    <rPh sb="0" eb="2">
      <t>シセツ</t>
    </rPh>
    <rPh sb="3" eb="5">
      <t>ジギョウ</t>
    </rPh>
    <rPh sb="5" eb="7">
      <t>シュベツ</t>
    </rPh>
    <phoneticPr fontId="8"/>
  </si>
  <si>
    <t>施設・事業所番号</t>
    <rPh sb="0" eb="2">
      <t>シセツ</t>
    </rPh>
    <rPh sb="3" eb="6">
      <t>ジギョウショ</t>
    </rPh>
    <rPh sb="6" eb="8">
      <t>バンゴウ</t>
    </rPh>
    <phoneticPr fontId="8"/>
  </si>
  <si>
    <t>４歳以上児</t>
    <rPh sb="1" eb="4">
      <t>サイイジョウ</t>
    </rPh>
    <rPh sb="4" eb="5">
      <t>ジ</t>
    </rPh>
    <phoneticPr fontId="8"/>
  </si>
  <si>
    <t>施設・事業所名称</t>
    <rPh sb="0" eb="2">
      <t>シセツ</t>
    </rPh>
    <rPh sb="3" eb="6">
      <t>ジギョウショ</t>
    </rPh>
    <rPh sb="6" eb="8">
      <t>メイショウ</t>
    </rPh>
    <phoneticPr fontId="6"/>
  </si>
  <si>
    <t>３歳児</t>
    <rPh sb="1" eb="3">
      <t>サイジ</t>
    </rPh>
    <phoneticPr fontId="8"/>
  </si>
  <si>
    <t>代表者職・氏名</t>
    <rPh sb="0" eb="3">
      <t>ダイヒョウシャ</t>
    </rPh>
    <rPh sb="3" eb="4">
      <t>ショク</t>
    </rPh>
    <rPh sb="5" eb="7">
      <t>シメイ</t>
    </rPh>
    <phoneticPr fontId="6"/>
  </si>
  <si>
    <t>※青色欄を記入してください。</t>
    <rPh sb="1" eb="3">
      <t>アオイロ</t>
    </rPh>
    <rPh sb="3" eb="4">
      <t>ラン</t>
    </rPh>
    <rPh sb="5" eb="7">
      <t>キニュウ</t>
    </rPh>
    <phoneticPr fontId="6"/>
  </si>
  <si>
    <t>平均経験年数</t>
    <rPh sb="0" eb="2">
      <t>ヘイキン</t>
    </rPh>
    <rPh sb="2" eb="4">
      <t>ケイケン</t>
    </rPh>
    <rPh sb="4" eb="6">
      <t>ネンスウ</t>
    </rPh>
    <phoneticPr fontId="8"/>
  </si>
  <si>
    <t>利用定員</t>
    <rPh sb="0" eb="2">
      <t>リヨウ</t>
    </rPh>
    <rPh sb="2" eb="4">
      <t>テイイン</t>
    </rPh>
    <phoneticPr fontId="8"/>
  </si>
  <si>
    <t>定員区分</t>
    <rPh sb="0" eb="2">
      <t>テイイン</t>
    </rPh>
    <rPh sb="2" eb="4">
      <t>クブン</t>
    </rPh>
    <phoneticPr fontId="8"/>
  </si>
  <si>
    <t>実施月数
（通常12月）</t>
    <phoneticPr fontId="6"/>
  </si>
  <si>
    <t>基礎分</t>
    <rPh sb="0" eb="2">
      <t>キソ</t>
    </rPh>
    <rPh sb="2" eb="3">
      <t>ブン</t>
    </rPh>
    <phoneticPr fontId="6"/>
  </si>
  <si>
    <t>うちｷｬﾘｱﾊﾟｽ要件</t>
    <rPh sb="9" eb="11">
      <t>ヨウケン</t>
    </rPh>
    <phoneticPr fontId="8"/>
  </si>
  <si>
    <t>区分</t>
    <rPh sb="0" eb="2">
      <t>クブン</t>
    </rPh>
    <phoneticPr fontId="8"/>
  </si>
  <si>
    <t>適用
する
場合</t>
    <rPh sb="0" eb="2">
      <t>テキヨウ</t>
    </rPh>
    <rPh sb="6" eb="8">
      <t>バアイ</t>
    </rPh>
    <phoneticPr fontId="8"/>
  </si>
  <si>
    <t>年齢別単価</t>
    <rPh sb="0" eb="2">
      <t>ネンレイ</t>
    </rPh>
    <rPh sb="2" eb="3">
      <t>ベツ</t>
    </rPh>
    <rPh sb="3" eb="5">
      <t>タンカ</t>
    </rPh>
    <phoneticPr fontId="8"/>
  </si>
  <si>
    <t>乳児</t>
    <rPh sb="0" eb="2">
      <t>ニュウジ</t>
    </rPh>
    <phoneticPr fontId="8"/>
  </si>
  <si>
    <t>１歳児</t>
    <rPh sb="1" eb="2">
      <t>サイ</t>
    </rPh>
    <rPh sb="2" eb="3">
      <t>ジ</t>
    </rPh>
    <phoneticPr fontId="8"/>
  </si>
  <si>
    <t>満３歳児</t>
    <rPh sb="0" eb="1">
      <t>マン</t>
    </rPh>
    <rPh sb="2" eb="4">
      <t>サイジ</t>
    </rPh>
    <phoneticPr fontId="8"/>
  </si>
  <si>
    <t>３歳児</t>
    <rPh sb="1" eb="2">
      <t>サイ</t>
    </rPh>
    <rPh sb="2" eb="3">
      <t>ジ</t>
    </rPh>
    <phoneticPr fontId="8"/>
  </si>
  <si>
    <t>４歳以上児</t>
    <rPh sb="1" eb="2">
      <t>サイ</t>
    </rPh>
    <rPh sb="2" eb="4">
      <t>イジョウ</t>
    </rPh>
    <rPh sb="4" eb="5">
      <t>ジ</t>
    </rPh>
    <phoneticPr fontId="8"/>
  </si>
  <si>
    <t>平均利用子ども数(人)</t>
    <rPh sb="9" eb="10">
      <t>ニン</t>
    </rPh>
    <phoneticPr fontId="6"/>
  </si>
  <si>
    <t>①</t>
    <phoneticPr fontId="6"/>
  </si>
  <si>
    <t>処遇改善等加算分単価(円)</t>
    <rPh sb="0" eb="2">
      <t>ショグウ</t>
    </rPh>
    <rPh sb="2" eb="4">
      <t>カイゼン</t>
    </rPh>
    <rPh sb="4" eb="5">
      <t>ナド</t>
    </rPh>
    <rPh sb="5" eb="7">
      <t>カサン</t>
    </rPh>
    <rPh sb="7" eb="8">
      <t>ブン</t>
    </rPh>
    <rPh sb="8" eb="10">
      <t>タンカ</t>
    </rPh>
    <rPh sb="11" eb="12">
      <t>エン</t>
    </rPh>
    <phoneticPr fontId="8"/>
  </si>
  <si>
    <t>基本加算②</t>
    <rPh sb="0" eb="2">
      <t>キホン</t>
    </rPh>
    <rPh sb="2" eb="4">
      <t>カサン</t>
    </rPh>
    <phoneticPr fontId="8"/>
  </si>
  <si>
    <t>副園長・教頭配置加算</t>
    <rPh sb="0" eb="3">
      <t>フクエンチョウ</t>
    </rPh>
    <rPh sb="4" eb="6">
      <t>キョウトウ</t>
    </rPh>
    <rPh sb="6" eb="8">
      <t>ハイチ</t>
    </rPh>
    <rPh sb="8" eb="10">
      <t>カサン</t>
    </rPh>
    <phoneticPr fontId="8"/>
  </si>
  <si>
    <t>３歳児配置改善加算</t>
    <rPh sb="1" eb="2">
      <t>サイ</t>
    </rPh>
    <rPh sb="2" eb="3">
      <t>ジ</t>
    </rPh>
    <rPh sb="3" eb="5">
      <t>ハイチ</t>
    </rPh>
    <rPh sb="5" eb="7">
      <t>カイゼン</t>
    </rPh>
    <rPh sb="7" eb="9">
      <t>カサン</t>
    </rPh>
    <phoneticPr fontId="8"/>
  </si>
  <si>
    <r>
      <t xml:space="preserve">満３歳児対応加配加算
</t>
    </r>
    <r>
      <rPr>
        <sz val="10"/>
        <rFont val="HGPｺﾞｼｯｸM"/>
        <family val="3"/>
        <charset val="128"/>
      </rPr>
      <t>（３歳児配置改善加算無し）</t>
    </r>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ナ</t>
    </rPh>
    <phoneticPr fontId="2"/>
  </si>
  <si>
    <r>
      <t xml:space="preserve">満３歳児対応加配加算
</t>
    </r>
    <r>
      <rPr>
        <sz val="10"/>
        <rFont val="HGPｺﾞｼｯｸM"/>
        <family val="3"/>
        <charset val="128"/>
      </rPr>
      <t>（３歳児配置改善加算有り）</t>
    </r>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ア</t>
    </rPh>
    <phoneticPr fontId="2"/>
  </si>
  <si>
    <t>講師配置加算</t>
    <rPh sb="0" eb="2">
      <t>コウシ</t>
    </rPh>
    <rPh sb="2" eb="4">
      <t>ハイチ</t>
    </rPh>
    <rPh sb="4" eb="6">
      <t>カサン</t>
    </rPh>
    <phoneticPr fontId="5"/>
  </si>
  <si>
    <t>チーム保育加配加算</t>
    <rPh sb="3" eb="5">
      <t>ホイク</t>
    </rPh>
    <rPh sb="5" eb="7">
      <t>カハイ</t>
    </rPh>
    <rPh sb="7" eb="9">
      <t>カサン</t>
    </rPh>
    <phoneticPr fontId="5"/>
  </si>
  <si>
    <t>通園送迎加算</t>
    <rPh sb="0" eb="2">
      <t>ツウエン</t>
    </rPh>
    <rPh sb="2" eb="4">
      <t>ソウゲイ</t>
    </rPh>
    <rPh sb="4" eb="6">
      <t>カサン</t>
    </rPh>
    <phoneticPr fontId="2"/>
  </si>
  <si>
    <r>
      <t>給食実施加算</t>
    </r>
    <r>
      <rPr>
        <sz val="10"/>
        <rFont val="HGPｺﾞｼｯｸM"/>
        <family val="3"/>
        <charset val="128"/>
      </rPr>
      <t>（施設内調理）</t>
    </r>
    <rPh sb="0" eb="2">
      <t>キュウショク</t>
    </rPh>
    <rPh sb="2" eb="4">
      <t>ジッシ</t>
    </rPh>
    <rPh sb="4" eb="6">
      <t>カサン</t>
    </rPh>
    <rPh sb="7" eb="9">
      <t>シセツ</t>
    </rPh>
    <rPh sb="9" eb="10">
      <t>ナイ</t>
    </rPh>
    <rPh sb="10" eb="12">
      <t>チョウリ</t>
    </rPh>
    <phoneticPr fontId="2"/>
  </si>
  <si>
    <r>
      <t>給食実施加算</t>
    </r>
    <r>
      <rPr>
        <sz val="10"/>
        <rFont val="HGPｺﾞｼｯｸM"/>
        <family val="3"/>
        <charset val="128"/>
      </rPr>
      <t>（外部搬入）</t>
    </r>
    <rPh sb="0" eb="2">
      <t>キュウショク</t>
    </rPh>
    <rPh sb="2" eb="4">
      <t>ジッシ</t>
    </rPh>
    <rPh sb="4" eb="6">
      <t>カサン</t>
    </rPh>
    <rPh sb="7" eb="9">
      <t>ガイブ</t>
    </rPh>
    <rPh sb="9" eb="11">
      <t>ハンニュウ</t>
    </rPh>
    <phoneticPr fontId="2"/>
  </si>
  <si>
    <t>②合計</t>
    <rPh sb="1" eb="3">
      <t>ゴウケイ</t>
    </rPh>
    <phoneticPr fontId="6"/>
  </si>
  <si>
    <t>加減調整部分③</t>
    <rPh sb="0" eb="2">
      <t>カゲン</t>
    </rPh>
    <rPh sb="2" eb="4">
      <t>チョウセイ</t>
    </rPh>
    <rPh sb="4" eb="6">
      <t>ブブン</t>
    </rPh>
    <phoneticPr fontId="6"/>
  </si>
  <si>
    <t>年齢別配置基準を下回る場合</t>
    <rPh sb="0" eb="2">
      <t>ネンレイ</t>
    </rPh>
    <rPh sb="2" eb="3">
      <t>ベツ</t>
    </rPh>
    <rPh sb="3" eb="5">
      <t>ハイチ</t>
    </rPh>
    <rPh sb="5" eb="7">
      <t>キジュン</t>
    </rPh>
    <rPh sb="8" eb="10">
      <t>シタマワ</t>
    </rPh>
    <rPh sb="11" eb="13">
      <t>バアイ</t>
    </rPh>
    <phoneticPr fontId="2"/>
  </si>
  <si>
    <t>③合計</t>
    <rPh sb="1" eb="3">
      <t>ゴウケイ</t>
    </rPh>
    <phoneticPr fontId="6"/>
  </si>
  <si>
    <t>特定加算④</t>
    <rPh sb="0" eb="2">
      <t>トクテイ</t>
    </rPh>
    <rPh sb="2" eb="4">
      <t>カサン</t>
    </rPh>
    <phoneticPr fontId="8"/>
  </si>
  <si>
    <t>主幹教諭等専任加算</t>
    <rPh sb="0" eb="2">
      <t>シュカン</t>
    </rPh>
    <rPh sb="2" eb="4">
      <t>キョウユ</t>
    </rPh>
    <rPh sb="4" eb="5">
      <t>トウ</t>
    </rPh>
    <rPh sb="5" eb="7">
      <t>センニン</t>
    </rPh>
    <rPh sb="7" eb="9">
      <t>カサン</t>
    </rPh>
    <phoneticPr fontId="8"/>
  </si>
  <si>
    <t>主幹教諭等専任加算</t>
    <rPh sb="0" eb="2">
      <t>シュカン</t>
    </rPh>
    <rPh sb="2" eb="4">
      <t>キョウユ</t>
    </rPh>
    <rPh sb="4" eb="5">
      <t>トウ</t>
    </rPh>
    <rPh sb="5" eb="7">
      <t>センニン</t>
    </rPh>
    <rPh sb="7" eb="9">
      <t>カサン</t>
    </rPh>
    <phoneticPr fontId="2"/>
  </si>
  <si>
    <t>子育て支援活動費加算</t>
    <rPh sb="0" eb="2">
      <t>コソダ</t>
    </rPh>
    <rPh sb="3" eb="5">
      <t>シエン</t>
    </rPh>
    <rPh sb="5" eb="7">
      <t>カツドウ</t>
    </rPh>
    <rPh sb="7" eb="8">
      <t>ヒ</t>
    </rPh>
    <rPh sb="8" eb="10">
      <t>カサン</t>
    </rPh>
    <phoneticPr fontId="2"/>
  </si>
  <si>
    <t>療育支援加算</t>
    <rPh sb="0" eb="2">
      <t>リョウイク</t>
    </rPh>
    <rPh sb="2" eb="4">
      <t>シエン</t>
    </rPh>
    <rPh sb="4" eb="6">
      <t>カサン</t>
    </rPh>
    <phoneticPr fontId="2"/>
  </si>
  <si>
    <t>A</t>
    <phoneticPr fontId="2"/>
  </si>
  <si>
    <t>事務職員配置加算</t>
    <rPh sb="0" eb="2">
      <t>ジム</t>
    </rPh>
    <rPh sb="2" eb="4">
      <t>ショクイン</t>
    </rPh>
    <rPh sb="4" eb="6">
      <t>ハイチ</t>
    </rPh>
    <rPh sb="6" eb="8">
      <t>カサン</t>
    </rPh>
    <phoneticPr fontId="2"/>
  </si>
  <si>
    <t>B</t>
    <phoneticPr fontId="2"/>
  </si>
  <si>
    <t>指導充実加配加算</t>
    <rPh sb="0" eb="2">
      <t>シドウ</t>
    </rPh>
    <rPh sb="2" eb="4">
      <t>ジュウジツ</t>
    </rPh>
    <rPh sb="4" eb="6">
      <t>カハイ</t>
    </rPh>
    <rPh sb="6" eb="8">
      <t>カサン</t>
    </rPh>
    <phoneticPr fontId="8"/>
  </si>
  <si>
    <t>事務職員配置加算</t>
    <rPh sb="0" eb="8">
      <t>ジムショクインハイチカサン</t>
    </rPh>
    <phoneticPr fontId="2"/>
  </si>
  <si>
    <t>事務負担対応加配加算</t>
    <rPh sb="0" eb="2">
      <t>ジム</t>
    </rPh>
    <rPh sb="2" eb="4">
      <t>フタン</t>
    </rPh>
    <rPh sb="4" eb="6">
      <t>タイオウ</t>
    </rPh>
    <rPh sb="6" eb="8">
      <t>カハイ</t>
    </rPh>
    <rPh sb="8" eb="10">
      <t>カサン</t>
    </rPh>
    <phoneticPr fontId="8"/>
  </si>
  <si>
    <t>指導充実加配加算</t>
    <rPh sb="0" eb="2">
      <t>シドウ</t>
    </rPh>
    <rPh sb="2" eb="4">
      <t>ジュウジツ</t>
    </rPh>
    <rPh sb="4" eb="6">
      <t>カハイ</t>
    </rPh>
    <rPh sb="6" eb="8">
      <t>カサン</t>
    </rPh>
    <phoneticPr fontId="2"/>
  </si>
  <si>
    <t>栄養管理加算</t>
    <rPh sb="0" eb="2">
      <t>エイヨウ</t>
    </rPh>
    <rPh sb="2" eb="4">
      <t>カンリ</t>
    </rPh>
    <rPh sb="4" eb="6">
      <t>カサン</t>
    </rPh>
    <phoneticPr fontId="8"/>
  </si>
  <si>
    <t>事務負担対応加配加算</t>
    <rPh sb="0" eb="2">
      <t>ジム</t>
    </rPh>
    <rPh sb="2" eb="4">
      <t>フタン</t>
    </rPh>
    <rPh sb="4" eb="6">
      <t>タイオウ</t>
    </rPh>
    <rPh sb="6" eb="8">
      <t>カハイ</t>
    </rPh>
    <rPh sb="8" eb="10">
      <t>カサン</t>
    </rPh>
    <phoneticPr fontId="2"/>
  </si>
  <si>
    <t>④合計</t>
    <rPh sb="1" eb="3">
      <t>ゴウケイ</t>
    </rPh>
    <phoneticPr fontId="6"/>
  </si>
  <si>
    <t>⑤</t>
    <phoneticPr fontId="6"/>
  </si>
  <si>
    <t>平均利用子ども数①×⑤</t>
    <rPh sb="0" eb="2">
      <t>ヘイキン</t>
    </rPh>
    <rPh sb="2" eb="4">
      <t>リヨウ</t>
    </rPh>
    <rPh sb="4" eb="5">
      <t>コ</t>
    </rPh>
    <rPh sb="7" eb="8">
      <t>スウ</t>
    </rPh>
    <phoneticPr fontId="6"/>
  </si>
  <si>
    <t>合計額（年額）</t>
    <rPh sb="0" eb="2">
      <t>ゴウケイ</t>
    </rPh>
    <rPh sb="2" eb="3">
      <t>ガク</t>
    </rPh>
    <rPh sb="4" eb="6">
      <t>ネンガク</t>
    </rPh>
    <phoneticPr fontId="6"/>
  </si>
  <si>
    <t>賃金改善要件分</t>
    <rPh sb="0" eb="2">
      <t>チンギン</t>
    </rPh>
    <rPh sb="2" eb="4">
      <t>カイゼン</t>
    </rPh>
    <rPh sb="4" eb="6">
      <t>ヨウケン</t>
    </rPh>
    <rPh sb="6" eb="7">
      <t>ブン</t>
    </rPh>
    <phoneticPr fontId="6"/>
  </si>
  <si>
    <t>職員一人当たりの
平均勤続年数</t>
    <phoneticPr fontId="8"/>
  </si>
  <si>
    <t>合計</t>
    <rPh sb="0" eb="2">
      <t>ゴウケイ</t>
    </rPh>
    <phoneticPr fontId="6"/>
  </si>
  <si>
    <t>１年未満</t>
    <phoneticPr fontId="8"/>
  </si>
  <si>
    <t>１年以上２年未満</t>
    <phoneticPr fontId="8"/>
  </si>
  <si>
    <t>２年以上３年未満</t>
    <phoneticPr fontId="8"/>
  </si>
  <si>
    <t>３年以上４年未満</t>
    <phoneticPr fontId="8"/>
  </si>
  <si>
    <t>４年以上５年未満</t>
    <phoneticPr fontId="8"/>
  </si>
  <si>
    <t>５年以上６年未満</t>
    <phoneticPr fontId="8"/>
  </si>
  <si>
    <t>６年以上７年未満</t>
    <phoneticPr fontId="8"/>
  </si>
  <si>
    <t>７年以上８年未満</t>
    <phoneticPr fontId="8"/>
  </si>
  <si>
    <t>８年以上９年未満</t>
    <phoneticPr fontId="8"/>
  </si>
  <si>
    <t>９年以上１０年未満</t>
    <phoneticPr fontId="8"/>
  </si>
  <si>
    <t>１０年以上１１年未満</t>
    <phoneticPr fontId="8"/>
  </si>
  <si>
    <t>１１年以上</t>
    <phoneticPr fontId="8"/>
  </si>
  <si>
    <t>加算部分２</t>
    <rPh sb="0" eb="2">
      <t>カサン</t>
    </rPh>
    <rPh sb="2" eb="4">
      <t>ブブン</t>
    </rPh>
    <phoneticPr fontId="5"/>
  </si>
  <si>
    <t>主幹教諭等専任加算</t>
    <rPh sb="0" eb="2">
      <t>シュカン</t>
    </rPh>
    <rPh sb="2" eb="4">
      <t>キョウユ</t>
    </rPh>
    <rPh sb="4" eb="5">
      <t>トウ</t>
    </rPh>
    <rPh sb="5" eb="7">
      <t>センニン</t>
    </rPh>
    <rPh sb="7" eb="9">
      <t>カサン</t>
    </rPh>
    <phoneticPr fontId="5"/>
  </si>
  <si>
    <t>⑱</t>
    <phoneticPr fontId="5"/>
  </si>
  <si>
    <t>基本額</t>
    <phoneticPr fontId="8"/>
  </si>
  <si>
    <t>※各月初日の利用子どもの単価に加算</t>
    <phoneticPr fontId="5"/>
  </si>
  <si>
    <t>（</t>
    <phoneticPr fontId="8"/>
  </si>
  <si>
    <t>＋</t>
    <phoneticPr fontId="8"/>
  </si>
  <si>
    <t>）</t>
    <phoneticPr fontId="8"/>
  </si>
  <si>
    <t>÷各月初日の利用子ども数</t>
    <phoneticPr fontId="8"/>
  </si>
  <si>
    <t>子育て支援活動費加算</t>
    <rPh sb="0" eb="2">
      <t>コソダ</t>
    </rPh>
    <rPh sb="3" eb="5">
      <t>シエン</t>
    </rPh>
    <rPh sb="5" eb="8">
      <t>カツドウヒ</t>
    </rPh>
    <rPh sb="8" eb="10">
      <t>カサン</t>
    </rPh>
    <phoneticPr fontId="5"/>
  </si>
  <si>
    <t>⑲</t>
    <phoneticPr fontId="5"/>
  </si>
  <si>
    <t>療育支援加算</t>
    <rPh sb="0" eb="2">
      <t>リョウイク</t>
    </rPh>
    <rPh sb="2" eb="4">
      <t>シエン</t>
    </rPh>
    <rPh sb="4" eb="6">
      <t>カサン</t>
    </rPh>
    <phoneticPr fontId="8"/>
  </si>
  <si>
    <t>Ａ</t>
    <phoneticPr fontId="8"/>
  </si>
  <si>
    <t>※以下の区分に応じて、各月初日の利用子どもの単価に加算
　Ａ：特別児童扶養手当支給対象児童受入施設
　Ｂ：それ以外の障害児受入施設</t>
    <rPh sb="1" eb="3">
      <t>イカ</t>
    </rPh>
    <rPh sb="4" eb="6">
      <t>クブン</t>
    </rPh>
    <rPh sb="7" eb="8">
      <t>オウ</t>
    </rPh>
    <rPh sb="11" eb="13">
      <t>カクツキ</t>
    </rPh>
    <rPh sb="13" eb="15">
      <t>ショニチ</t>
    </rPh>
    <rPh sb="16" eb="18">
      <t>リヨウ</t>
    </rPh>
    <rPh sb="18" eb="19">
      <t>コ</t>
    </rPh>
    <rPh sb="22" eb="24">
      <t>タンカ</t>
    </rPh>
    <rPh sb="25" eb="27">
      <t>カサン</t>
    </rPh>
    <phoneticPr fontId="8"/>
  </si>
  <si>
    <t>Ｂ</t>
    <phoneticPr fontId="8"/>
  </si>
  <si>
    <t>事務職員配置加算</t>
    <rPh sb="0" eb="2">
      <t>ジム</t>
    </rPh>
    <rPh sb="2" eb="4">
      <t>ショクイン</t>
    </rPh>
    <rPh sb="4" eb="6">
      <t>ハイチ</t>
    </rPh>
    <rPh sb="6" eb="8">
      <t>カサン</t>
    </rPh>
    <phoneticPr fontId="5"/>
  </si>
  <si>
    <t>※各月初日の利用子どもの単価に加算</t>
    <rPh sb="1" eb="3">
      <t>カクツキ</t>
    </rPh>
    <phoneticPr fontId="5"/>
  </si>
  <si>
    <t>指導充実加配加算</t>
    <rPh sb="0" eb="2">
      <t>シドウ</t>
    </rPh>
    <rPh sb="2" eb="4">
      <t>ジュウジツ</t>
    </rPh>
    <rPh sb="4" eb="6">
      <t>カハイ</t>
    </rPh>
    <rPh sb="6" eb="8">
      <t>カサン</t>
    </rPh>
    <phoneticPr fontId="5"/>
  </si>
  <si>
    <t>㉒</t>
    <phoneticPr fontId="8"/>
  </si>
  <si>
    <t>事務負担対応加配加算</t>
    <rPh sb="0" eb="2">
      <t>ジム</t>
    </rPh>
    <rPh sb="2" eb="4">
      <t>フタン</t>
    </rPh>
    <rPh sb="4" eb="6">
      <t>タイオウ</t>
    </rPh>
    <rPh sb="6" eb="8">
      <t>カハイ</t>
    </rPh>
    <rPh sb="8" eb="10">
      <t>カサン</t>
    </rPh>
    <phoneticPr fontId="5"/>
  </si>
  <si>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5"/>
  </si>
  <si>
    <t>冷暖房費加算</t>
    <rPh sb="0" eb="3">
      <t>レイダンボウ</t>
    </rPh>
    <rPh sb="3" eb="4">
      <t>ヒ</t>
    </rPh>
    <rPh sb="4" eb="6">
      <t>カサン</t>
    </rPh>
    <phoneticPr fontId="8"/>
  </si>
  <si>
    <t>㉕</t>
    <phoneticPr fontId="8"/>
  </si>
  <si>
    <t>１級地</t>
    <rPh sb="1" eb="3">
      <t>キュウチ</t>
    </rPh>
    <phoneticPr fontId="8"/>
  </si>
  <si>
    <t>４級地</t>
    <rPh sb="1" eb="3">
      <t>キュウチ</t>
    </rPh>
    <phoneticPr fontId="8"/>
  </si>
  <si>
    <t>２級地</t>
    <rPh sb="1" eb="3">
      <t>キュウチ</t>
    </rPh>
    <phoneticPr fontId="8"/>
  </si>
  <si>
    <t>その他地域</t>
    <rPh sb="2" eb="3">
      <t>タ</t>
    </rPh>
    <rPh sb="3" eb="5">
      <t>チイキ</t>
    </rPh>
    <phoneticPr fontId="8"/>
  </si>
  <si>
    <t>３級地</t>
    <rPh sb="1" eb="3">
      <t>キュウチ</t>
    </rPh>
    <phoneticPr fontId="8"/>
  </si>
  <si>
    <t>施設関係者評価加算</t>
    <rPh sb="0" eb="2">
      <t>シセツ</t>
    </rPh>
    <rPh sb="2" eb="5">
      <t>カンケイシャ</t>
    </rPh>
    <rPh sb="5" eb="7">
      <t>ヒョウカ</t>
    </rPh>
    <rPh sb="7" eb="9">
      <t>カサン</t>
    </rPh>
    <phoneticPr fontId="8"/>
  </si>
  <si>
    <t>㉖</t>
    <phoneticPr fontId="8"/>
  </si>
  <si>
    <t>除雪費加算</t>
    <rPh sb="0" eb="2">
      <t>ジョセツ</t>
    </rPh>
    <rPh sb="2" eb="3">
      <t>ヒ</t>
    </rPh>
    <rPh sb="3" eb="5">
      <t>カサン</t>
    </rPh>
    <phoneticPr fontId="8"/>
  </si>
  <si>
    <t>※３月初日の利用子どもの単価に加算</t>
    <rPh sb="3" eb="5">
      <t>ショニチ</t>
    </rPh>
    <rPh sb="6" eb="8">
      <t>リヨウ</t>
    </rPh>
    <rPh sb="8" eb="9">
      <t>コ</t>
    </rPh>
    <phoneticPr fontId="8"/>
  </si>
  <si>
    <t>降灰除去費加算</t>
    <rPh sb="0" eb="2">
      <t>コウカイ</t>
    </rPh>
    <rPh sb="2" eb="4">
      <t>ジョキョ</t>
    </rPh>
    <rPh sb="4" eb="5">
      <t>ヒ</t>
    </rPh>
    <rPh sb="5" eb="7">
      <t>カサン</t>
    </rPh>
    <phoneticPr fontId="8"/>
  </si>
  <si>
    <t>施設機能強化推進費加算</t>
    <rPh sb="0" eb="2">
      <t>シセツ</t>
    </rPh>
    <rPh sb="2" eb="4">
      <t>キノウ</t>
    </rPh>
    <rPh sb="4" eb="6">
      <t>キョウカ</t>
    </rPh>
    <rPh sb="6" eb="8">
      <t>スイシン</t>
    </rPh>
    <rPh sb="8" eb="9">
      <t>ヒ</t>
    </rPh>
    <rPh sb="9" eb="11">
      <t>カサン</t>
    </rPh>
    <phoneticPr fontId="8"/>
  </si>
  <si>
    <t>小学校接続加算</t>
    <rPh sb="0" eb="3">
      <t>ショウガッコウ</t>
    </rPh>
    <rPh sb="3" eb="5">
      <t>セツゾク</t>
    </rPh>
    <rPh sb="5" eb="7">
      <t>カサン</t>
    </rPh>
    <phoneticPr fontId="8"/>
  </si>
  <si>
    <t>　</t>
    <phoneticPr fontId="8"/>
  </si>
  <si>
    <t>栄養管理加算</t>
    <rPh sb="0" eb="2">
      <t>エイヨウ</t>
    </rPh>
    <rPh sb="2" eb="4">
      <t>カンリ</t>
    </rPh>
    <rPh sb="4" eb="6">
      <t>カサン</t>
    </rPh>
    <phoneticPr fontId="5"/>
  </si>
  <si>
    <t>÷各月初日の利用子ども数</t>
    <phoneticPr fontId="2"/>
  </si>
  <si>
    <t>第三者評価受審加算</t>
    <rPh sb="0" eb="3">
      <t>ダイサンシャ</t>
    </rPh>
    <rPh sb="3" eb="5">
      <t>ヒョウカ</t>
    </rPh>
    <rPh sb="5" eb="7">
      <t>ジュシン</t>
    </rPh>
    <rPh sb="7" eb="9">
      <t>カサン</t>
    </rPh>
    <phoneticPr fontId="8"/>
  </si>
  <si>
    <t>㉜</t>
    <phoneticPr fontId="8"/>
  </si>
  <si>
    <t>認定
区分</t>
    <rPh sb="0" eb="2">
      <t>ニンテイ</t>
    </rPh>
    <rPh sb="3" eb="5">
      <t>クブン</t>
    </rPh>
    <phoneticPr fontId="5"/>
  </si>
  <si>
    <t>副園長・教頭配置加算</t>
    <rPh sb="0" eb="3">
      <t>フクエンチョウ</t>
    </rPh>
    <rPh sb="4" eb="6">
      <t>キョウトウ</t>
    </rPh>
    <rPh sb="6" eb="8">
      <t>ハイチ</t>
    </rPh>
    <rPh sb="8" eb="10">
      <t>カサン</t>
    </rPh>
    <phoneticPr fontId="5"/>
  </si>
  <si>
    <t>３歳児配置改善加算</t>
    <rPh sb="1" eb="3">
      <t>サイジ</t>
    </rPh>
    <rPh sb="3" eb="5">
      <t>ハイチ</t>
    </rPh>
    <rPh sb="5" eb="7">
      <t>カイゼン</t>
    </rPh>
    <rPh sb="7" eb="9">
      <t>カサン</t>
    </rPh>
    <phoneticPr fontId="5"/>
  </si>
  <si>
    <t>通園送迎加算</t>
    <rPh sb="0" eb="2">
      <t>ツウエン</t>
    </rPh>
    <rPh sb="2" eb="4">
      <t>ソウゲイ</t>
    </rPh>
    <rPh sb="4" eb="6">
      <t>カサン</t>
    </rPh>
    <phoneticPr fontId="5"/>
  </si>
  <si>
    <t>給食実施加算（施設内調理）</t>
    <rPh sb="0" eb="2">
      <t>キュウショク</t>
    </rPh>
    <rPh sb="2" eb="4">
      <t>ジッシ</t>
    </rPh>
    <rPh sb="4" eb="6">
      <t>カサン</t>
    </rPh>
    <rPh sb="7" eb="9">
      <t>シセツ</t>
    </rPh>
    <rPh sb="9" eb="10">
      <t>ナイ</t>
    </rPh>
    <rPh sb="10" eb="12">
      <t>チョウリ</t>
    </rPh>
    <phoneticPr fontId="5"/>
  </si>
  <si>
    <t>給食実施加算（外部搬入）</t>
    <rPh sb="0" eb="2">
      <t>キュウショク</t>
    </rPh>
    <rPh sb="2" eb="4">
      <t>ジッシ</t>
    </rPh>
    <rPh sb="4" eb="6">
      <t>カサン</t>
    </rPh>
    <rPh sb="7" eb="9">
      <t>ガイブ</t>
    </rPh>
    <rPh sb="9" eb="11">
      <t>ハンニュウ</t>
    </rPh>
    <phoneticPr fontId="5"/>
  </si>
  <si>
    <t>外部監査費
加算</t>
    <rPh sb="0" eb="2">
      <t>ガイブ</t>
    </rPh>
    <rPh sb="2" eb="4">
      <t>カンサ</t>
    </rPh>
    <rPh sb="4" eb="5">
      <t>ヒ</t>
    </rPh>
    <rPh sb="6" eb="8">
      <t>カサン</t>
    </rPh>
    <phoneticPr fontId="5"/>
  </si>
  <si>
    <t>年齢別配置基準を
下回る場合</t>
    <rPh sb="0" eb="2">
      <t>ネンレイ</t>
    </rPh>
    <rPh sb="2" eb="3">
      <t>ベツ</t>
    </rPh>
    <rPh sb="3" eb="5">
      <t>ハイチ</t>
    </rPh>
    <rPh sb="5" eb="7">
      <t>キジュン</t>
    </rPh>
    <rPh sb="9" eb="11">
      <t>シタマワ</t>
    </rPh>
    <rPh sb="12" eb="14">
      <t>バアイ</t>
    </rPh>
    <phoneticPr fontId="5"/>
  </si>
  <si>
    <t>15４歳以上児</t>
    <rPh sb="3" eb="6">
      <t>サイイジョウ</t>
    </rPh>
    <rPh sb="6" eb="7">
      <t>ジ</t>
    </rPh>
    <phoneticPr fontId="5"/>
  </si>
  <si>
    <t>＋</t>
  </si>
  <si>
    <t/>
  </si>
  <si>
    <t>－</t>
  </si>
  <si>
    <t>15３歳児</t>
    <rPh sb="3" eb="4">
      <t>サイ</t>
    </rPh>
    <rPh sb="4" eb="5">
      <t>ジ</t>
    </rPh>
    <phoneticPr fontId="5"/>
  </si>
  <si>
    <t>25４歳以上児</t>
    <rPh sb="3" eb="6">
      <t>サイイジョウ</t>
    </rPh>
    <rPh sb="6" eb="7">
      <t>ジ</t>
    </rPh>
    <phoneticPr fontId="5"/>
  </si>
  <si>
    <t>25３歳児</t>
    <rPh sb="3" eb="4">
      <t>サイ</t>
    </rPh>
    <rPh sb="4" eb="5">
      <t>ジ</t>
    </rPh>
    <phoneticPr fontId="5"/>
  </si>
  <si>
    <t>35４歳以上児</t>
    <rPh sb="3" eb="6">
      <t>サイイジョウ</t>
    </rPh>
    <rPh sb="6" eb="7">
      <t>ジ</t>
    </rPh>
    <phoneticPr fontId="5"/>
  </si>
  <si>
    <t>35３歳児</t>
    <rPh sb="3" eb="4">
      <t>サイ</t>
    </rPh>
    <rPh sb="4" eb="5">
      <t>ジ</t>
    </rPh>
    <phoneticPr fontId="5"/>
  </si>
  <si>
    <t>45４歳以上児</t>
    <rPh sb="3" eb="6">
      <t>サイイジョウ</t>
    </rPh>
    <rPh sb="6" eb="7">
      <t>ジ</t>
    </rPh>
    <phoneticPr fontId="5"/>
  </si>
  <si>
    <t>45３歳児</t>
    <rPh sb="3" eb="4">
      <t>サイ</t>
    </rPh>
    <rPh sb="4" eb="5">
      <t>ジ</t>
    </rPh>
    <phoneticPr fontId="5"/>
  </si>
  <si>
    <t>60４歳以上児</t>
    <rPh sb="3" eb="6">
      <t>サイイジョウ</t>
    </rPh>
    <rPh sb="6" eb="7">
      <t>ジ</t>
    </rPh>
    <phoneticPr fontId="5"/>
  </si>
  <si>
    <t>60３歳児</t>
    <rPh sb="3" eb="4">
      <t>サイ</t>
    </rPh>
    <rPh sb="4" eb="5">
      <t>ジ</t>
    </rPh>
    <phoneticPr fontId="5"/>
  </si>
  <si>
    <t>75４歳以上児</t>
    <rPh sb="3" eb="6">
      <t>サイイジョウ</t>
    </rPh>
    <rPh sb="6" eb="7">
      <t>ジ</t>
    </rPh>
    <phoneticPr fontId="5"/>
  </si>
  <si>
    <t>75３歳児</t>
    <rPh sb="3" eb="4">
      <t>サイ</t>
    </rPh>
    <rPh sb="4" eb="5">
      <t>ジ</t>
    </rPh>
    <phoneticPr fontId="5"/>
  </si>
  <si>
    <t>90４歳以上児</t>
    <rPh sb="3" eb="6">
      <t>サイイジョウ</t>
    </rPh>
    <rPh sb="6" eb="7">
      <t>ジ</t>
    </rPh>
    <phoneticPr fontId="5"/>
  </si>
  <si>
    <t>90３歳児</t>
    <rPh sb="3" eb="4">
      <t>サイ</t>
    </rPh>
    <rPh sb="4" eb="5">
      <t>ジ</t>
    </rPh>
    <phoneticPr fontId="5"/>
  </si>
  <si>
    <t>105４歳以上児</t>
    <rPh sb="4" eb="7">
      <t>サイイジョウ</t>
    </rPh>
    <rPh sb="7" eb="8">
      <t>ジ</t>
    </rPh>
    <phoneticPr fontId="5"/>
  </si>
  <si>
    <t>105３歳児</t>
    <rPh sb="4" eb="5">
      <t>サイ</t>
    </rPh>
    <rPh sb="5" eb="6">
      <t>ジ</t>
    </rPh>
    <phoneticPr fontId="5"/>
  </si>
  <si>
    <t>120４歳以上児</t>
    <rPh sb="4" eb="7">
      <t>サイイジョウ</t>
    </rPh>
    <rPh sb="7" eb="8">
      <t>ジ</t>
    </rPh>
    <phoneticPr fontId="5"/>
  </si>
  <si>
    <t>120３歳児</t>
    <rPh sb="4" eb="5">
      <t>サイ</t>
    </rPh>
    <rPh sb="5" eb="6">
      <t>ジ</t>
    </rPh>
    <phoneticPr fontId="5"/>
  </si>
  <si>
    <t>135４歳以上児</t>
    <rPh sb="4" eb="7">
      <t>サイイジョウ</t>
    </rPh>
    <rPh sb="7" eb="8">
      <t>ジ</t>
    </rPh>
    <phoneticPr fontId="5"/>
  </si>
  <si>
    <t>135３歳児</t>
    <rPh sb="4" eb="5">
      <t>サイ</t>
    </rPh>
    <rPh sb="5" eb="6">
      <t>ジ</t>
    </rPh>
    <phoneticPr fontId="5"/>
  </si>
  <si>
    <t>150４歳以上児</t>
    <rPh sb="4" eb="7">
      <t>サイイジョウ</t>
    </rPh>
    <rPh sb="7" eb="8">
      <t>ジ</t>
    </rPh>
    <phoneticPr fontId="5"/>
  </si>
  <si>
    <t>150３歳児</t>
    <rPh sb="4" eb="5">
      <t>サイ</t>
    </rPh>
    <rPh sb="5" eb="6">
      <t>ジ</t>
    </rPh>
    <phoneticPr fontId="5"/>
  </si>
  <si>
    <t>180４歳以上児</t>
    <rPh sb="4" eb="7">
      <t>サイイジョウ</t>
    </rPh>
    <rPh sb="7" eb="8">
      <t>ジ</t>
    </rPh>
    <phoneticPr fontId="5"/>
  </si>
  <si>
    <t>180３歳児</t>
    <rPh sb="4" eb="5">
      <t>サイ</t>
    </rPh>
    <rPh sb="5" eb="6">
      <t>ジ</t>
    </rPh>
    <phoneticPr fontId="5"/>
  </si>
  <si>
    <t>210４歳以上児</t>
    <rPh sb="4" eb="7">
      <t>サイイジョウ</t>
    </rPh>
    <rPh sb="7" eb="8">
      <t>ジ</t>
    </rPh>
    <phoneticPr fontId="5"/>
  </si>
  <si>
    <t>210３歳児</t>
    <rPh sb="4" eb="5">
      <t>サイ</t>
    </rPh>
    <rPh sb="5" eb="6">
      <t>ジ</t>
    </rPh>
    <phoneticPr fontId="5"/>
  </si>
  <si>
    <t>240４歳以上児</t>
    <rPh sb="4" eb="7">
      <t>サイイジョウ</t>
    </rPh>
    <rPh sb="7" eb="8">
      <t>ジ</t>
    </rPh>
    <phoneticPr fontId="5"/>
  </si>
  <si>
    <t>240３歳児</t>
    <rPh sb="4" eb="5">
      <t>サイ</t>
    </rPh>
    <rPh sb="5" eb="6">
      <t>ジ</t>
    </rPh>
    <phoneticPr fontId="5"/>
  </si>
  <si>
    <t>270４歳以上児</t>
    <rPh sb="4" eb="7">
      <t>サイイジョウ</t>
    </rPh>
    <rPh sb="7" eb="8">
      <t>ジ</t>
    </rPh>
    <phoneticPr fontId="5"/>
  </si>
  <si>
    <t>270３歳児</t>
    <rPh sb="4" eb="5">
      <t>サイ</t>
    </rPh>
    <rPh sb="5" eb="6">
      <t>ジ</t>
    </rPh>
    <phoneticPr fontId="5"/>
  </si>
  <si>
    <t>300４歳以上児</t>
    <rPh sb="4" eb="7">
      <t>サイイジョウ</t>
    </rPh>
    <rPh sb="7" eb="8">
      <t>ジ</t>
    </rPh>
    <phoneticPr fontId="5"/>
  </si>
  <si>
    <t>300３歳児</t>
    <rPh sb="4" eb="5">
      <t>サイ</t>
    </rPh>
    <rPh sb="5" eb="6">
      <t>ジ</t>
    </rPh>
    <phoneticPr fontId="5"/>
  </si>
  <si>
    <t>330４歳以上児</t>
    <rPh sb="4" eb="7">
      <t>サイイジョウ</t>
    </rPh>
    <rPh sb="7" eb="8">
      <t>ジ</t>
    </rPh>
    <phoneticPr fontId="5"/>
  </si>
  <si>
    <t>330３歳児</t>
    <rPh sb="4" eb="5">
      <t>サイ</t>
    </rPh>
    <rPh sb="5" eb="6">
      <t>ジ</t>
    </rPh>
    <phoneticPr fontId="5"/>
  </si>
  <si>
    <t>地域
区分</t>
    <rPh sb="0" eb="2">
      <t>チイキ</t>
    </rPh>
    <rPh sb="3" eb="5">
      <t>クブン</t>
    </rPh>
    <phoneticPr fontId="8"/>
  </si>
  <si>
    <t>年齢区分</t>
    <rPh sb="0" eb="2">
      <t>ネンレイ</t>
    </rPh>
    <rPh sb="2" eb="4">
      <t>クブン</t>
    </rPh>
    <phoneticPr fontId="8"/>
  </si>
  <si>
    <t>基本分単価</t>
    <rPh sb="0" eb="2">
      <t>キホン</t>
    </rPh>
    <rPh sb="2" eb="3">
      <t>ブン</t>
    </rPh>
    <rPh sb="3" eb="4">
      <t>タン</t>
    </rPh>
    <rPh sb="4" eb="5">
      <t>アタイ</t>
    </rPh>
    <phoneticPr fontId="8"/>
  </si>
  <si>
    <t>①</t>
    <phoneticPr fontId="5"/>
  </si>
  <si>
    <t>②</t>
    <phoneticPr fontId="5"/>
  </si>
  <si>
    <t>③</t>
    <phoneticPr fontId="5"/>
  </si>
  <si>
    <t>④</t>
    <phoneticPr fontId="5"/>
  </si>
  <si>
    <t>⑤</t>
    <phoneticPr fontId="5"/>
  </si>
  <si>
    <t>⑥</t>
    <phoneticPr fontId="5"/>
  </si>
  <si>
    <t>16/100
地域</t>
    <phoneticPr fontId="8"/>
  </si>
  <si>
    <t>　15人
　　まで</t>
    <rPh sb="3" eb="4">
      <t>ニン</t>
    </rPh>
    <phoneticPr fontId="8"/>
  </si>
  <si>
    <t>＋</t>
    <phoneticPr fontId="5"/>
  </si>
  <si>
    <t>　61人
　　から
　75人
　　まで</t>
    <rPh sb="3" eb="4">
      <t>ニン</t>
    </rPh>
    <rPh sb="13" eb="14">
      <t>ニン</t>
    </rPh>
    <phoneticPr fontId="8"/>
  </si>
  <si>
    <t>　76人
　　から
　90人
　　まで</t>
    <rPh sb="3" eb="4">
      <t>ニン</t>
    </rPh>
    <rPh sb="13" eb="14">
      <t>ニン</t>
    </rPh>
    <phoneticPr fontId="8"/>
  </si>
  <si>
    <t>　91人
　　から
　105人
　　まで</t>
    <rPh sb="3" eb="4">
      <t>ニン</t>
    </rPh>
    <rPh sb="14" eb="15">
      <t>ニン</t>
    </rPh>
    <phoneticPr fontId="8"/>
  </si>
  <si>
    <t>　106人
　　から
　120人
　　まで</t>
    <rPh sb="4" eb="5">
      <t>ニン</t>
    </rPh>
    <rPh sb="15" eb="16">
      <t>ニン</t>
    </rPh>
    <phoneticPr fontId="8"/>
  </si>
  <si>
    <t>　121人
　　から
　135人
　　まで</t>
    <rPh sb="4" eb="5">
      <t>ニン</t>
    </rPh>
    <rPh sb="15" eb="16">
      <t>ニン</t>
    </rPh>
    <phoneticPr fontId="8"/>
  </si>
  <si>
    <t>　136人
　　から
　150人
　　まで</t>
    <rPh sb="4" eb="5">
      <t>ニン</t>
    </rPh>
    <rPh sb="15" eb="16">
      <t>ニン</t>
    </rPh>
    <phoneticPr fontId="8"/>
  </si>
  <si>
    <t>　151人
　　から
　180人
　　まで</t>
    <rPh sb="4" eb="5">
      <t>ニン</t>
    </rPh>
    <rPh sb="15" eb="16">
      <t>ニン</t>
    </rPh>
    <phoneticPr fontId="8"/>
  </si>
  <si>
    <t>　181人
　　から
　210人
　　まで</t>
    <rPh sb="4" eb="5">
      <t>ニン</t>
    </rPh>
    <rPh sb="15" eb="16">
      <t>ニン</t>
    </rPh>
    <phoneticPr fontId="8"/>
  </si>
  <si>
    <t>　211人
　　から
　240人
　　まで</t>
    <rPh sb="4" eb="5">
      <t>ニン</t>
    </rPh>
    <rPh sb="15" eb="16">
      <t>ニン</t>
    </rPh>
    <phoneticPr fontId="8"/>
  </si>
  <si>
    <t>　241人
　　から
　270人
　　まで</t>
    <rPh sb="4" eb="5">
      <t>ニン</t>
    </rPh>
    <rPh sb="15" eb="16">
      <t>ニン</t>
    </rPh>
    <phoneticPr fontId="8"/>
  </si>
  <si>
    <t>　271人
　　から
　300人
　　まで</t>
    <rPh sb="4" eb="5">
      <t>ニン</t>
    </rPh>
    <rPh sb="15" eb="16">
      <t>ニン</t>
    </rPh>
    <phoneticPr fontId="8"/>
  </si>
  <si>
    <t>　301人
　　以上</t>
    <phoneticPr fontId="8"/>
  </si>
  <si>
    <t>⑦</t>
    <phoneticPr fontId="5"/>
  </si>
  <si>
    <t>⑧</t>
    <phoneticPr fontId="5"/>
  </si>
  <si>
    <t>⑨</t>
    <phoneticPr fontId="5"/>
  </si>
  <si>
    <t>⑩</t>
    <phoneticPr fontId="5"/>
  </si>
  <si>
    <t>⑪</t>
    <phoneticPr fontId="5"/>
  </si>
  <si>
    <t>⑫</t>
    <phoneticPr fontId="5"/>
  </si>
  <si>
    <t>⑬</t>
    <phoneticPr fontId="5"/>
  </si>
  <si>
    <t>⑭</t>
    <phoneticPr fontId="5"/>
  </si>
  <si>
    <t>＋</t>
    <phoneticPr fontId="2"/>
  </si>
  <si>
    <t>×週当たり実施日数</t>
    <rPh sb="1" eb="2">
      <t>シュウ</t>
    </rPh>
    <rPh sb="2" eb="3">
      <t>ア</t>
    </rPh>
    <rPh sb="5" eb="7">
      <t>ジッシ</t>
    </rPh>
    <rPh sb="7" eb="9">
      <t>ニッスウ</t>
    </rPh>
    <phoneticPr fontId="2"/>
  </si>
  <si>
    <t>⑮</t>
    <phoneticPr fontId="5"/>
  </si>
  <si>
    <t>定員を恒常的に
超過する場合</t>
    <phoneticPr fontId="5"/>
  </si>
  <si>
    <t>－</t>
    <phoneticPr fontId="5"/>
  </si>
  <si>
    <t xml:space="preserve">   実施日数　　</t>
    <rPh sb="3" eb="5">
      <t>ジッシ</t>
    </rPh>
    <rPh sb="5" eb="7">
      <t>ニッスウ</t>
    </rPh>
    <phoneticPr fontId="2"/>
  </si>
  <si>
    <t>×</t>
  </si>
  <si>
    <t>兼務</t>
    <rPh sb="0" eb="2">
      <t>ケンム</t>
    </rPh>
    <phoneticPr fontId="2"/>
  </si>
  <si>
    <t>1号</t>
    <rPh sb="1" eb="2">
      <t>ゴウ</t>
    </rPh>
    <phoneticPr fontId="5"/>
  </si>
  <si>
    <t>４歳以上児配置改善加算</t>
    <rPh sb="1" eb="4">
      <t>サイイジョウ</t>
    </rPh>
    <rPh sb="4" eb="5">
      <t>ジ</t>
    </rPh>
    <rPh sb="5" eb="7">
      <t>ハイチ</t>
    </rPh>
    <rPh sb="7" eb="9">
      <t>カイゼン</t>
    </rPh>
    <rPh sb="9" eb="11">
      <t>カサン</t>
    </rPh>
    <phoneticPr fontId="5"/>
  </si>
  <si>
    <r>
      <t xml:space="preserve">副食費徴収
免除加算
</t>
    </r>
    <r>
      <rPr>
        <sz val="6"/>
        <color theme="1"/>
        <rFont val="HGｺﾞｼｯｸM"/>
        <family val="3"/>
        <charset val="128"/>
      </rPr>
      <t>※副食費の徴収が免除される
子どもの単価に加算</t>
    </r>
    <rPh sb="0" eb="3">
      <t>フクショクヒ</t>
    </rPh>
    <rPh sb="3" eb="5">
      <t>チョウシュウ</t>
    </rPh>
    <rPh sb="6" eb="8">
      <t>メンジョ</t>
    </rPh>
    <rPh sb="8" eb="10">
      <t>カサン</t>
    </rPh>
    <phoneticPr fontId="2"/>
  </si>
  <si>
    <t>⑩’</t>
    <phoneticPr fontId="5"/>
  </si>
  <si>
    <t>⑭'</t>
    <phoneticPr fontId="5"/>
  </si>
  <si>
    <t>⑯</t>
    <phoneticPr fontId="2"/>
  </si>
  <si>
    <t>⑰</t>
    <phoneticPr fontId="5"/>
  </si>
  <si>
    <t>⑳</t>
    <phoneticPr fontId="5"/>
  </si>
  <si>
    <t>㉓</t>
    <phoneticPr fontId="8"/>
  </si>
  <si>
    <t>㉔</t>
    <phoneticPr fontId="2"/>
  </si>
  <si>
    <t>×</t>
    <phoneticPr fontId="5"/>
  </si>
  <si>
    <t>㉗</t>
    <phoneticPr fontId="8"/>
  </si>
  <si>
    <t>㉙</t>
    <phoneticPr fontId="5"/>
  </si>
  <si>
    <t>㉝</t>
    <phoneticPr fontId="8"/>
  </si>
  <si>
    <t>４歳以上児配置改善加算</t>
    <rPh sb="1" eb="2">
      <t>サイ</t>
    </rPh>
    <rPh sb="2" eb="4">
      <t>イジョウ</t>
    </rPh>
    <rPh sb="4" eb="5">
      <t>ジ</t>
    </rPh>
    <rPh sb="5" eb="7">
      <t>ハイチ</t>
    </rPh>
    <rPh sb="7" eb="9">
      <t>カイゼン</t>
    </rPh>
    <rPh sb="9" eb="11">
      <t>カサン</t>
    </rPh>
    <phoneticPr fontId="8"/>
  </si>
  <si>
    <t>㉑</t>
    <phoneticPr fontId="5"/>
  </si>
  <si>
    <t>※以下の区分に応じて、３月初日の利用子どもの単価に加算
Ａ:公開保育の取組と組み合わせて施設関係者評価を実施する施設
Ｂ:それ以外の施設</t>
    <rPh sb="1" eb="3">
      <t>イカ</t>
    </rPh>
    <rPh sb="4" eb="6">
      <t>クブン</t>
    </rPh>
    <rPh sb="7" eb="8">
      <t>オウ</t>
    </rPh>
    <rPh sb="13" eb="15">
      <t>ショニチ</t>
    </rPh>
    <rPh sb="16" eb="18">
      <t>リヨウ</t>
    </rPh>
    <rPh sb="18" eb="19">
      <t>コ</t>
    </rPh>
    <rPh sb="29" eb="31">
      <t>コウカイ</t>
    </rPh>
    <rPh sb="31" eb="33">
      <t>ホイク</t>
    </rPh>
    <rPh sb="34" eb="36">
      <t>トリクミ</t>
    </rPh>
    <rPh sb="37" eb="38">
      <t>ク</t>
    </rPh>
    <rPh sb="39" eb="40">
      <t>ア</t>
    </rPh>
    <rPh sb="43" eb="45">
      <t>シセツ</t>
    </rPh>
    <rPh sb="45" eb="48">
      <t>カンケイシャ</t>
    </rPh>
    <rPh sb="48" eb="50">
      <t>ヒョウカ</t>
    </rPh>
    <rPh sb="51" eb="53">
      <t>ジッシ</t>
    </rPh>
    <rPh sb="55" eb="57">
      <t>シセツ</t>
    </rPh>
    <rPh sb="62" eb="64">
      <t>イガイ</t>
    </rPh>
    <rPh sb="65" eb="67">
      <t>シセツ</t>
    </rPh>
    <phoneticPr fontId="8"/>
  </si>
  <si>
    <t>Ａ</t>
    <phoneticPr fontId="2"/>
  </si>
  <si>
    <t>Ｂ</t>
    <phoneticPr fontId="2"/>
  </si>
  <si>
    <t>Ｃ</t>
    <phoneticPr fontId="2"/>
  </si>
  <si>
    <t>区分１基礎分
(加算率（a）)</t>
    <phoneticPr fontId="2"/>
  </si>
  <si>
    <t>区分２賃金改善分
(加算率（ｂ）)</t>
    <phoneticPr fontId="2"/>
  </si>
  <si>
    <t>令和６年度</t>
    <rPh sb="0" eb="2">
      <t>レイワ</t>
    </rPh>
    <rPh sb="3" eb="5">
      <t>ネンド</t>
    </rPh>
    <phoneticPr fontId="2"/>
  </si>
  <si>
    <t>処遇改善等加算区分１２</t>
    <rPh sb="0" eb="2">
      <t>ショグウ</t>
    </rPh>
    <rPh sb="2" eb="4">
      <t>カイゼン</t>
    </rPh>
    <rPh sb="4" eb="5">
      <t>トウ</t>
    </rPh>
    <rPh sb="5" eb="7">
      <t>カサン</t>
    </rPh>
    <rPh sb="7" eb="9">
      <t>クブン</t>
    </rPh>
    <phoneticPr fontId="2"/>
  </si>
  <si>
    <t>区分１基礎分（加算率（a））</t>
    <rPh sb="0" eb="2">
      <t>クブン</t>
    </rPh>
    <rPh sb="3" eb="5">
      <t>キソ</t>
    </rPh>
    <rPh sb="5" eb="6">
      <t>ブン</t>
    </rPh>
    <rPh sb="7" eb="9">
      <t>カサン</t>
    </rPh>
    <rPh sb="9" eb="10">
      <t>リツ</t>
    </rPh>
    <phoneticPr fontId="6"/>
  </si>
  <si>
    <t>区分２賃金改善分（加算率（b）（c））</t>
    <rPh sb="0" eb="2">
      <t>クブン</t>
    </rPh>
    <rPh sb="3" eb="5">
      <t>チンギン</t>
    </rPh>
    <rPh sb="5" eb="7">
      <t>カイゼン</t>
    </rPh>
    <rPh sb="7" eb="8">
      <t>ブン</t>
    </rPh>
    <rPh sb="9" eb="12">
      <t>カサンリツ</t>
    </rPh>
    <phoneticPr fontId="6"/>
  </si>
  <si>
    <t>処遇改善等加算（区分１及び区分２）</t>
    <phoneticPr fontId="5"/>
  </si>
  <si>
    <t>満３歳児対応加配加算(３歳児配置改善加算無し)</t>
    <rPh sb="0" eb="1">
      <t>マン</t>
    </rPh>
    <rPh sb="2" eb="4">
      <t>サイジ</t>
    </rPh>
    <rPh sb="4" eb="6">
      <t>タイオウ</t>
    </rPh>
    <rPh sb="6" eb="8">
      <t>カハイ</t>
    </rPh>
    <rPh sb="8" eb="10">
      <t>カサン</t>
    </rPh>
    <rPh sb="12" eb="14">
      <t>サイジ</t>
    </rPh>
    <rPh sb="14" eb="16">
      <t>ハイチ</t>
    </rPh>
    <rPh sb="16" eb="18">
      <t>カイゼン</t>
    </rPh>
    <rPh sb="18" eb="20">
      <t>カサン</t>
    </rPh>
    <rPh sb="20" eb="21">
      <t>ナ</t>
    </rPh>
    <rPh sb="21" eb="22">
      <t>ヨウナ</t>
    </rPh>
    <phoneticPr fontId="5"/>
  </si>
  <si>
    <t>満３歳児対応加配加算(３歳児配置改善加算有り)</t>
    <rPh sb="0" eb="1">
      <t>マン</t>
    </rPh>
    <rPh sb="2" eb="4">
      <t>サイジ</t>
    </rPh>
    <rPh sb="4" eb="6">
      <t>タイオウ</t>
    </rPh>
    <rPh sb="6" eb="8">
      <t>カハイ</t>
    </rPh>
    <rPh sb="8" eb="10">
      <t>カサン</t>
    </rPh>
    <rPh sb="12" eb="14">
      <t>サイジ</t>
    </rPh>
    <rPh sb="14" eb="16">
      <t>ハイチ</t>
    </rPh>
    <rPh sb="16" eb="18">
      <t>カイゼン</t>
    </rPh>
    <rPh sb="18" eb="20">
      <t>カサン</t>
    </rPh>
    <rPh sb="20" eb="21">
      <t>ア</t>
    </rPh>
    <phoneticPr fontId="5"/>
  </si>
  <si>
    <t>チーム保育加配加算
※加配１人当たり単価</t>
    <rPh sb="3" eb="5">
      <t>ホイク</t>
    </rPh>
    <rPh sb="5" eb="7">
      <t>カハイ</t>
    </rPh>
    <rPh sb="7" eb="9">
      <t>カサン</t>
    </rPh>
    <phoneticPr fontId="5"/>
  </si>
  <si>
    <t>基本分
単価</t>
    <rPh sb="0" eb="3">
      <t>キホンブン</t>
    </rPh>
    <rPh sb="4" eb="6">
      <t>タンカ</t>
    </rPh>
    <phoneticPr fontId="5"/>
  </si>
  <si>
    <t>所長</t>
    <rPh sb="0" eb="2">
      <t>ショチョウ</t>
    </rPh>
    <phoneticPr fontId="5"/>
  </si>
  <si>
    <t>利用定員</t>
    <rPh sb="0" eb="2">
      <t>リヨウ</t>
    </rPh>
    <rPh sb="2" eb="4">
      <t>テイイン</t>
    </rPh>
    <phoneticPr fontId="5"/>
  </si>
  <si>
    <t>加算率（注２）</t>
    <rPh sb="0" eb="3">
      <t>カサンリツ</t>
    </rPh>
    <rPh sb="4" eb="5">
      <t>チュウ</t>
    </rPh>
    <phoneticPr fontId="5"/>
  </si>
  <si>
    <t>処遇改善等加算（区分１及び区分２）</t>
  </si>
  <si>
    <t>（a）</t>
    <phoneticPr fontId="5"/>
  </si>
  <si>
    <t>（b）</t>
    <phoneticPr fontId="5"/>
  </si>
  <si>
    <t>（c）</t>
    <phoneticPr fontId="5"/>
  </si>
  <si>
    <t>加算率（注２）</t>
    <phoneticPr fontId="5"/>
  </si>
  <si>
    <t>（注１）</t>
    <phoneticPr fontId="5"/>
  </si>
  <si>
    <t>（注１）</t>
    <rPh sb="1" eb="2">
      <t>チュウ</t>
    </rPh>
    <phoneticPr fontId="8"/>
  </si>
  <si>
    <t>（a）</t>
  </si>
  <si>
    <t>20/100
地域</t>
    <phoneticPr fontId="8"/>
  </si>
  <si>
    <t>（加算率（a）</t>
    <rPh sb="1" eb="3">
      <t>カサン</t>
    </rPh>
    <rPh sb="3" eb="4">
      <t>リツ</t>
    </rPh>
    <phoneticPr fontId="5"/>
  </si>
  <si>
    <t>加算率（b）</t>
    <rPh sb="0" eb="3">
      <t>カサンリツ</t>
    </rPh>
    <phoneticPr fontId="5"/>
  </si>
  <si>
    <t>加算率（b））</t>
    <phoneticPr fontId="5"/>
  </si>
  <si>
    <t>加算率（b）</t>
    <phoneticPr fontId="5"/>
  </si>
  <si>
    <t>）</t>
    <phoneticPr fontId="5"/>
  </si>
  <si>
    <t>×加配人数</t>
    <rPh sb="1" eb="5">
      <t>カハイニンズウ</t>
    </rPh>
    <phoneticPr fontId="5"/>
  </si>
  <si>
    <t>×人数</t>
    <rPh sb="1" eb="3">
      <t>ニンズウ</t>
    </rPh>
    <phoneticPr fontId="5"/>
  </si>
  <si>
    <t>(⑤～⑰（⑯を除く。）)
×別に定める調整率</t>
    <phoneticPr fontId="2"/>
  </si>
  <si>
    <t>×週当たり実施日数
×（加算率（a）＋加算率（b））</t>
    <rPh sb="1" eb="2">
      <t>シュウ</t>
    </rPh>
    <rPh sb="2" eb="3">
      <t>ア</t>
    </rPh>
    <rPh sb="5" eb="7">
      <t>ジッシ</t>
    </rPh>
    <rPh sb="7" eb="9">
      <t>ニッスウ</t>
    </rPh>
    <rPh sb="19" eb="22">
      <t>カサンリツ</t>
    </rPh>
    <phoneticPr fontId="2"/>
  </si>
  <si>
    <t>　16人
　　から
　20人
　　まで</t>
    <rPh sb="3" eb="4">
      <t>ニン</t>
    </rPh>
    <rPh sb="13" eb="14">
      <t>ニン</t>
    </rPh>
    <phoneticPr fontId="8"/>
  </si>
  <si>
    <t>　21人
　　から
　25人
　　まで</t>
    <rPh sb="3" eb="4">
      <t>ニン</t>
    </rPh>
    <rPh sb="13" eb="14">
      <t>ニン</t>
    </rPh>
    <phoneticPr fontId="8"/>
  </si>
  <si>
    <t>　26人
　　から
　30人
　　まで</t>
    <rPh sb="3" eb="4">
      <t>ニン</t>
    </rPh>
    <rPh sb="13" eb="14">
      <t>ニン</t>
    </rPh>
    <phoneticPr fontId="8"/>
  </si>
  <si>
    <t>　31人
　　から
　35人
　　まで</t>
    <rPh sb="3" eb="4">
      <t>ニン</t>
    </rPh>
    <rPh sb="13" eb="14">
      <t>ニン</t>
    </rPh>
    <phoneticPr fontId="8"/>
  </si>
  <si>
    <t>　36人
　　から
　40人
　　まで</t>
    <rPh sb="3" eb="4">
      <t>ニン</t>
    </rPh>
    <rPh sb="13" eb="14">
      <t>ニン</t>
    </rPh>
    <phoneticPr fontId="8"/>
  </si>
  <si>
    <t>－</t>
    <phoneticPr fontId="2"/>
  </si>
  <si>
    <t>　41人
　　から
　45人
　　まで</t>
    <rPh sb="3" eb="4">
      <t>ニン</t>
    </rPh>
    <rPh sb="13" eb="14">
      <t>ニン</t>
    </rPh>
    <phoneticPr fontId="8"/>
  </si>
  <si>
    <t>　46人
　　から
　50人
　　まで</t>
    <rPh sb="3" eb="4">
      <t>ニン</t>
    </rPh>
    <rPh sb="13" eb="14">
      <t>ニン</t>
    </rPh>
    <phoneticPr fontId="8"/>
  </si>
  <si>
    <t>　51人
　　から
　55人
　　まで</t>
    <rPh sb="3" eb="4">
      <t>ニン</t>
    </rPh>
    <rPh sb="13" eb="14">
      <t>ニン</t>
    </rPh>
    <phoneticPr fontId="8"/>
  </si>
  <si>
    <t>　56人
　　から
　60人
　　まで</t>
    <rPh sb="3" eb="4">
      <t>ニン</t>
    </rPh>
    <rPh sb="13" eb="14">
      <t>ニン</t>
    </rPh>
    <phoneticPr fontId="8"/>
  </si>
  <si>
    <t>×週当たり実施日数</t>
    <phoneticPr fontId="2"/>
  </si>
  <si>
    <t>15/100
地域</t>
    <phoneticPr fontId="8"/>
  </si>
  <si>
    <t>12/100
地域</t>
    <phoneticPr fontId="8"/>
  </si>
  <si>
    <t>10/100
地域</t>
    <phoneticPr fontId="8"/>
  </si>
  <si>
    <t>6/100
地域</t>
    <phoneticPr fontId="8"/>
  </si>
  <si>
    <t>3/100
地域</t>
    <phoneticPr fontId="8"/>
  </si>
  <si>
    <t>その他
地域</t>
    <rPh sb="2" eb="3">
      <t>ホカ</t>
    </rPh>
    <phoneticPr fontId="8"/>
  </si>
  <si>
    <t>処遇改善等加算（区分１及び区分２）</t>
    <phoneticPr fontId="8"/>
  </si>
  <si>
    <t>（  加算率(a)</t>
    <phoneticPr fontId="5"/>
  </si>
  <si>
    <t>処遇改善等加算（区分３）</t>
    <rPh sb="0" eb="2">
      <t>ショグウ</t>
    </rPh>
    <rPh sb="2" eb="4">
      <t>カイゼン</t>
    </rPh>
    <rPh sb="4" eb="5">
      <t>トウ</t>
    </rPh>
    <rPh sb="5" eb="7">
      <t>カサン</t>
    </rPh>
    <rPh sb="8" eb="10">
      <t>クブン</t>
    </rPh>
    <phoneticPr fontId="5"/>
  </si>
  <si>
    <t>・処遇改善等加算（区分３）－①</t>
    <phoneticPr fontId="5"/>
  </si>
  <si>
    <t>×人数Ａ</t>
    <phoneticPr fontId="8"/>
  </si>
  <si>
    <t>・処遇改善等加算（区分３）－②</t>
    <phoneticPr fontId="5"/>
  </si>
  <si>
    <t>×人数Ｂ</t>
    <phoneticPr fontId="8"/>
  </si>
  <si>
    <t>※以下の区分に応じて、各月の単価に加算
　１級地～４級地：国家公務員の寒冷地手当に関する法律（昭和24年法律第
　　　　　　　　　200号。以下「寒冷地手当法」という。）別表に規定する
　　　　　　　　　１級地～４級地に該当する地域
　　激変緩和地域：一般職の職員の給与に関する法律等の一部を改正する法
　　　　　　　　　律（令和６年法律第72号。以下「改正法」という。）に
　　　　　　　　　よる改正前の寒冷地手当法別表に規定する４級地に該当する
　　　　　　　　　地域であって、改正法による改正後の寒冷地手当法に掲げる
　　　　　　　　　地域以外の地域
　　  その他地域：１級地～４級地及び激変緩和地域以外の地域</t>
    <rPh sb="70" eb="72">
      <t>イカ</t>
    </rPh>
    <rPh sb="73" eb="78">
      <t>カンレイチテアテ</t>
    </rPh>
    <rPh sb="78" eb="79">
      <t>ホウ</t>
    </rPh>
    <rPh sb="85" eb="87">
      <t>ベッピョウ</t>
    </rPh>
    <rPh sb="88" eb="90">
      <t>キテイ</t>
    </rPh>
    <rPh sb="114" eb="116">
      <t>チイキ</t>
    </rPh>
    <rPh sb="209" eb="211">
      <t>ベッピョウ</t>
    </rPh>
    <rPh sb="251" eb="256">
      <t>カンレイチテアテ</t>
    </rPh>
    <rPh sb="256" eb="257">
      <t>ホウ</t>
    </rPh>
    <phoneticPr fontId="8"/>
  </si>
  <si>
    <t>激変緩和地域</t>
    <phoneticPr fontId="8"/>
  </si>
  <si>
    <t>㉘</t>
    <phoneticPr fontId="5"/>
  </si>
  <si>
    <t>㉚</t>
    <phoneticPr fontId="2"/>
  </si>
  <si>
    <t>㉛</t>
    <phoneticPr fontId="8"/>
  </si>
  <si>
    <t>※以下の区分に応じて、各月初日の利用子どもの単価に加算</t>
    <rPh sb="1" eb="3">
      <t>イカ</t>
    </rPh>
    <rPh sb="4" eb="6">
      <t>クブン</t>
    </rPh>
    <rPh sb="7" eb="8">
      <t>オウ</t>
    </rPh>
    <rPh sb="11" eb="13">
      <t>カクツキ</t>
    </rPh>
    <rPh sb="13" eb="15">
      <t>ショニチ</t>
    </rPh>
    <rPh sb="16" eb="18">
      <t>リヨウ</t>
    </rPh>
    <rPh sb="18" eb="19">
      <t>コ</t>
    </rPh>
    <rPh sb="22" eb="24">
      <t>タンカ</t>
    </rPh>
    <rPh sb="25" eb="27">
      <t>カサン</t>
    </rPh>
    <phoneticPr fontId="2"/>
  </si>
  <si>
    <t>（ 注１ ）年度の初日の前日における満年齢に応じて月額を調整</t>
  </si>
  <si>
    <t>（ 注２ ）処遇改善等加算（区分１及び区分２）の加算率において、（a）は第１条第17号の基礎分における職員１人当たりの平均経験年数の区分に応じた割合、（b）は同条第18
　　　　号の賃金改善分における職員１人当たりの平均経験年数の区分及び特定教育・保育、特別利用保育、特別利用教育、特定地域型保育、特別利用地域型保育、特定利用地域
　　　　型保育及び特例保育に要する費用の額の算定に関する基準等の一部を改正する件（令和７年こども家庭庁告示第４号）附則第３条において読み替えて適用する第１条第19
　　　　号のキャリアパス要件分に応じた割合、（c）は同条第18号の賃金改善分における別表第２又は別表第３に規定する割合をいう。</t>
    <rPh sb="294" eb="295">
      <t>マタ</t>
    </rPh>
    <phoneticPr fontId="34"/>
  </si>
  <si>
    <t>定員を恒常的に超過する場合に係る別に定める調整率 　幼稚園（教育標準時間認定）</t>
    <rPh sb="21" eb="23">
      <t>チョウセイ</t>
    </rPh>
    <rPh sb="23" eb="24">
      <t>リツ</t>
    </rPh>
    <phoneticPr fontId="2"/>
  </si>
  <si>
    <t>利用子ども数</t>
    <rPh sb="0" eb="2">
      <t>リヨウ</t>
    </rPh>
    <rPh sb="2" eb="3">
      <t>コ</t>
    </rPh>
    <rPh sb="5" eb="6">
      <t>スウ</t>
    </rPh>
    <phoneticPr fontId="2"/>
  </si>
  <si>
    <t>15人
　まで</t>
    <rPh sb="2" eb="3">
      <t>ニン</t>
    </rPh>
    <phoneticPr fontId="8"/>
  </si>
  <si>
    <t>16人
　から
20人
　まで</t>
    <phoneticPr fontId="2"/>
  </si>
  <si>
    <t>21人
　から
25人
　まで</t>
    <phoneticPr fontId="2"/>
  </si>
  <si>
    <t>26人
　から
30人
　まで</t>
    <phoneticPr fontId="2"/>
  </si>
  <si>
    <t>31人
　から
35人
　まで</t>
    <phoneticPr fontId="2"/>
  </si>
  <si>
    <t>36人
　から
40人
　まで</t>
    <phoneticPr fontId="2"/>
  </si>
  <si>
    <t>41人
　から
45人
　まで</t>
    <phoneticPr fontId="2"/>
  </si>
  <si>
    <t>46人
　から
50人
　まで</t>
    <phoneticPr fontId="2"/>
  </si>
  <si>
    <t>51人
　から
55人
　まで</t>
    <phoneticPr fontId="2"/>
  </si>
  <si>
    <t>56人
　から
60人
　まで</t>
    <phoneticPr fontId="2"/>
  </si>
  <si>
    <t>61人
　から
75人
　まで</t>
    <phoneticPr fontId="2"/>
  </si>
  <si>
    <t>76人
　から
90人
　まで</t>
    <phoneticPr fontId="2"/>
  </si>
  <si>
    <t>91人
　から
105人
　まで</t>
    <phoneticPr fontId="2"/>
  </si>
  <si>
    <t>106人
　から
120人
　まで</t>
    <phoneticPr fontId="2"/>
  </si>
  <si>
    <t>121人
　から
135人
　まで</t>
    <phoneticPr fontId="2"/>
  </si>
  <si>
    <t>136人
　から
150人
　まで</t>
    <phoneticPr fontId="2"/>
  </si>
  <si>
    <t>151人
　から
180人
　まで</t>
    <phoneticPr fontId="2"/>
  </si>
  <si>
    <t>181人
　から
210人
　まで</t>
    <phoneticPr fontId="2"/>
  </si>
  <si>
    <t>211人
　から
240人
　まで</t>
    <phoneticPr fontId="2"/>
  </si>
  <si>
    <t>241人
　から
270人
　まで</t>
    <phoneticPr fontId="2"/>
  </si>
  <si>
    <t>271人
　から
300人
　まで</t>
    <phoneticPr fontId="2"/>
  </si>
  <si>
    <t>301人
　以上</t>
    <phoneticPr fontId="2"/>
  </si>
  <si>
    <t>配置</t>
  </si>
  <si>
    <t>区分２賃金改善分（加算率（b））</t>
    <rPh sb="0" eb="2">
      <t>クブン</t>
    </rPh>
    <rPh sb="3" eb="5">
      <t>チンギン</t>
    </rPh>
    <rPh sb="5" eb="7">
      <t>カイゼン</t>
    </rPh>
    <rPh sb="7" eb="8">
      <t>ブン</t>
    </rPh>
    <rPh sb="9" eb="12">
      <t>カサンリツ</t>
    </rPh>
    <phoneticPr fontId="6"/>
  </si>
  <si>
    <t>20４歳以上児</t>
    <rPh sb="3" eb="6">
      <t>サイイジョウ</t>
    </rPh>
    <rPh sb="6" eb="7">
      <t>ジ</t>
    </rPh>
    <phoneticPr fontId="5"/>
  </si>
  <si>
    <t>20３歳児</t>
    <rPh sb="3" eb="4">
      <t>サイ</t>
    </rPh>
    <rPh sb="4" eb="5">
      <t>ジ</t>
    </rPh>
    <phoneticPr fontId="5"/>
  </si>
  <si>
    <t>30４歳以上児</t>
    <rPh sb="3" eb="6">
      <t>サイイジョウ</t>
    </rPh>
    <rPh sb="6" eb="7">
      <t>ジ</t>
    </rPh>
    <phoneticPr fontId="5"/>
  </si>
  <si>
    <t>30３歳児</t>
    <rPh sb="3" eb="4">
      <t>サイ</t>
    </rPh>
    <rPh sb="4" eb="5">
      <t>ジ</t>
    </rPh>
    <phoneticPr fontId="5"/>
  </si>
  <si>
    <t>40４歳以上児</t>
    <rPh sb="3" eb="6">
      <t>サイイジョウ</t>
    </rPh>
    <rPh sb="6" eb="7">
      <t>ジ</t>
    </rPh>
    <phoneticPr fontId="5"/>
  </si>
  <si>
    <t>40３歳児</t>
    <rPh sb="3" eb="4">
      <t>サイ</t>
    </rPh>
    <rPh sb="4" eb="5">
      <t>ジ</t>
    </rPh>
    <phoneticPr fontId="5"/>
  </si>
  <si>
    <t>50４歳以上児</t>
    <rPh sb="3" eb="6">
      <t>サイイジョウ</t>
    </rPh>
    <rPh sb="6" eb="7">
      <t>ジ</t>
    </rPh>
    <phoneticPr fontId="5"/>
  </si>
  <si>
    <t>50３歳児</t>
    <rPh sb="3" eb="4">
      <t>サイ</t>
    </rPh>
    <rPh sb="4" eb="5">
      <t>ジ</t>
    </rPh>
    <phoneticPr fontId="5"/>
  </si>
  <si>
    <t>55４歳以上児</t>
    <rPh sb="3" eb="6">
      <t>サイイジョウ</t>
    </rPh>
    <rPh sb="6" eb="7">
      <t>ジ</t>
    </rPh>
    <phoneticPr fontId="5"/>
  </si>
  <si>
    <t>55３歳児</t>
    <rPh sb="3" eb="4">
      <t>サイ</t>
    </rPh>
    <rPh sb="4" eb="5">
      <t>ジ</t>
    </rPh>
    <phoneticPr fontId="5"/>
  </si>
  <si>
    <t>処遇改善等加算分単価(円)</t>
  </si>
  <si>
    <t>基本加算②</t>
  </si>
  <si>
    <t>特定加算④</t>
  </si>
  <si>
    <t>幼稚園 単価表</t>
  </si>
  <si>
    <t>加算率（c）</t>
    <rPh sb="0" eb="3">
      <t>カサンリツ</t>
    </rPh>
    <phoneticPr fontId="2"/>
  </si>
  <si>
    <t>３歳児配置改善加算</t>
    <phoneticPr fontId="2"/>
  </si>
  <si>
    <t>処遇改善等加算（区分１及び区分２）</t>
    <phoneticPr fontId="2"/>
  </si>
  <si>
    <t>４歳以上児配置改善加算</t>
    <phoneticPr fontId="2"/>
  </si>
  <si>
    <t>満３歳児対応加配加算(３歳児配置改善加算無し)</t>
    <phoneticPr fontId="2"/>
  </si>
  <si>
    <t>15４歳以上児</t>
    <phoneticPr fontId="5"/>
  </si>
  <si>
    <t>満３歳児対応加配加算(３歳児配置改善加算有り)</t>
    <phoneticPr fontId="2"/>
  </si>
  <si>
    <t>講師配置加算</t>
    <phoneticPr fontId="2"/>
  </si>
  <si>
    <t>チーム保育加配加算</t>
    <phoneticPr fontId="2"/>
  </si>
  <si>
    <t>通園送迎加算</t>
    <phoneticPr fontId="2"/>
  </si>
  <si>
    <t>給食実施加算（施設内調理）</t>
    <phoneticPr fontId="2"/>
  </si>
  <si>
    <t>給食実施加算（外部搬入）</t>
    <phoneticPr fontId="2"/>
  </si>
  <si>
    <t>令和４年度</t>
    <phoneticPr fontId="2"/>
  </si>
  <si>
    <t>年齢別配置基準を下回る場合</t>
    <phoneticPr fontId="2"/>
  </si>
  <si>
    <t>実施月数</t>
    <rPh sb="0" eb="4">
      <t>ジッシツキスウ</t>
    </rPh>
    <phoneticPr fontId="2"/>
  </si>
  <si>
    <t>→単価表参照列(要メンテ)</t>
    <rPh sb="1" eb="4">
      <t>タンカヒョウ</t>
    </rPh>
    <rPh sb="4" eb="7">
      <t>サンショウレツ</t>
    </rPh>
    <rPh sb="8" eb="9">
      <t>ヨウ</t>
    </rPh>
    <phoneticPr fontId="2"/>
  </si>
  <si>
    <t>加算率C</t>
    <rPh sb="0" eb="3">
      <t>カサンリツ</t>
    </rPh>
    <phoneticPr fontId="2"/>
  </si>
  <si>
    <t>栄養管理加算</t>
    <rPh sb="0" eb="2">
      <t>エイヨウ</t>
    </rPh>
    <rPh sb="2" eb="4">
      <t>カンリ</t>
    </rPh>
    <rPh sb="4" eb="6">
      <t>カサン</t>
    </rPh>
    <phoneticPr fontId="2"/>
  </si>
  <si>
    <t>加算率Cの合計</t>
    <rPh sb="0" eb="2">
      <t>カサン</t>
    </rPh>
    <rPh sb="2" eb="3">
      <t>リツ</t>
    </rPh>
    <rPh sb="5" eb="7">
      <t>ゴウケイ</t>
    </rPh>
    <phoneticPr fontId="6"/>
  </si>
  <si>
    <t>栄養管理加算</t>
    <phoneticPr fontId="2"/>
  </si>
  <si>
    <t>計算ベースの分母÷分子の値を取得</t>
    <rPh sb="0" eb="2">
      <t>ケイサン</t>
    </rPh>
    <rPh sb="6" eb="8">
      <t>ブンボ</t>
    </rPh>
    <rPh sb="9" eb="11">
      <t>ブンシ</t>
    </rPh>
    <rPh sb="12" eb="13">
      <t>アタイ</t>
    </rPh>
    <rPh sb="14" eb="16">
      <t>シュトク</t>
    </rPh>
    <phoneticPr fontId="2"/>
  </si>
  <si>
    <t>計算用作業セル</t>
    <rPh sb="0" eb="5">
      <t>ケイサンヨウサギョウ</t>
    </rPh>
    <phoneticPr fontId="2"/>
  </si>
  <si>
    <t>副園長・教頭配置加算</t>
    <phoneticPr fontId="2"/>
  </si>
  <si>
    <t>積算表用</t>
    <rPh sb="0" eb="4">
      <t>セキサンヒョウヨウ</t>
    </rPh>
    <phoneticPr fontId="2"/>
  </si>
  <si>
    <t>区分２賃金改善分（加算率（c））</t>
    <phoneticPr fontId="6"/>
  </si>
  <si>
    <r>
      <t>給食実施加算</t>
    </r>
    <r>
      <rPr>
        <sz val="10"/>
        <rFont val="HGPｺﾞｼｯｸM"/>
        <family val="3"/>
        <charset val="128"/>
      </rPr>
      <t>（施設内調理）</t>
    </r>
    <rPh sb="0" eb="2">
      <t>キュウショク</t>
    </rPh>
    <rPh sb="2" eb="4">
      <t>ジッシ</t>
    </rPh>
    <rPh sb="4" eb="6">
      <t>カサン</t>
    </rPh>
    <rPh sb="7" eb="9">
      <t>シセツ</t>
    </rPh>
    <rPh sb="9" eb="10">
      <t>ナイ</t>
    </rPh>
    <rPh sb="10" eb="12">
      <t>チョウリ</t>
    </rPh>
    <phoneticPr fontId="5"/>
  </si>
  <si>
    <r>
      <t>給食実施加算</t>
    </r>
    <r>
      <rPr>
        <sz val="10"/>
        <rFont val="HGPｺﾞｼｯｸM"/>
        <family val="3"/>
        <charset val="128"/>
      </rPr>
      <t>（外部搬入）</t>
    </r>
    <rPh sb="0" eb="2">
      <t>キュウショク</t>
    </rPh>
    <rPh sb="2" eb="4">
      <t>ジッシ</t>
    </rPh>
    <rPh sb="4" eb="6">
      <t>カサン</t>
    </rPh>
    <rPh sb="7" eb="9">
      <t>ガイブ</t>
    </rPh>
    <rPh sb="9" eb="11">
      <t>ハンニュウ</t>
    </rPh>
    <phoneticPr fontId="5"/>
  </si>
  <si>
    <t>○</t>
    <phoneticPr fontId="2"/>
  </si>
  <si>
    <t>処遇改善等加算区分１・２</t>
    <rPh sb="0" eb="2">
      <t>ショグウ</t>
    </rPh>
    <rPh sb="2" eb="4">
      <t>カイゼン</t>
    </rPh>
    <rPh sb="4" eb="5">
      <t>トウ</t>
    </rPh>
    <rPh sb="5" eb="7">
      <t>カサン</t>
    </rPh>
    <rPh sb="7" eb="9">
      <t>クブン</t>
    </rPh>
    <phoneticPr fontId="2"/>
  </si>
  <si>
    <t>１　処遇改善等加算区分１・２</t>
    <rPh sb="2" eb="4">
      <t>ショグウ</t>
    </rPh>
    <rPh sb="4" eb="6">
      <t>カイゼン</t>
    </rPh>
    <rPh sb="6" eb="7">
      <t>トウ</t>
    </rPh>
    <rPh sb="7" eb="9">
      <t>カサン</t>
    </rPh>
    <rPh sb="9" eb="11">
      <t>クブン</t>
    </rPh>
    <phoneticPr fontId="2"/>
  </si>
  <si>
    <r>
      <t>⑤処遇改善等加算の単価の合計額(②+③</t>
    </r>
    <r>
      <rPr>
        <sz val="11"/>
        <color theme="1"/>
        <rFont val="HGPｺﾞｼｯｸM"/>
        <family val="3"/>
      </rPr>
      <t>+</t>
    </r>
    <r>
      <rPr>
        <sz val="11"/>
        <color theme="1"/>
        <rFont val="HGPｺﾞｼｯｸM"/>
        <family val="3"/>
        <charset val="128"/>
      </rPr>
      <t>④)</t>
    </r>
    <rPh sb="1" eb="3">
      <t>ショグウ</t>
    </rPh>
    <rPh sb="3" eb="5">
      <t>カイゼン</t>
    </rPh>
    <rPh sb="5" eb="6">
      <t>トウ</t>
    </rPh>
    <rPh sb="6" eb="8">
      <t>カサン</t>
    </rPh>
    <rPh sb="9" eb="11">
      <t>タンカ</t>
    </rPh>
    <rPh sb="12" eb="14">
      <t>ゴウケイ</t>
    </rPh>
    <rPh sb="14" eb="15">
      <t>ガク</t>
    </rPh>
    <phoneticPr fontId="6"/>
  </si>
  <si>
    <t>積算表の仕様上、処遇改善等加算部分のみを取り出しており、</t>
    <phoneticPr fontId="2"/>
  </si>
  <si>
    <t>加算率（a）（b）と（ｃ）を切り離して計算しているため、</t>
    <phoneticPr fontId="2"/>
  </si>
  <si>
    <t>表示される金額はあくまでも概算額です。</t>
    <phoneticPr fontId="2"/>
  </si>
  <si>
    <r>
      <t>処遇改善等加算の単価の合計額(②+③</t>
    </r>
    <r>
      <rPr>
        <sz val="11"/>
        <rFont val="Tahoma"/>
        <family val="3"/>
        <charset val="1"/>
      </rPr>
      <t>⁺</t>
    </r>
    <r>
      <rPr>
        <sz val="11"/>
        <rFont val="HGPｺﾞｼｯｸM"/>
        <family val="3"/>
        <charset val="128"/>
      </rPr>
      <t>④)</t>
    </r>
    <rPh sb="0" eb="2">
      <t>ショグウ</t>
    </rPh>
    <rPh sb="2" eb="4">
      <t>カイゼン</t>
    </rPh>
    <rPh sb="4" eb="5">
      <t>トウ</t>
    </rPh>
    <rPh sb="5" eb="7">
      <t>カサン</t>
    </rPh>
    <rPh sb="8" eb="10">
      <t>タンカ</t>
    </rPh>
    <rPh sb="11" eb="13">
      <t>ゴウケイ</t>
    </rPh>
    <rPh sb="13" eb="14">
      <t>ガク</t>
    </rPh>
    <phoneticPr fontId="6"/>
  </si>
  <si>
    <t>積算表</t>
    <rPh sb="0" eb="3">
      <t>セキサンヒョウ</t>
    </rPh>
    <phoneticPr fontId="8"/>
  </si>
  <si>
    <t>保育所分園</t>
    <rPh sb="0" eb="3">
      <t>ホイクショ</t>
    </rPh>
    <rPh sb="3" eb="5">
      <t>ブンエン</t>
    </rPh>
    <phoneticPr fontId="8"/>
  </si>
  <si>
    <r>
      <rPr>
        <strike/>
        <u/>
        <sz val="11"/>
        <rFont val="ＭＳ Ｐゴシック"/>
        <family val="3"/>
        <charset val="128"/>
      </rPr>
      <t>もし定員見るなら。</t>
    </r>
    <r>
      <rPr>
        <u/>
        <sz val="11"/>
        <rFont val="ＭＳ Ｐゴシック"/>
        <family val="3"/>
        <charset val="128"/>
      </rPr>
      <t>定員は</t>
    </r>
    <r>
      <rPr>
        <sz val="11"/>
        <color theme="1"/>
        <rFont val="游ゴシック"/>
        <family val="2"/>
        <charset val="128"/>
        <scheme val="minor"/>
      </rPr>
      <t>不要とする</t>
    </r>
    <rPh sb="2" eb="5">
      <t>テイインミ</t>
    </rPh>
    <rPh sb="9" eb="11">
      <t>テイイン</t>
    </rPh>
    <rPh sb="12" eb="14">
      <t>フヨウ</t>
    </rPh>
    <phoneticPr fontId="8"/>
  </si>
  <si>
    <t>認こ　教育</t>
    <rPh sb="0" eb="1">
      <t>ニン</t>
    </rPh>
    <rPh sb="3" eb="5">
      <t>キョウイク</t>
    </rPh>
    <phoneticPr fontId="8"/>
  </si>
  <si>
    <t>認こ　保育</t>
    <rPh sb="0" eb="1">
      <t>ニン</t>
    </rPh>
    <rPh sb="3" eb="5">
      <t>ホイク</t>
    </rPh>
    <phoneticPr fontId="8"/>
  </si>
  <si>
    <t>施設によって場所が違うので全部出しておく</t>
    <rPh sb="0" eb="2">
      <t>シセツ</t>
    </rPh>
    <rPh sb="6" eb="8">
      <t>バショ</t>
    </rPh>
    <rPh sb="9" eb="10">
      <t>チガ</t>
    </rPh>
    <rPh sb="13" eb="16">
      <t>ゼンブダ</t>
    </rPh>
    <phoneticPr fontId="8"/>
  </si>
  <si>
    <t>【本園】利用定員
（中心保育所）</t>
    <rPh sb="1" eb="2">
      <t>ホン</t>
    </rPh>
    <rPh sb="2" eb="3">
      <t>エン</t>
    </rPh>
    <rPh sb="4" eb="6">
      <t>リヨウ</t>
    </rPh>
    <rPh sb="6" eb="8">
      <t>テイイン</t>
    </rPh>
    <rPh sb="10" eb="12">
      <t>チュウシン</t>
    </rPh>
    <rPh sb="12" eb="14">
      <t>ホイク</t>
    </rPh>
    <rPh sb="14" eb="15">
      <t>ショ</t>
    </rPh>
    <phoneticPr fontId="8"/>
  </si>
  <si>
    <t>【本園】定員区分
（中心保育所）</t>
    <rPh sb="1" eb="2">
      <t>ホン</t>
    </rPh>
    <rPh sb="2" eb="3">
      <t>エン</t>
    </rPh>
    <rPh sb="4" eb="6">
      <t>テイイン</t>
    </rPh>
    <rPh sb="6" eb="8">
      <t>クブン</t>
    </rPh>
    <rPh sb="10" eb="12">
      <t>チュウシン</t>
    </rPh>
    <rPh sb="12" eb="14">
      <t>ホイク</t>
    </rPh>
    <rPh sb="14" eb="15">
      <t>ショ</t>
    </rPh>
    <phoneticPr fontId="8"/>
  </si>
  <si>
    <t>１号利用定員</t>
    <phoneticPr fontId="8"/>
  </si>
  <si>
    <t>2・3号利用定員</t>
    <phoneticPr fontId="8"/>
  </si>
  <si>
    <t>【分園】利用定員</t>
    <rPh sb="1" eb="3">
      <t>ブンエン</t>
    </rPh>
    <rPh sb="4" eb="6">
      <t>リヨウ</t>
    </rPh>
    <rPh sb="6" eb="8">
      <t>テイイン</t>
    </rPh>
    <phoneticPr fontId="8"/>
  </si>
  <si>
    <t>【分園】定員区分</t>
    <rPh sb="1" eb="3">
      <t>ブンエン</t>
    </rPh>
    <rPh sb="4" eb="6">
      <t>テイイン</t>
    </rPh>
    <rPh sb="6" eb="8">
      <t>クブン</t>
    </rPh>
    <phoneticPr fontId="8"/>
  </si>
  <si>
    <t>定員区分</t>
    <phoneticPr fontId="8"/>
  </si>
  <si>
    <t>全体利用定員</t>
    <rPh sb="0" eb="2">
      <t>ゼンタイ</t>
    </rPh>
    <rPh sb="2" eb="4">
      <t>リヨウ</t>
    </rPh>
    <rPh sb="4" eb="6">
      <t>テイイン</t>
    </rPh>
    <phoneticPr fontId="8"/>
  </si>
  <si>
    <t>全体定員区分</t>
    <rPh sb="0" eb="2">
      <t>ゼンタイ</t>
    </rPh>
    <rPh sb="2" eb="4">
      <t>テイイン</t>
    </rPh>
    <rPh sb="4" eb="6">
      <t>クブン</t>
    </rPh>
    <phoneticPr fontId="8"/>
  </si>
  <si>
    <t>２号利用定員</t>
    <phoneticPr fontId="8"/>
  </si>
  <si>
    <t>３号利用定員</t>
    <phoneticPr fontId="8"/>
  </si>
  <si>
    <t>平均経験年数</t>
    <phoneticPr fontId="8"/>
  </si>
  <si>
    <t>利用定員</t>
    <phoneticPr fontId="8"/>
  </si>
  <si>
    <t>実施月数
（通常12月）</t>
    <phoneticPr fontId="8"/>
  </si>
  <si>
    <t>区分１基礎分
(加算率（a）)</t>
    <phoneticPr fontId="8"/>
  </si>
  <si>
    <t>区分２賃金改善分
(加算率（ｂ）)</t>
    <phoneticPr fontId="8"/>
  </si>
  <si>
    <t>うちｷｬﾘｱﾊﾟｽ要件</t>
    <phoneticPr fontId="8"/>
  </si>
  <si>
    <t>処遇改善等加算区分１・２</t>
    <rPh sb="7" eb="9">
      <t>クブン</t>
    </rPh>
    <phoneticPr fontId="8"/>
  </si>
  <si>
    <t>令和７年度の区分１・２の加算額総額
（基礎分+賃金改善分）</t>
    <rPh sb="0" eb="2">
      <t>レイワ</t>
    </rPh>
    <rPh sb="3" eb="5">
      <t>ネンド</t>
    </rPh>
    <rPh sb="6" eb="8">
      <t>クブン</t>
    </rPh>
    <rPh sb="12" eb="15">
      <t>カサンガク</t>
    </rPh>
    <rPh sb="15" eb="17">
      <t>ソウガク</t>
    </rPh>
    <phoneticPr fontId="8"/>
  </si>
  <si>
    <t>処遇改善等加算【国】（1,000円未満切り捨て）</t>
    <phoneticPr fontId="8"/>
  </si>
  <si>
    <t>職員配置加算【市】（1,000円未満切り捨て）</t>
    <phoneticPr fontId="8"/>
  </si>
  <si>
    <t>合計額（年額）</t>
    <rPh sb="0" eb="2">
      <t>ゴウケイ</t>
    </rPh>
    <rPh sb="2" eb="3">
      <t>ガク</t>
    </rPh>
    <rPh sb="4" eb="6">
      <t>ネンガク</t>
    </rPh>
    <phoneticPr fontId="8"/>
  </si>
  <si>
    <t>区分１基礎分（加算率（a））</t>
    <phoneticPr fontId="8"/>
  </si>
  <si>
    <t>区分２賃金改善分（加算率（b）（c））</t>
    <phoneticPr fontId="8"/>
  </si>
  <si>
    <t>区分２賃金改善分（加算率（b））</t>
    <phoneticPr fontId="8"/>
  </si>
  <si>
    <t>区分２賃金改善分（加算率（c））</t>
    <phoneticPr fontId="8"/>
  </si>
  <si>
    <t>職員配置加算</t>
    <rPh sb="0" eb="6">
      <t>ショクインハイチカサン</t>
    </rPh>
    <phoneticPr fontId="8"/>
  </si>
  <si>
    <t>幼稚園</t>
    <rPh sb="0" eb="3">
      <t>ヨウチエン</t>
    </rPh>
    <phoneticPr fontId="2"/>
  </si>
  <si>
    <t>令和７年度 処遇改善等加算区分１・２ 加算見込額積算表（人事院勧告後）</t>
    <rPh sb="0" eb="2">
      <t>レイワ</t>
    </rPh>
    <rPh sb="3" eb="5">
      <t>ネンド</t>
    </rPh>
    <rPh sb="6" eb="8">
      <t>ショグウ</t>
    </rPh>
    <rPh sb="8" eb="10">
      <t>カイゼン</t>
    </rPh>
    <rPh sb="10" eb="11">
      <t>トウ</t>
    </rPh>
    <rPh sb="11" eb="13">
      <t>カサン</t>
    </rPh>
    <rPh sb="13" eb="15">
      <t>クブン</t>
    </rPh>
    <rPh sb="19" eb="21">
      <t>カサン</t>
    </rPh>
    <rPh sb="21" eb="23">
      <t>ミコ</t>
    </rPh>
    <rPh sb="23" eb="24">
      <t>ガク</t>
    </rPh>
    <rPh sb="24" eb="26">
      <t>セキサン</t>
    </rPh>
    <rPh sb="26" eb="27">
      <t>ヒョウ</t>
    </rPh>
    <phoneticPr fontId="8"/>
  </si>
  <si>
    <t>令和７年度の区分１・２の加算額総額
（増額改定を反映させた額。基礎分+賃金改善分）
（処遇改善等加算【国】（1,000円未満切り捨て））</t>
    <rPh sb="0" eb="2">
      <t>レイワ</t>
    </rPh>
    <rPh sb="3" eb="5">
      <t>ネンド</t>
    </rPh>
    <rPh sb="6" eb="8">
      <t>クブン</t>
    </rPh>
    <rPh sb="12" eb="14">
      <t>カサン</t>
    </rPh>
    <rPh sb="14" eb="15">
      <t>ガク</t>
    </rPh>
    <rPh sb="15" eb="17">
      <t>ソウガク</t>
    </rPh>
    <rPh sb="31" eb="33">
      <t>キソ</t>
    </rPh>
    <rPh sb="33" eb="34">
      <t>ブン</t>
    </rPh>
    <rPh sb="35" eb="37">
      <t>チンギン</t>
    </rPh>
    <rPh sb="37" eb="39">
      <t>カイゼン</t>
    </rPh>
    <rPh sb="39" eb="40">
      <t>ブン</t>
    </rPh>
    <phoneticPr fontId="6"/>
  </si>
  <si>
    <t>幼稚園
（人事院勧告後）</t>
    <rPh sb="0" eb="3">
      <t>ヨウチエン</t>
    </rPh>
    <phoneticPr fontId="6"/>
  </si>
  <si>
    <t>※黄欄には令和７年度の区分１・２の加算額総額（増額改定を反映させた額）が表示されます。</t>
    <rPh sb="11" eb="13">
      <t>クブン</t>
    </rPh>
    <phoneticPr fontId="6"/>
  </si>
  <si>
    <t>※一カ月単位で計算したい場合は、実施月数を変更してください。</t>
    <rPh sb="16" eb="18">
      <t>ジッシ</t>
    </rPh>
    <phoneticPr fontId="2"/>
  </si>
  <si>
    <t>※１　各月初日の利用子どもの単価に加算
※２　人数Ａ及び人数Ｂについては、別途通知する。</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9">
      <t>ベット</t>
    </rPh>
    <rPh sb="39" eb="41">
      <t>ツウチ</t>
    </rPh>
    <phoneticPr fontId="5"/>
  </si>
  <si>
    <t>要件ⅰ・ⅱを満たす場合</t>
    <rPh sb="6" eb="7">
      <t>ミ</t>
    </rPh>
    <rPh sb="9" eb="11">
      <t>バアイ</t>
    </rPh>
    <phoneticPr fontId="5"/>
  </si>
  <si>
    <t>※１　３月初日の利用子どもの単価に加算
※２　要件ⅰ～ⅲについては、別途通知する。</t>
    <rPh sb="5" eb="7">
      <t>ショニチ</t>
    </rPh>
    <rPh sb="8" eb="10">
      <t>リヨウ</t>
    </rPh>
    <rPh sb="10" eb="11">
      <t>コ</t>
    </rPh>
    <rPh sb="34" eb="36">
      <t>ベット</t>
    </rPh>
    <rPh sb="36" eb="38">
      <t>ツウチ</t>
    </rPh>
    <phoneticPr fontId="8"/>
  </si>
  <si>
    <t>要件ⅰ～ⅲを満たす場合</t>
    <rPh sb="6" eb="7">
      <t>ミ</t>
    </rPh>
    <rPh sb="9" eb="11">
      <t>バアイ</t>
    </rPh>
    <phoneticPr fontId="5"/>
  </si>
  <si>
    <t>Ａ：Ｂを除き栄養士又は管理栄養士（以下「栄養士等」という。）を雇用契
　　約等により配置している施設</t>
    <rPh sb="4" eb="5">
      <t>ノゾ</t>
    </rPh>
    <rPh sb="6" eb="9">
      <t>エイヨウシ</t>
    </rPh>
    <rPh sb="9" eb="10">
      <t>マタ</t>
    </rPh>
    <rPh sb="11" eb="16">
      <t>カンリエイヨウシ</t>
    </rPh>
    <rPh sb="17" eb="19">
      <t>イカ</t>
    </rPh>
    <rPh sb="20" eb="24">
      <t>エイヨウシトウ</t>
    </rPh>
    <rPh sb="31" eb="33">
      <t>コヨウ</t>
    </rPh>
    <rPh sb="33" eb="34">
      <t>ケイ</t>
    </rPh>
    <rPh sb="37" eb="38">
      <t>ヤク</t>
    </rPh>
    <rPh sb="38" eb="39">
      <t>トウ</t>
    </rPh>
    <rPh sb="48" eb="50">
      <t>シセツ</t>
    </rPh>
    <phoneticPr fontId="2"/>
  </si>
  <si>
    <t>Ｂ：基本分単価及び他の加算の認定に当たって求められる職員（施設内の調
　　理設備を使用して調理を行う給食実施加算の適用施設において雇用等さ
　　れる調理員を含む。）が栄養士等を兼務している施設</t>
    <rPh sb="2" eb="4">
      <t>キホン</t>
    </rPh>
    <rPh sb="4" eb="5">
      <t>ブン</t>
    </rPh>
    <rPh sb="5" eb="7">
      <t>タンカ</t>
    </rPh>
    <rPh sb="7" eb="8">
      <t>オヨ</t>
    </rPh>
    <rPh sb="9" eb="10">
      <t>ホカ</t>
    </rPh>
    <rPh sb="11" eb="13">
      <t>カサン</t>
    </rPh>
    <rPh sb="14" eb="16">
      <t>ニンテイ</t>
    </rPh>
    <rPh sb="17" eb="18">
      <t>ア</t>
    </rPh>
    <rPh sb="21" eb="22">
      <t>モト</t>
    </rPh>
    <rPh sb="26" eb="28">
      <t>ショクイン</t>
    </rPh>
    <rPh sb="29" eb="31">
      <t>シセツ</t>
    </rPh>
    <rPh sb="31" eb="32">
      <t>ナイ</t>
    </rPh>
    <rPh sb="33" eb="34">
      <t>チョウ</t>
    </rPh>
    <rPh sb="37" eb="38">
      <t>リ</t>
    </rPh>
    <rPh sb="38" eb="40">
      <t>セツビ</t>
    </rPh>
    <rPh sb="41" eb="43">
      <t>シヨウ</t>
    </rPh>
    <rPh sb="45" eb="47">
      <t>チョウリ</t>
    </rPh>
    <rPh sb="48" eb="49">
      <t>オコナ</t>
    </rPh>
    <rPh sb="50" eb="52">
      <t>キュウショク</t>
    </rPh>
    <rPh sb="52" eb="54">
      <t>ジッシ</t>
    </rPh>
    <rPh sb="54" eb="56">
      <t>カサン</t>
    </rPh>
    <rPh sb="57" eb="59">
      <t>テキヨウ</t>
    </rPh>
    <rPh sb="59" eb="61">
      <t>シセツ</t>
    </rPh>
    <rPh sb="65" eb="67">
      <t>コヨウ</t>
    </rPh>
    <rPh sb="67" eb="68">
      <t>トウ</t>
    </rPh>
    <rPh sb="74" eb="77">
      <t>チョウリイン</t>
    </rPh>
    <rPh sb="78" eb="79">
      <t>フク</t>
    </rPh>
    <rPh sb="83" eb="86">
      <t>エイヨウシ</t>
    </rPh>
    <rPh sb="86" eb="87">
      <t>トウ</t>
    </rPh>
    <rPh sb="88" eb="90">
      <t>ケンム</t>
    </rPh>
    <rPh sb="94" eb="96">
      <t>シセツ</t>
    </rPh>
    <phoneticPr fontId="2"/>
  </si>
  <si>
    <t>Ｃ：Ａ又はＢを除き、栄養士等を嘱託等している施設</t>
    <rPh sb="3" eb="4">
      <t>マタ</t>
    </rPh>
    <rPh sb="7" eb="8">
      <t>ノゾ</t>
    </rPh>
    <rPh sb="10" eb="13">
      <t>エイヨウシ</t>
    </rPh>
    <rPh sb="13" eb="14">
      <t>トウ</t>
    </rPh>
    <rPh sb="15" eb="18">
      <t>ショクタクナド</t>
    </rPh>
    <rPh sb="22" eb="24">
      <t>シセツ</t>
    </rPh>
    <phoneticPr fontId="2"/>
  </si>
  <si>
    <t>運営継続支援臨時加算</t>
    <rPh sb="0" eb="2">
      <t>ウンエイ</t>
    </rPh>
    <rPh sb="2" eb="6">
      <t>ケイゾクシエン</t>
    </rPh>
    <rPh sb="6" eb="10">
      <t>リンジカサン</t>
    </rPh>
    <phoneticPr fontId="8"/>
  </si>
  <si>
    <t>㉞</t>
    <phoneticPr fontId="8"/>
  </si>
  <si>
    <t>※令和８年１月初日の利用子どもの単価に加算</t>
    <rPh sb="1" eb="3">
      <t>レイワ</t>
    </rPh>
    <rPh sb="4" eb="5">
      <t>ネン</t>
    </rPh>
    <rPh sb="7" eb="9">
      <t>ショニチ</t>
    </rPh>
    <rPh sb="10" eb="12">
      <t>リヨウ</t>
    </rPh>
    <rPh sb="12" eb="13">
      <t>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</si>
</sst>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176" formatCode="[$-411]ggge&quot;年&quot;m&quot;月&quot;d&quot;日&quot;;@"/>
    <numFmt numFmtId="177" formatCode="0_);[Red]\(0\)"/>
    <numFmt numFmtId="178" formatCode="0&quot; 年&quot;"/>
    <numFmt numFmtId="179" formatCode="0&quot;人&quot;"/>
    <numFmt numFmtId="180" formatCode="0&quot; 月&quot;"/>
    <numFmt numFmtId="181" formatCode="##&quot;％&quot;"/>
    <numFmt numFmtId="182" formatCode="0&quot;％&quot;"/>
    <numFmt numFmtId="183" formatCode="###,###&quot;円&quot;"/>
    <numFmt numFmtId="184" formatCode="0.0"/>
    <numFmt numFmtId="185" formatCode="#,##0;[Red]#,##0"/>
    <numFmt numFmtId="186" formatCode="#,##0;&quot;▲ &quot;#,##0"/>
    <numFmt numFmtId="187" formatCode="#,##0&quot;×加算率&quot;"/>
    <numFmt numFmtId="188" formatCode="#,##0&quot;÷３月初日の利用子ども数&quot;"/>
    <numFmt numFmtId="189" formatCode="#,##0&quot;（限度額）÷３月初日の利用子ども数&quot;"/>
    <numFmt numFmtId="190" formatCode="\(#,##0\)"/>
    <numFmt numFmtId="191" formatCode="#,##0\×&quot;加&quot;&quot;算&quot;&quot;率&quot;"/>
    <numFmt numFmtId="192" formatCode="#,##0&quot;×加配人数&quot;"/>
    <numFmt numFmtId="193" formatCode="#,##0_ "/>
    <numFmt numFmtId="194" formatCode="#,##0&quot;×週当たり実施日数&quot;"/>
    <numFmt numFmtId="195" formatCode="&quot;（&quot;#,##0"/>
    <numFmt numFmtId="196" formatCode="#,##0_ &quot;×各月の給食&quot;"/>
    <numFmt numFmtId="197" formatCode="#\ ?/100"/>
    <numFmt numFmtId="198" formatCode="#,##0.0&quot;）&quot;"/>
    <numFmt numFmtId="199" formatCode="#,##0.0&quot;（c）&quot;"/>
    <numFmt numFmtId="200" formatCode="\(#,##0.0&quot;（c）））&quot;"/>
    <numFmt numFmtId="201" formatCode="\(#,##0"/>
    <numFmt numFmtId="202" formatCode="#,##0.0&quot;（c））&quot;"/>
    <numFmt numFmtId="203" formatCode="#,##0.0&quot;（C））)&quot;"/>
    <numFmt numFmtId="204" formatCode="#,##0\×&quot;加&quot;&quot;算&quot;&quot;率&quot;&quot;×加配人数&quot;"/>
    <numFmt numFmtId="205" formatCode="#,##0.0&quot;（c）））&quot;"/>
    <numFmt numFmtId="206" formatCode="&quot;×&quot;#,##0.0&quot;（c）&quot;"/>
    <numFmt numFmtId="207" formatCode="#,##0.0&quot;（C））&quot;"/>
    <numFmt numFmtId="208" formatCode="#,##0&quot;×（加算率（a）＋加算率（b））&quot;"/>
    <numFmt numFmtId="209" formatCode="#,##0.0"/>
    <numFmt numFmtId="210" formatCode="#,##0&quot;÷令和８年１月初日の利用子ども数&quot;"/>
  </numFmts>
  <fonts count="6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11"/>
      <name val="HGｺﾞｼｯｸM"/>
      <family val="3"/>
      <charset val="128"/>
    </font>
    <font>
      <sz val="6"/>
      <name val="明朝"/>
      <family val="3"/>
      <charset val="128"/>
    </font>
    <font>
      <sz val="6"/>
      <name val="游ゴシック"/>
      <family val="3"/>
      <charset val="128"/>
      <scheme val="minor"/>
    </font>
    <font>
      <sz val="12"/>
      <name val="HGPｺﾞｼｯｸM"/>
      <family val="3"/>
      <charset val="128"/>
    </font>
    <font>
      <sz val="6"/>
      <name val="ＭＳ Ｐゴシック"/>
      <family val="3"/>
      <charset val="128"/>
    </font>
    <font>
      <sz val="12"/>
      <name val="HGP創英角ﾎﾟｯﾌﾟ体"/>
      <family val="3"/>
      <charset val="128"/>
    </font>
    <font>
      <b/>
      <sz val="12"/>
      <name val="HGP創英角ﾎﾟｯﾌﾟ体"/>
      <family val="3"/>
      <charset val="128"/>
    </font>
    <font>
      <sz val="11"/>
      <color theme="1"/>
      <name val="游ゴシック"/>
      <family val="3"/>
      <charset val="128"/>
      <scheme val="minor"/>
    </font>
    <font>
      <sz val="11"/>
      <name val="HGPｺﾞｼｯｸM"/>
      <family val="3"/>
      <charset val="128"/>
    </font>
    <font>
      <sz val="10"/>
      <color theme="1"/>
      <name val="游ゴシック"/>
      <family val="3"/>
      <charset val="128"/>
      <scheme val="minor"/>
    </font>
    <font>
      <b/>
      <sz val="18"/>
      <name val="HGｺﾞｼｯｸM"/>
      <family val="3"/>
      <charset val="128"/>
    </font>
    <font>
      <sz val="10"/>
      <name val="HG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1"/>
      <color theme="1"/>
      <name val="Arial Unicode MS"/>
      <family val="3"/>
      <charset val="128"/>
    </font>
    <font>
      <sz val="12"/>
      <name val="Arial Unicode MS"/>
      <family val="3"/>
      <charset val="128"/>
    </font>
    <font>
      <sz val="11"/>
      <color theme="1"/>
      <name val="HGPｺﾞｼｯｸM"/>
      <family val="3"/>
      <charset val="128"/>
    </font>
    <font>
      <sz val="10"/>
      <color theme="1"/>
      <name val="HGｺﾞｼｯｸM"/>
      <family val="3"/>
      <charset val="128"/>
    </font>
    <font>
      <sz val="10"/>
      <color theme="1"/>
      <name val="Arial Unicode MS"/>
      <family val="3"/>
      <charset val="128"/>
    </font>
    <font>
      <sz val="11"/>
      <name val="明朝"/>
      <family val="3"/>
      <charset val="128"/>
    </font>
    <font>
      <b/>
      <sz val="16"/>
      <name val="HGｺﾞｼｯｸM"/>
      <family val="3"/>
      <charset val="128"/>
    </font>
    <font>
      <sz val="8"/>
      <name val="HGｺﾞｼｯｸM"/>
      <family val="3"/>
      <charset val="128"/>
    </font>
    <font>
      <sz val="12"/>
      <name val="HGｺﾞｼｯｸM"/>
      <family val="3"/>
      <charset val="128"/>
    </font>
    <font>
      <sz val="8"/>
      <color theme="1"/>
      <name val="HGｺﾞｼｯｸM"/>
      <family val="3"/>
      <charset val="128"/>
    </font>
    <font>
      <sz val="6"/>
      <color theme="1"/>
      <name val="HGｺﾞｼｯｸM"/>
      <family val="3"/>
      <charset val="128"/>
    </font>
    <font>
      <b/>
      <sz val="16"/>
      <color theme="1"/>
      <name val="HGｺﾞｼｯｸM"/>
      <family val="3"/>
      <charset val="128"/>
    </font>
    <font>
      <sz val="11"/>
      <color theme="1"/>
      <name val="HGｺﾞｼｯｸM"/>
      <family val="3"/>
      <charset val="128"/>
    </font>
    <font>
      <sz val="11"/>
      <color theme="1"/>
      <name val="明朝"/>
      <family val="3"/>
      <charset val="128"/>
    </font>
    <font>
      <sz val="9"/>
      <color theme="1"/>
      <name val="HGｺﾞｼｯｸM"/>
      <family val="3"/>
      <charset val="128"/>
    </font>
    <font>
      <b/>
      <sz val="10"/>
      <name val="HGｺﾞｼｯｸM"/>
      <family val="3"/>
      <charset val="128"/>
    </font>
    <font>
      <sz val="10"/>
      <name val="ＭＳ Ｐゴシック"/>
      <family val="3"/>
      <charset val="128"/>
    </font>
    <font>
      <b/>
      <sz val="20"/>
      <color rgb="FFFF0000"/>
      <name val="HGPｺﾞｼｯｸM"/>
      <family val="3"/>
      <charset val="128"/>
    </font>
    <font>
      <sz val="11"/>
      <color rgb="FFFF0000"/>
      <name val="HGPｺﾞｼｯｸM"/>
      <family val="3"/>
      <charset val="128"/>
    </font>
    <font>
      <sz val="8.5"/>
      <color theme="1"/>
      <name val="HGｺﾞｼｯｸM"/>
      <family val="3"/>
      <charset val="128"/>
    </font>
    <font>
      <sz val="8.5"/>
      <name val="HGｺﾞｼｯｸM"/>
      <family val="3"/>
      <charset val="128"/>
    </font>
    <font>
      <sz val="8.5"/>
      <color theme="1"/>
      <name val="游ゴシック"/>
      <family val="2"/>
      <charset val="128"/>
      <scheme val="minor"/>
    </font>
    <font>
      <sz val="11"/>
      <color theme="1"/>
      <name val="ＭＳ 明朝"/>
      <family val="1"/>
      <charset val="128"/>
    </font>
    <font>
      <sz val="10"/>
      <name val="Meiryo UI"/>
      <family val="3"/>
      <charset val="128"/>
    </font>
    <font>
      <sz val="10"/>
      <color theme="1"/>
      <name val="Meiryo UI"/>
      <family val="3"/>
      <charset val="128"/>
    </font>
    <font>
      <sz val="11"/>
      <name val="Meiryo UI"/>
      <family val="3"/>
      <charset val="128"/>
    </font>
    <font>
      <sz val="11"/>
      <color theme="1"/>
      <name val="Meiryo UI"/>
      <family val="3"/>
      <charset val="128"/>
    </font>
    <font>
      <sz val="10"/>
      <color rgb="FFFF0000"/>
      <name val="Meiryo UI"/>
      <family val="3"/>
      <charset val="128"/>
    </font>
    <font>
      <sz val="8"/>
      <color theme="1"/>
      <name val="Meiryo UI"/>
      <family val="3"/>
      <charset val="128"/>
    </font>
    <font>
      <sz val="8"/>
      <name val="Meiryo UI"/>
      <family val="3"/>
      <charset val="128"/>
    </font>
    <font>
      <sz val="11"/>
      <color theme="1"/>
      <name val="HGPｺﾞｼｯｸM"/>
      <family val="3"/>
    </font>
    <font>
      <b/>
      <sz val="10"/>
      <color rgb="FFFF0000"/>
      <name val="HGPｺﾞｼｯｸM"/>
      <family val="3"/>
      <charset val="128"/>
    </font>
    <font>
      <b/>
      <sz val="20"/>
      <name val="HGPｺﾞｼｯｸM"/>
      <family val="3"/>
      <charset val="128"/>
    </font>
    <font>
      <sz val="11"/>
      <name val="游ゴシック"/>
      <family val="2"/>
      <charset val="128"/>
      <scheme val="minor"/>
    </font>
    <font>
      <sz val="11"/>
      <name val="Tahoma"/>
      <family val="3"/>
      <charset val="1"/>
    </font>
    <font>
      <sz val="11"/>
      <name val="游ゴシック"/>
      <family val="3"/>
      <charset val="128"/>
      <scheme val="minor"/>
    </font>
    <font>
      <b/>
      <sz val="22"/>
      <name val="ＭＳ Ｐゴシック"/>
      <family val="3"/>
      <charset val="128"/>
    </font>
    <font>
      <sz val="16"/>
      <name val="ＭＳ Ｐゴシック"/>
      <family val="3"/>
      <charset val="128"/>
    </font>
    <font>
      <strike/>
      <u/>
      <sz val="11"/>
      <name val="ＭＳ Ｐゴシック"/>
      <family val="3"/>
      <charset val="128"/>
    </font>
    <font>
      <u/>
      <sz val="11"/>
      <name val="ＭＳ Ｐゴシック"/>
      <family val="3"/>
      <charset val="128"/>
    </font>
    <font>
      <b/>
      <sz val="14"/>
      <color rgb="FFFF0000"/>
      <name val="ＭＳ Ｐゴシック"/>
      <family val="3"/>
      <charset val="128"/>
    </font>
    <font>
      <sz val="11"/>
      <color rgb="FFFF0000"/>
      <name val="ＭＳ Ｐゴシック"/>
      <family val="3"/>
      <charset val="128"/>
    </font>
    <font>
      <sz val="12"/>
      <name val="ＭＳ Ｐゴシック"/>
      <family val="3"/>
      <charset val="128"/>
    </font>
    <font>
      <b/>
      <sz val="15"/>
      <name val="HGｺﾞｼｯｸM"/>
      <family val="3"/>
      <charset val="128"/>
    </font>
    <font>
      <sz val="9"/>
      <name val="HGｺﾞｼｯｸM"/>
      <family val="3"/>
      <charset val="128"/>
    </font>
  </fonts>
  <fills count="9">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99FF99"/>
        <bgColor indexed="64"/>
      </patternFill>
    </fill>
    <fill>
      <patternFill patternType="solid">
        <fgColor theme="1" tint="0.499984740745262"/>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14999847407452621"/>
        <bgColor indexed="64"/>
      </patternFill>
    </fill>
  </fills>
  <borders count="145">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thin">
        <color indexed="64"/>
      </top>
      <bottom style="hair">
        <color indexed="64"/>
      </bottom>
      <diagonal/>
    </border>
    <border>
      <left style="medium">
        <color indexed="64"/>
      </left>
      <right/>
      <top style="medium">
        <color indexed="64"/>
      </top>
      <bottom style="hair">
        <color auto="1"/>
      </bottom>
      <diagonal/>
    </border>
    <border>
      <left/>
      <right style="medium">
        <color auto="1"/>
      </right>
      <top style="medium">
        <color auto="1"/>
      </top>
      <bottom style="hair">
        <color auto="1"/>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thin">
        <color auto="1"/>
      </left>
      <right/>
      <top style="medium">
        <color auto="1"/>
      </top>
      <bottom style="hair">
        <color indexed="64"/>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medium">
        <color auto="1"/>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hair">
        <color indexed="64"/>
      </bottom>
      <diagonal/>
    </border>
    <border>
      <left style="medium">
        <color auto="1"/>
      </left>
      <right/>
      <top/>
      <bottom style="hair">
        <color auto="1"/>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double">
        <color indexed="64"/>
      </top>
      <bottom style="hair">
        <color auto="1"/>
      </bottom>
      <diagonal/>
    </border>
    <border>
      <left/>
      <right/>
      <top style="double">
        <color indexed="64"/>
      </top>
      <bottom style="hair">
        <color auto="1"/>
      </bottom>
      <diagonal/>
    </border>
    <border>
      <left/>
      <right style="thin">
        <color indexed="64"/>
      </right>
      <top style="double">
        <color indexed="64"/>
      </top>
      <bottom style="hair">
        <color auto="1"/>
      </bottom>
      <diagonal/>
    </border>
    <border>
      <left style="medium">
        <color indexed="64"/>
      </left>
      <right/>
      <top style="thin">
        <color indexed="64"/>
      </top>
      <bottom style="hair">
        <color indexed="64"/>
      </bottom>
      <diagonal/>
    </border>
    <border>
      <left/>
      <right style="medium">
        <color indexed="64"/>
      </right>
      <top/>
      <bottom style="hair">
        <color indexed="64"/>
      </bottom>
      <diagonal/>
    </border>
    <border>
      <left/>
      <right/>
      <top/>
      <bottom style="double">
        <color indexed="64"/>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diagonalUp="1">
      <left style="thin">
        <color indexed="64"/>
      </left>
      <right style="hair">
        <color auto="1"/>
      </right>
      <top style="thin">
        <color indexed="64"/>
      </top>
      <bottom style="thin">
        <color indexed="64"/>
      </bottom>
      <diagonal style="hair">
        <color indexed="64"/>
      </diagonal>
    </border>
    <border diagonalUp="1">
      <left style="hair">
        <color auto="1"/>
      </left>
      <right style="hair">
        <color auto="1"/>
      </right>
      <top style="thin">
        <color indexed="64"/>
      </top>
      <bottom style="thin">
        <color indexed="64"/>
      </bottom>
      <diagonal style="hair">
        <color indexed="64"/>
      </diagonal>
    </border>
    <border diagonalUp="1">
      <left/>
      <right style="thin">
        <color indexed="64"/>
      </right>
      <top style="thin">
        <color auto="1"/>
      </top>
      <bottom style="thin">
        <color auto="1"/>
      </bottom>
      <diagonal style="hair">
        <color auto="1"/>
      </diagonal>
    </border>
    <border>
      <left/>
      <right style="hair">
        <color auto="1"/>
      </right>
      <top style="thin">
        <color auto="1"/>
      </top>
      <bottom style="thin">
        <color auto="1"/>
      </bottom>
      <diagonal/>
    </border>
    <border>
      <left/>
      <right style="hair">
        <color auto="1"/>
      </right>
      <top style="thin">
        <color auto="1"/>
      </top>
      <bottom/>
      <diagonal/>
    </border>
    <border diagonalUp="1">
      <left style="hair">
        <color auto="1"/>
      </left>
      <right/>
      <top/>
      <bottom style="thin">
        <color indexed="64"/>
      </bottom>
      <diagonal style="hair">
        <color indexed="64"/>
      </diagonal>
    </border>
    <border diagonalUp="1">
      <left style="hair">
        <color auto="1"/>
      </left>
      <right/>
      <top style="thin">
        <color indexed="64"/>
      </top>
      <bottom style="thin">
        <color indexed="64"/>
      </bottom>
      <diagonal style="hair">
        <color indexed="64"/>
      </diagonal>
    </border>
    <border diagonalUp="1">
      <left style="hair">
        <color auto="1"/>
      </left>
      <right style="hair">
        <color auto="1"/>
      </right>
      <top style="thin">
        <color indexed="64"/>
      </top>
      <bottom/>
      <diagonal style="hair">
        <color indexed="64"/>
      </diagonal>
    </border>
    <border diagonalUp="1">
      <left style="hair">
        <color auto="1"/>
      </left>
      <right style="hair">
        <color auto="1"/>
      </right>
      <top/>
      <bottom style="thin">
        <color indexed="64"/>
      </bottom>
      <diagonal style="hair">
        <color indexed="64"/>
      </diagonal>
    </border>
    <border>
      <left style="hair">
        <color indexed="64"/>
      </left>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style="hair">
        <color indexed="64"/>
      </right>
      <top/>
      <bottom/>
      <diagonal/>
    </border>
    <border>
      <left style="hair">
        <color indexed="64"/>
      </left>
      <right/>
      <top/>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thin">
        <color auto="1"/>
      </top>
      <bottom style="thin">
        <color auto="1"/>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auto="1"/>
      </left>
      <right style="hair">
        <color auto="1"/>
      </right>
      <top style="dotted">
        <color auto="1"/>
      </top>
      <bottom style="dotted">
        <color auto="1"/>
      </bottom>
      <diagonal/>
    </border>
    <border>
      <left style="hair">
        <color auto="1"/>
      </left>
      <right style="hair">
        <color auto="1"/>
      </right>
      <top style="dotted">
        <color auto="1"/>
      </top>
      <bottom style="dotted">
        <color auto="1"/>
      </bottom>
      <diagonal/>
    </border>
    <border>
      <left style="thin">
        <color auto="1"/>
      </left>
      <right style="hair">
        <color auto="1"/>
      </right>
      <top style="dotted">
        <color auto="1"/>
      </top>
      <bottom style="thin">
        <color auto="1"/>
      </bottom>
      <diagonal/>
    </border>
    <border>
      <left style="hair">
        <color auto="1"/>
      </left>
      <right style="hair">
        <color auto="1"/>
      </right>
      <top style="dotted">
        <color auto="1"/>
      </top>
      <bottom style="thin">
        <color auto="1"/>
      </bottom>
      <diagonal/>
    </border>
    <border>
      <left style="hair">
        <color auto="1"/>
      </left>
      <right style="hair">
        <color auto="1"/>
      </right>
      <top style="dotted">
        <color auto="1"/>
      </top>
      <bottom/>
      <diagonal/>
    </border>
    <border>
      <left style="hair">
        <color auto="1"/>
      </left>
      <right style="hair">
        <color auto="1"/>
      </right>
      <top/>
      <bottom style="dotted">
        <color auto="1"/>
      </bottom>
      <diagonal/>
    </border>
    <border>
      <left style="hair">
        <color auto="1"/>
      </left>
      <right style="thin">
        <color indexed="64"/>
      </right>
      <top style="dotted">
        <color auto="1"/>
      </top>
      <bottom/>
      <diagonal/>
    </border>
    <border>
      <left style="hair">
        <color auto="1"/>
      </left>
      <right style="thin">
        <color indexed="64"/>
      </right>
      <top/>
      <bottom style="dotted">
        <color auto="1"/>
      </bottom>
      <diagonal/>
    </border>
    <border>
      <left style="thin">
        <color auto="1"/>
      </left>
      <right style="hair">
        <color auto="1"/>
      </right>
      <top/>
      <bottom style="dotted">
        <color auto="1"/>
      </bottom>
      <diagonal/>
    </border>
    <border>
      <left style="thin">
        <color indexed="64"/>
      </left>
      <right style="hair">
        <color auto="1"/>
      </right>
      <top style="thin">
        <color indexed="64"/>
      </top>
      <bottom style="thin">
        <color indexed="64"/>
      </bottom>
      <diagonal/>
    </border>
    <border>
      <left style="hair">
        <color auto="1"/>
      </left>
      <right style="thin">
        <color auto="1"/>
      </right>
      <top style="thin">
        <color indexed="64"/>
      </top>
      <bottom style="thin">
        <color indexed="64"/>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hair">
        <color indexed="64"/>
      </left>
      <right/>
      <top style="thin">
        <color indexed="64"/>
      </top>
      <bottom style="thin">
        <color indexed="64"/>
      </bottom>
      <diagonal/>
    </border>
    <border>
      <left style="thin">
        <color indexed="64"/>
      </left>
      <right/>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hair">
        <color auto="1"/>
      </top>
      <bottom style="double">
        <color indexed="64"/>
      </bottom>
      <diagonal/>
    </border>
    <border>
      <left/>
      <right style="medium">
        <color indexed="64"/>
      </right>
      <top style="thin">
        <color indexed="64"/>
      </top>
      <bottom style="hair">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0" fontId="3" fillId="0" borderId="0"/>
    <xf numFmtId="0" fontId="11" fillId="0" borderId="0">
      <alignment vertical="center"/>
    </xf>
    <xf numFmtId="9" fontId="3" fillId="0" borderId="0" applyFont="0" applyFill="0" applyBorder="0" applyAlignment="0" applyProtection="0"/>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27" fillId="0" borderId="0"/>
    <xf numFmtId="0" fontId="3" fillId="0" borderId="0">
      <alignment vertical="center"/>
    </xf>
  </cellStyleXfs>
  <cellXfs count="907">
    <xf numFmtId="0" fontId="0" fillId="0" borderId="0" xfId="0">
      <alignment vertical="center"/>
    </xf>
    <xf numFmtId="0" fontId="0" fillId="2" borderId="0" xfId="0" applyFill="1">
      <alignment vertical="center"/>
    </xf>
    <xf numFmtId="0" fontId="3" fillId="2" borderId="0" xfId="2" applyFill="1"/>
    <xf numFmtId="176" fontId="3" fillId="2" borderId="1" xfId="2" applyNumberFormat="1" applyFill="1" applyBorder="1"/>
    <xf numFmtId="0" fontId="3" fillId="0" borderId="0" xfId="2"/>
    <xf numFmtId="0" fontId="4" fillId="0" borderId="0" xfId="2" applyFont="1"/>
    <xf numFmtId="0" fontId="11" fillId="0" borderId="0" xfId="3">
      <alignment vertical="center"/>
    </xf>
    <xf numFmtId="0" fontId="13" fillId="0" borderId="0" xfId="3" applyFont="1" applyAlignment="1">
      <alignment horizontal="distributed" vertical="center"/>
    </xf>
    <xf numFmtId="0" fontId="14" fillId="0" borderId="0" xfId="2" applyFont="1" applyAlignment="1">
      <alignment vertical="center"/>
    </xf>
    <xf numFmtId="9" fontId="12" fillId="2" borderId="32" xfId="4" applyFont="1" applyFill="1" applyBorder="1" applyAlignment="1" applyProtection="1">
      <alignment vertical="center"/>
    </xf>
    <xf numFmtId="9" fontId="17" fillId="2" borderId="32" xfId="4" applyFont="1" applyFill="1" applyBorder="1" applyAlignment="1" applyProtection="1">
      <alignment vertical="center" wrapText="1"/>
    </xf>
    <xf numFmtId="9" fontId="17" fillId="2" borderId="13" xfId="4" applyFont="1" applyFill="1" applyBorder="1" applyAlignment="1" applyProtection="1">
      <alignment vertical="center" wrapText="1"/>
    </xf>
    <xf numFmtId="9" fontId="17" fillId="2" borderId="14" xfId="4" applyFont="1" applyFill="1" applyBorder="1" applyAlignment="1" applyProtection="1">
      <alignment vertical="center" wrapText="1"/>
    </xf>
    <xf numFmtId="181" fontId="16" fillId="2" borderId="0" xfId="5" applyNumberFormat="1" applyFont="1" applyFill="1" applyBorder="1" applyAlignment="1" applyProtection="1">
      <alignment horizontal="center" vertical="center"/>
    </xf>
    <xf numFmtId="0" fontId="4" fillId="2" borderId="0" xfId="2" applyFont="1" applyFill="1"/>
    <xf numFmtId="0" fontId="4" fillId="2" borderId="0" xfId="2" applyFont="1" applyFill="1" applyAlignment="1">
      <alignment horizontal="right"/>
    </xf>
    <xf numFmtId="0" fontId="4" fillId="4" borderId="0" xfId="2" applyFont="1" applyFill="1"/>
    <xf numFmtId="0" fontId="12" fillId="2" borderId="50" xfId="2" applyFont="1" applyFill="1" applyBorder="1" applyAlignment="1">
      <alignment vertical="center"/>
    </xf>
    <xf numFmtId="0" fontId="12" fillId="2" borderId="54" xfId="2" applyFont="1" applyFill="1" applyBorder="1" applyAlignment="1">
      <alignment vertical="center"/>
    </xf>
    <xf numFmtId="0" fontId="12" fillId="2" borderId="55" xfId="2" applyFont="1" applyFill="1" applyBorder="1" applyAlignment="1">
      <alignment vertical="center"/>
    </xf>
    <xf numFmtId="0" fontId="12" fillId="2" borderId="56" xfId="2" applyFont="1" applyFill="1" applyBorder="1" applyAlignment="1">
      <alignment vertical="center"/>
    </xf>
    <xf numFmtId="0" fontId="12" fillId="2" borderId="57" xfId="2" applyFont="1" applyFill="1" applyBorder="1" applyAlignment="1">
      <alignment vertical="center"/>
    </xf>
    <xf numFmtId="0" fontId="12" fillId="2" borderId="57" xfId="2" applyFont="1" applyFill="1" applyBorder="1" applyAlignment="1">
      <alignment horizontal="right" vertical="center"/>
    </xf>
    <xf numFmtId="0" fontId="12" fillId="2" borderId="32" xfId="2" applyFont="1" applyFill="1" applyBorder="1" applyAlignment="1">
      <alignment vertical="center"/>
    </xf>
    <xf numFmtId="0" fontId="12" fillId="2" borderId="32" xfId="2" applyFont="1" applyFill="1" applyBorder="1" applyAlignment="1">
      <alignment horizontal="right" vertical="center"/>
    </xf>
    <xf numFmtId="0" fontId="12" fillId="2" borderId="50" xfId="2" applyFont="1" applyFill="1" applyBorder="1" applyAlignment="1">
      <alignment horizontal="right" vertical="center"/>
    </xf>
    <xf numFmtId="0" fontId="12" fillId="2" borderId="52" xfId="2" applyFont="1" applyFill="1" applyBorder="1" applyAlignment="1">
      <alignment vertical="center"/>
    </xf>
    <xf numFmtId="0" fontId="12" fillId="2" borderId="0" xfId="2" applyFont="1" applyFill="1" applyAlignment="1">
      <alignment vertical="center"/>
    </xf>
    <xf numFmtId="0" fontId="12" fillId="2" borderId="0" xfId="2" applyFont="1" applyFill="1" applyAlignment="1">
      <alignment horizontal="right" vertical="center"/>
    </xf>
    <xf numFmtId="0" fontId="12" fillId="2" borderId="75" xfId="2" applyFont="1" applyFill="1" applyBorder="1" applyAlignment="1">
      <alignment vertical="center"/>
    </xf>
    <xf numFmtId="0" fontId="12" fillId="2" borderId="75" xfId="2" applyFont="1" applyFill="1" applyBorder="1" applyAlignment="1">
      <alignment horizontal="right" vertical="center"/>
    </xf>
    <xf numFmtId="0" fontId="12" fillId="0" borderId="14" xfId="2" applyFont="1" applyBorder="1" applyAlignment="1">
      <alignment horizontal="right" vertical="center"/>
    </xf>
    <xf numFmtId="0" fontId="12" fillId="0" borderId="18" xfId="2" applyFont="1" applyBorder="1" applyAlignment="1">
      <alignment horizontal="left" vertical="center"/>
    </xf>
    <xf numFmtId="0" fontId="12" fillId="0" borderId="69" xfId="2" applyFont="1" applyBorder="1" applyAlignment="1">
      <alignment horizontal="left" vertical="center"/>
    </xf>
    <xf numFmtId="0" fontId="11" fillId="0" borderId="0" xfId="3" applyAlignment="1">
      <alignment horizontal="center" vertical="center" wrapText="1"/>
    </xf>
    <xf numFmtId="0" fontId="25" fillId="0" borderId="0" xfId="3" applyFont="1" applyAlignment="1">
      <alignment horizontal="center" vertical="center" wrapText="1"/>
    </xf>
    <xf numFmtId="0" fontId="25" fillId="0" borderId="37" xfId="3" applyFont="1" applyBorder="1" applyAlignment="1">
      <alignment horizontal="center" vertical="center" wrapText="1"/>
    </xf>
    <xf numFmtId="0" fontId="25" fillId="0" borderId="0" xfId="3" applyFont="1" applyAlignment="1">
      <alignment horizontal="center" vertical="center"/>
    </xf>
    <xf numFmtId="0" fontId="25" fillId="0" borderId="37" xfId="3" applyFont="1" applyBorder="1" applyAlignment="1">
      <alignment horizontal="center" vertical="center"/>
    </xf>
    <xf numFmtId="0" fontId="26" fillId="0" borderId="37" xfId="3" applyFont="1" applyBorder="1" applyAlignment="1">
      <alignment horizontal="center" vertical="center"/>
    </xf>
    <xf numFmtId="38" fontId="22" fillId="0" borderId="37" xfId="3" applyNumberFormat="1" applyFont="1" applyBorder="1">
      <alignment vertical="center"/>
    </xf>
    <xf numFmtId="181" fontId="11" fillId="0" borderId="37" xfId="3" applyNumberFormat="1" applyBorder="1">
      <alignment vertical="center"/>
    </xf>
    <xf numFmtId="190" fontId="29" fillId="0" borderId="0" xfId="8" applyNumberFormat="1" applyFont="1" applyAlignment="1">
      <alignment horizontal="center" vertical="center"/>
    </xf>
    <xf numFmtId="3" fontId="29" fillId="0" borderId="0" xfId="8" applyNumberFormat="1" applyFont="1">
      <alignment vertical="center"/>
    </xf>
    <xf numFmtId="3" fontId="28" fillId="0" borderId="0" xfId="8" applyNumberFormat="1" applyFont="1">
      <alignment vertical="center"/>
    </xf>
    <xf numFmtId="0" fontId="4" fillId="0" borderId="0" xfId="7" applyFont="1"/>
    <xf numFmtId="0" fontId="30" fillId="0" borderId="0" xfId="7" applyFont="1"/>
    <xf numFmtId="3" fontId="29" fillId="0" borderId="13" xfId="8" applyNumberFormat="1" applyFont="1" applyBorder="1" applyAlignment="1">
      <alignment vertical="center" wrapText="1"/>
    </xf>
    <xf numFmtId="3" fontId="29" fillId="0" borderId="13" xfId="8" applyNumberFormat="1" applyFont="1" applyBorder="1">
      <alignment vertical="center"/>
    </xf>
    <xf numFmtId="3" fontId="29" fillId="0" borderId="79" xfId="8" applyNumberFormat="1" applyFont="1" applyBorder="1" applyAlignment="1">
      <alignment horizontal="distributed" vertical="center"/>
    </xf>
    <xf numFmtId="3" fontId="29" fillId="0" borderId="83" xfId="8" applyNumberFormat="1" applyFont="1" applyBorder="1" applyAlignment="1">
      <alignment horizontal="distributed" vertical="center"/>
    </xf>
    <xf numFmtId="3" fontId="20" fillId="5" borderId="51" xfId="2" applyNumberFormat="1" applyFont="1" applyFill="1" applyBorder="1" applyAlignment="1">
      <alignment horizontal="center" vertical="center" shrinkToFit="1"/>
    </xf>
    <xf numFmtId="3" fontId="20" fillId="5" borderId="50" xfId="2" applyNumberFormat="1" applyFont="1" applyFill="1" applyBorder="1" applyAlignment="1">
      <alignment horizontal="center" vertical="center" shrinkToFit="1"/>
    </xf>
    <xf numFmtId="3" fontId="20" fillId="5" borderId="53" xfId="2" applyNumberFormat="1" applyFont="1" applyFill="1" applyBorder="1" applyAlignment="1">
      <alignment horizontal="center" vertical="center" shrinkToFit="1"/>
    </xf>
    <xf numFmtId="3" fontId="20" fillId="5" borderId="54" xfId="2" applyNumberFormat="1" applyFont="1" applyFill="1" applyBorder="1" applyAlignment="1">
      <alignment horizontal="center" vertical="center" shrinkToFit="1"/>
    </xf>
    <xf numFmtId="190" fontId="31" fillId="0" borderId="17" xfId="8" applyNumberFormat="1" applyFont="1" applyBorder="1" applyAlignment="1">
      <alignment horizontal="center" vertical="center"/>
    </xf>
    <xf numFmtId="190" fontId="31" fillId="0" borderId="0" xfId="8" applyNumberFormat="1" applyFont="1">
      <alignment vertical="center"/>
    </xf>
    <xf numFmtId="186" fontId="31" fillId="0" borderId="0" xfId="8" applyNumberFormat="1" applyFont="1">
      <alignment vertical="center"/>
    </xf>
    <xf numFmtId="191" fontId="31" fillId="0" borderId="0" xfId="8" applyNumberFormat="1" applyFont="1" applyAlignment="1">
      <alignment vertical="center" shrinkToFit="1"/>
    </xf>
    <xf numFmtId="190" fontId="31" fillId="0" borderId="0" xfId="8" applyNumberFormat="1" applyFont="1" applyAlignment="1">
      <alignment horizontal="center" vertical="center" wrapText="1"/>
    </xf>
    <xf numFmtId="0" fontId="25" fillId="0" borderId="0" xfId="8" applyFont="1">
      <alignment vertical="center"/>
    </xf>
    <xf numFmtId="190" fontId="31" fillId="0" borderId="0" xfId="8" applyNumberFormat="1" applyFont="1" applyAlignment="1">
      <alignment horizontal="center" vertical="center"/>
    </xf>
    <xf numFmtId="3" fontId="31" fillId="0" borderId="69" xfId="8" applyNumberFormat="1" applyFont="1" applyBorder="1" applyAlignment="1">
      <alignment horizontal="center" vertical="center" wrapText="1"/>
    </xf>
    <xf numFmtId="3" fontId="31" fillId="0" borderId="0" xfId="8" applyNumberFormat="1" applyFont="1" applyAlignment="1">
      <alignment horizontal="center" vertical="center"/>
    </xf>
    <xf numFmtId="3" fontId="31" fillId="0" borderId="18" xfId="8" applyNumberFormat="1" applyFont="1" applyBorder="1" applyAlignment="1">
      <alignment horizontal="center" vertical="center" wrapText="1"/>
    </xf>
    <xf numFmtId="3" fontId="31" fillId="0" borderId="0" xfId="8" applyNumberFormat="1" applyFont="1" applyAlignment="1">
      <alignment horizontal="center" vertical="center" wrapText="1"/>
    </xf>
    <xf numFmtId="186" fontId="31" fillId="0" borderId="18" xfId="8" applyNumberFormat="1" applyFont="1" applyBorder="1" applyAlignment="1">
      <alignment vertical="center" wrapText="1"/>
    </xf>
    <xf numFmtId="190" fontId="31" fillId="0" borderId="0" xfId="8" applyNumberFormat="1" applyFont="1" applyAlignment="1">
      <alignment vertical="center" wrapText="1"/>
    </xf>
    <xf numFmtId="190" fontId="31" fillId="0" borderId="17" xfId="8" applyNumberFormat="1" applyFont="1" applyBorder="1" applyAlignment="1">
      <alignment horizontal="center" vertical="center" wrapText="1"/>
    </xf>
    <xf numFmtId="186" fontId="31" fillId="0" borderId="18" xfId="8" applyNumberFormat="1" applyFont="1" applyBorder="1" applyAlignment="1">
      <alignment horizontal="center" vertical="center" wrapText="1"/>
    </xf>
    <xf numFmtId="3" fontId="31" fillId="0" borderId="17" xfId="8" applyNumberFormat="1" applyFont="1" applyBorder="1" applyAlignment="1">
      <alignment horizontal="center" vertical="center" wrapText="1"/>
    </xf>
    <xf numFmtId="3" fontId="31" fillId="0" borderId="17" xfId="8" applyNumberFormat="1" applyFont="1" applyBorder="1" applyAlignment="1">
      <alignment horizontal="center" vertical="top" wrapText="1"/>
    </xf>
    <xf numFmtId="186" fontId="31" fillId="0" borderId="0" xfId="8" applyNumberFormat="1" applyFont="1" applyAlignment="1">
      <alignment vertical="center" wrapText="1"/>
    </xf>
    <xf numFmtId="186" fontId="31" fillId="0" borderId="18" xfId="8" applyNumberFormat="1" applyFont="1" applyBorder="1" applyAlignment="1">
      <alignment horizontal="right" vertical="center" wrapText="1"/>
    </xf>
    <xf numFmtId="186" fontId="31" fillId="0" borderId="69" xfId="8" applyNumberFormat="1" applyFont="1" applyBorder="1" applyAlignment="1">
      <alignment horizontal="center" vertical="center" wrapText="1"/>
    </xf>
    <xf numFmtId="186" fontId="31" fillId="0" borderId="69" xfId="8" applyNumberFormat="1" applyFont="1" applyBorder="1" applyAlignment="1">
      <alignment vertical="center" wrapText="1"/>
    </xf>
    <xf numFmtId="190" fontId="31" fillId="0" borderId="77" xfId="8" applyNumberFormat="1" applyFont="1" applyBorder="1" applyAlignment="1">
      <alignment horizontal="center" vertical="center"/>
    </xf>
    <xf numFmtId="190" fontId="31" fillId="0" borderId="17" xfId="8" applyNumberFormat="1" applyFont="1" applyBorder="1" applyAlignment="1">
      <alignment horizontal="center" vertical="top"/>
    </xf>
    <xf numFmtId="186" fontId="31" fillId="0" borderId="0" xfId="8" applyNumberFormat="1" applyFont="1" applyAlignment="1">
      <alignment horizontal="center" vertical="center" wrapText="1"/>
    </xf>
    <xf numFmtId="3" fontId="31" fillId="0" borderId="76" xfId="8" applyNumberFormat="1" applyFont="1" applyBorder="1" applyAlignment="1">
      <alignment horizontal="center" vertical="center" wrapText="1"/>
    </xf>
    <xf numFmtId="3" fontId="31" fillId="0" borderId="20" xfId="8" applyNumberFormat="1" applyFont="1" applyBorder="1" applyAlignment="1">
      <alignment horizontal="center" vertical="center" wrapText="1"/>
    </xf>
    <xf numFmtId="186" fontId="31" fillId="0" borderId="76" xfId="8" applyNumberFormat="1" applyFont="1" applyBorder="1" applyAlignment="1">
      <alignment horizontal="center" vertical="center" wrapText="1"/>
    </xf>
    <xf numFmtId="186" fontId="33" fillId="0" borderId="0" xfId="7" applyNumberFormat="1" applyFont="1" applyAlignment="1">
      <alignment vertical="center"/>
    </xf>
    <xf numFmtId="186" fontId="34" fillId="0" borderId="0" xfId="7" applyNumberFormat="1" applyFont="1" applyAlignment="1">
      <alignment vertical="center"/>
    </xf>
    <xf numFmtId="186" fontId="25" fillId="0" borderId="0" xfId="7" applyNumberFormat="1" applyFont="1" applyAlignment="1">
      <alignment vertical="center"/>
    </xf>
    <xf numFmtId="0" fontId="34" fillId="0" borderId="32" xfId="7" applyFont="1" applyBorder="1" applyAlignment="1">
      <alignment vertical="center" wrapText="1"/>
    </xf>
    <xf numFmtId="0" fontId="34" fillId="0" borderId="32" xfId="7" applyFont="1" applyBorder="1" applyAlignment="1">
      <alignment vertical="center"/>
    </xf>
    <xf numFmtId="0" fontId="34" fillId="0" borderId="33" xfId="7" applyFont="1" applyBorder="1" applyAlignment="1">
      <alignment vertical="center"/>
    </xf>
    <xf numFmtId="0" fontId="34" fillId="0" borderId="0" xfId="7" applyFont="1" applyAlignment="1">
      <alignment vertical="center"/>
    </xf>
    <xf numFmtId="0" fontId="34" fillId="0" borderId="17" xfId="7" applyFont="1" applyBorder="1" applyAlignment="1">
      <alignment vertical="center"/>
    </xf>
    <xf numFmtId="0" fontId="34" fillId="0" borderId="20" xfId="7" applyFont="1" applyBorder="1" applyAlignment="1">
      <alignment vertical="center" wrapText="1"/>
    </xf>
    <xf numFmtId="0" fontId="34" fillId="0" borderId="20" xfId="7" quotePrefix="1" applyFont="1" applyBorder="1" applyAlignment="1">
      <alignment vertical="center" wrapText="1"/>
    </xf>
    <xf numFmtId="0" fontId="34" fillId="0" borderId="0" xfId="7" applyFont="1" applyAlignment="1">
      <alignment horizontal="center" vertical="center"/>
    </xf>
    <xf numFmtId="0" fontId="34" fillId="0" borderId="0" xfId="7" applyFont="1" applyAlignment="1">
      <alignment horizontal="distributed" vertical="center"/>
    </xf>
    <xf numFmtId="0" fontId="34" fillId="0" borderId="0" xfId="7" applyFont="1" applyAlignment="1">
      <alignment horizontal="right" vertical="center"/>
    </xf>
    <xf numFmtId="0" fontId="25" fillId="0" borderId="0" xfId="7" applyFont="1" applyAlignment="1">
      <alignment vertical="center"/>
    </xf>
    <xf numFmtId="0" fontId="34" fillId="0" borderId="13" xfId="7" applyFont="1" applyBorder="1" applyAlignment="1">
      <alignment horizontal="center" vertical="center"/>
    </xf>
    <xf numFmtId="0" fontId="34" fillId="0" borderId="13" xfId="7" applyFont="1" applyBorder="1" applyAlignment="1">
      <alignment horizontal="distributed" vertical="center"/>
    </xf>
    <xf numFmtId="0" fontId="34" fillId="0" borderId="13" xfId="7" applyFont="1" applyBorder="1" applyAlignment="1">
      <alignment horizontal="right" vertical="center"/>
    </xf>
    <xf numFmtId="0" fontId="34" fillId="0" borderId="13" xfId="7" applyFont="1" applyBorder="1" applyAlignment="1">
      <alignment vertical="center"/>
    </xf>
    <xf numFmtId="0" fontId="25" fillId="0" borderId="13" xfId="7" applyFont="1" applyBorder="1" applyAlignment="1">
      <alignment vertical="center"/>
    </xf>
    <xf numFmtId="0" fontId="34" fillId="0" borderId="0" xfId="0" applyFont="1" applyAlignment="1">
      <alignment horizontal="center" vertical="center"/>
    </xf>
    <xf numFmtId="0" fontId="34" fillId="0" borderId="0" xfId="0" applyFont="1" applyAlignment="1">
      <alignment horizontal="distributed" vertical="center"/>
    </xf>
    <xf numFmtId="0" fontId="34" fillId="0" borderId="0" xfId="0" applyFont="1" applyAlignment="1">
      <alignment horizontal="right" vertical="center"/>
    </xf>
    <xf numFmtId="0" fontId="34" fillId="0" borderId="0" xfId="0" applyFont="1">
      <alignment vertical="center"/>
    </xf>
    <xf numFmtId="0" fontId="25" fillId="0" borderId="0" xfId="0" applyFont="1">
      <alignment vertical="center"/>
    </xf>
    <xf numFmtId="0" fontId="34" fillId="0" borderId="15" xfId="7" applyFont="1" applyBorder="1" applyAlignment="1">
      <alignment vertical="center" wrapText="1"/>
    </xf>
    <xf numFmtId="0" fontId="25" fillId="0" borderId="37" xfId="7" applyFont="1" applyBorder="1" applyAlignment="1">
      <alignment vertical="center"/>
    </xf>
    <xf numFmtId="0" fontId="25" fillId="0" borderId="0" xfId="7" applyFont="1" applyAlignment="1">
      <alignment horizontal="center" vertical="center"/>
    </xf>
    <xf numFmtId="0" fontId="25" fillId="0" borderId="38" xfId="7" applyFont="1" applyBorder="1" applyAlignment="1">
      <alignment vertical="center"/>
    </xf>
    <xf numFmtId="0" fontId="25" fillId="0" borderId="69" xfId="7" applyFont="1" applyBorder="1" applyAlignment="1">
      <alignment vertical="center"/>
    </xf>
    <xf numFmtId="0" fontId="25" fillId="0" borderId="69" xfId="7" applyFont="1" applyBorder="1" applyAlignment="1">
      <alignment vertical="center" wrapText="1"/>
    </xf>
    <xf numFmtId="0" fontId="25" fillId="0" borderId="69" xfId="0" applyFont="1" applyBorder="1" applyAlignment="1">
      <alignment vertical="center" wrapText="1"/>
    </xf>
    <xf numFmtId="187" fontId="34" fillId="0" borderId="20" xfId="7" applyNumberFormat="1" applyFont="1" applyBorder="1" applyAlignment="1">
      <alignment vertical="center"/>
    </xf>
    <xf numFmtId="0" fontId="34" fillId="0" borderId="20" xfId="7" applyFont="1" applyBorder="1" applyAlignment="1">
      <alignment horizontal="left" vertical="center"/>
    </xf>
    <xf numFmtId="0" fontId="34" fillId="0" borderId="21" xfId="7" applyFont="1" applyBorder="1" applyAlignment="1">
      <alignment vertical="center"/>
    </xf>
    <xf numFmtId="0" fontId="25" fillId="0" borderId="76" xfId="0" applyFont="1" applyBorder="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34" fillId="0" borderId="0" xfId="0" applyFont="1" applyAlignment="1">
      <alignment horizontal="center" vertical="center" wrapText="1"/>
    </xf>
    <xf numFmtId="0" fontId="25" fillId="0" borderId="0" xfId="0" applyFont="1" applyAlignment="1">
      <alignment vertical="center" wrapText="1"/>
    </xf>
    <xf numFmtId="0" fontId="34" fillId="0" borderId="22" xfId="7" applyFont="1" applyBorder="1" applyAlignment="1">
      <alignment horizontal="left" vertical="center" wrapText="1"/>
    </xf>
    <xf numFmtId="0" fontId="34" fillId="0" borderId="31" xfId="7" applyFont="1" applyBorder="1" applyAlignment="1">
      <alignment vertical="center" wrapText="1"/>
    </xf>
    <xf numFmtId="0" fontId="34" fillId="0" borderId="0" xfId="0" applyFont="1" applyAlignment="1">
      <alignment horizontal="left" vertical="center" wrapText="1"/>
    </xf>
    <xf numFmtId="0" fontId="34" fillId="0" borderId="0" xfId="7" applyFont="1" applyAlignment="1">
      <alignment horizontal="left" vertical="center" wrapText="1"/>
    </xf>
    <xf numFmtId="0" fontId="34" fillId="0" borderId="0" xfId="7" applyFont="1" applyAlignment="1">
      <alignment horizontal="left" vertical="center"/>
    </xf>
    <xf numFmtId="0" fontId="15" fillId="2" borderId="32" xfId="2" applyFont="1" applyFill="1" applyBorder="1"/>
    <xf numFmtId="0" fontId="37" fillId="2" borderId="32" xfId="2" applyFont="1" applyFill="1" applyBorder="1" applyAlignment="1">
      <alignment horizontal="center" vertical="center"/>
    </xf>
    <xf numFmtId="1" fontId="17" fillId="2" borderId="32" xfId="2" applyNumberFormat="1" applyFont="1" applyFill="1" applyBorder="1" applyAlignment="1">
      <alignment horizontal="right" vertical="center"/>
    </xf>
    <xf numFmtId="0" fontId="38" fillId="2" borderId="32" xfId="2" applyFont="1" applyFill="1" applyBorder="1"/>
    <xf numFmtId="0" fontId="15" fillId="2" borderId="32" xfId="2" applyFont="1" applyFill="1" applyBorder="1" applyAlignment="1">
      <alignment horizontal="right"/>
    </xf>
    <xf numFmtId="0" fontId="15" fillId="2" borderId="33" xfId="2" applyFont="1" applyFill="1" applyBorder="1"/>
    <xf numFmtId="0" fontId="15" fillId="2" borderId="20" xfId="2" applyFont="1" applyFill="1" applyBorder="1"/>
    <xf numFmtId="0" fontId="38" fillId="2" borderId="20" xfId="2" applyFont="1" applyFill="1" applyBorder="1"/>
    <xf numFmtId="0" fontId="17" fillId="2" borderId="20" xfId="2" applyFont="1" applyFill="1" applyBorder="1" applyAlignment="1">
      <alignment vertical="center"/>
    </xf>
    <xf numFmtId="1" fontId="17" fillId="2" borderId="20" xfId="2" applyNumberFormat="1" applyFont="1" applyFill="1" applyBorder="1" applyAlignment="1">
      <alignment horizontal="right" vertical="center"/>
    </xf>
    <xf numFmtId="0" fontId="15" fillId="2" borderId="20" xfId="2" applyFont="1" applyFill="1" applyBorder="1" applyAlignment="1">
      <alignment horizontal="right"/>
    </xf>
    <xf numFmtId="0" fontId="15" fillId="2" borderId="21" xfId="2" applyFont="1" applyFill="1" applyBorder="1"/>
    <xf numFmtId="0" fontId="34" fillId="0" borderId="14" xfId="7" applyFont="1" applyBorder="1" applyAlignment="1">
      <alignment horizontal="center" vertical="center"/>
    </xf>
    <xf numFmtId="0" fontId="15" fillId="2" borderId="0" xfId="2" applyFont="1" applyFill="1" applyAlignment="1">
      <alignment vertical="center" shrinkToFit="1"/>
    </xf>
    <xf numFmtId="0" fontId="15" fillId="2" borderId="17" xfId="2" applyFont="1" applyFill="1" applyBorder="1" applyAlignment="1">
      <alignment vertical="center" shrinkToFit="1"/>
    </xf>
    <xf numFmtId="187" fontId="34" fillId="0" borderId="0" xfId="7" applyNumberFormat="1" applyFont="1" applyAlignment="1">
      <alignment horizontal="center" vertical="center"/>
    </xf>
    <xf numFmtId="3" fontId="31" fillId="0" borderId="0" xfId="8" applyNumberFormat="1" applyFont="1" applyAlignment="1">
      <alignment horizontal="left" vertical="center"/>
    </xf>
    <xf numFmtId="0" fontId="31" fillId="0" borderId="0" xfId="8" applyFont="1" applyAlignment="1">
      <alignment horizontal="center" vertical="center"/>
    </xf>
    <xf numFmtId="3" fontId="25" fillId="0" borderId="0" xfId="8" applyNumberFormat="1" applyFont="1" applyAlignment="1">
      <alignment horizontal="left" vertical="center"/>
    </xf>
    <xf numFmtId="190" fontId="31" fillId="0" borderId="0" xfId="8" applyNumberFormat="1" applyFont="1" applyAlignment="1">
      <alignment horizontal="left" vertical="center"/>
    </xf>
    <xf numFmtId="190" fontId="31" fillId="0" borderId="0" xfId="8" applyNumberFormat="1" applyFont="1" applyAlignment="1">
      <alignment horizontal="left" vertical="center" wrapText="1"/>
    </xf>
    <xf numFmtId="186" fontId="31" fillId="0" borderId="0" xfId="8" applyNumberFormat="1" applyFont="1" applyAlignment="1">
      <alignment horizontal="left" vertical="center" wrapText="1"/>
    </xf>
    <xf numFmtId="186" fontId="31" fillId="0" borderId="17" xfId="8" applyNumberFormat="1" applyFont="1" applyBorder="1" applyAlignment="1">
      <alignment vertical="center" wrapText="1"/>
    </xf>
    <xf numFmtId="190" fontId="31" fillId="0" borderId="100" xfId="8" applyNumberFormat="1" applyFont="1" applyBorder="1" applyAlignment="1">
      <alignment horizontal="center" vertical="center" wrapText="1"/>
    </xf>
    <xf numFmtId="0" fontId="25" fillId="0" borderId="0" xfId="8" applyFont="1" applyAlignment="1">
      <alignment horizontal="left" vertical="center"/>
    </xf>
    <xf numFmtId="3" fontId="32" fillId="0" borderId="0" xfId="8" applyNumberFormat="1" applyFont="1" applyAlignment="1">
      <alignment vertical="center" wrapText="1" shrinkToFit="1"/>
    </xf>
    <xf numFmtId="3" fontId="31" fillId="0" borderId="18" xfId="8" applyNumberFormat="1" applyFont="1" applyBorder="1" applyAlignment="1">
      <alignment vertical="center" shrinkToFit="1"/>
    </xf>
    <xf numFmtId="3" fontId="31" fillId="0" borderId="0" xfId="8" applyNumberFormat="1" applyFont="1" applyAlignment="1">
      <alignment horizontal="left" vertical="center" shrinkToFit="1"/>
    </xf>
    <xf numFmtId="3" fontId="31" fillId="0" borderId="18" xfId="8" applyNumberFormat="1" applyFont="1" applyBorder="1" applyAlignment="1">
      <alignment horizontal="right" vertical="center" shrinkToFit="1"/>
    </xf>
    <xf numFmtId="3" fontId="31" fillId="0" borderId="0" xfId="8" applyNumberFormat="1" applyFont="1" applyAlignment="1">
      <alignment vertical="center" shrinkToFit="1"/>
    </xf>
    <xf numFmtId="190" fontId="31" fillId="0" borderId="78" xfId="8" applyNumberFormat="1" applyFont="1" applyBorder="1" applyAlignment="1">
      <alignment horizontal="center" vertical="center"/>
    </xf>
    <xf numFmtId="0" fontId="25" fillId="0" borderId="104" xfId="8" applyFont="1" applyBorder="1">
      <alignment vertical="center"/>
    </xf>
    <xf numFmtId="190" fontId="31" fillId="0" borderId="77" xfId="8" applyNumberFormat="1" applyFont="1" applyBorder="1" applyAlignment="1">
      <alignment horizontal="center" vertical="center" wrapText="1"/>
    </xf>
    <xf numFmtId="3" fontId="32" fillId="0" borderId="18" xfId="8" applyNumberFormat="1" applyFont="1" applyBorder="1" applyAlignment="1">
      <alignment vertical="center" wrapText="1" shrinkToFit="1"/>
    </xf>
    <xf numFmtId="198" fontId="31" fillId="0" borderId="77" xfId="8" applyNumberFormat="1" applyFont="1" applyBorder="1" applyAlignment="1">
      <alignment horizontal="center" vertical="center" wrapText="1"/>
    </xf>
    <xf numFmtId="190" fontId="31" fillId="0" borderId="18" xfId="8" applyNumberFormat="1" applyFont="1" applyBorder="1" applyAlignment="1">
      <alignment vertical="center" shrinkToFit="1"/>
    </xf>
    <xf numFmtId="190" fontId="31" fillId="0" borderId="17" xfId="8" applyNumberFormat="1" applyFont="1" applyBorder="1" applyAlignment="1">
      <alignment horizontal="left" vertical="center" shrinkToFit="1"/>
    </xf>
    <xf numFmtId="198" fontId="31" fillId="0" borderId="78" xfId="8" applyNumberFormat="1" applyFont="1" applyBorder="1" applyAlignment="1">
      <alignment horizontal="center" vertical="center" wrapText="1"/>
    </xf>
    <xf numFmtId="198" fontId="31" fillId="0" borderId="17" xfId="8" applyNumberFormat="1" applyFont="1" applyBorder="1" applyAlignment="1">
      <alignment horizontal="center" vertical="center" wrapText="1"/>
    </xf>
    <xf numFmtId="190" fontId="31" fillId="0" borderId="18" xfId="8" applyNumberFormat="1" applyFont="1" applyBorder="1" applyAlignment="1">
      <alignment horizontal="right" vertical="center" shrinkToFit="1"/>
    </xf>
    <xf numFmtId="190" fontId="31" fillId="0" borderId="17" xfId="8" applyNumberFormat="1" applyFont="1" applyBorder="1" applyAlignment="1">
      <alignment vertical="center" shrinkToFit="1"/>
    </xf>
    <xf numFmtId="0" fontId="31" fillId="0" borderId="0" xfId="8" applyFont="1" applyAlignment="1">
      <alignment horizontal="center" vertical="center" wrapText="1"/>
    </xf>
    <xf numFmtId="0" fontId="34" fillId="0" borderId="0" xfId="8" applyFont="1">
      <alignment vertical="center"/>
    </xf>
    <xf numFmtId="3" fontId="31" fillId="0" borderId="13" xfId="8" applyNumberFormat="1" applyFont="1" applyBorder="1" applyAlignment="1">
      <alignment vertical="center" wrapText="1"/>
    </xf>
    <xf numFmtId="3" fontId="31" fillId="0" borderId="0" xfId="8" applyNumberFormat="1" applyFont="1">
      <alignment vertical="center"/>
    </xf>
    <xf numFmtId="186" fontId="31" fillId="0" borderId="0" xfId="8" applyNumberFormat="1" applyFont="1" applyAlignment="1">
      <alignment vertical="center" shrinkToFit="1"/>
    </xf>
    <xf numFmtId="186" fontId="31" fillId="0" borderId="0" xfId="8" applyNumberFormat="1" applyFont="1" applyAlignment="1">
      <alignment horizontal="left" vertical="center" shrinkToFit="1"/>
    </xf>
    <xf numFmtId="191" fontId="31" fillId="0" borderId="0" xfId="8" applyNumberFormat="1" applyFont="1" applyAlignment="1">
      <alignment horizontal="left" vertical="center" shrinkToFit="1"/>
    </xf>
    <xf numFmtId="191" fontId="31" fillId="0" borderId="0" xfId="8" applyNumberFormat="1" applyFont="1" applyAlignment="1">
      <alignment horizontal="center" vertical="center" shrinkToFit="1"/>
    </xf>
    <xf numFmtId="190" fontId="31" fillId="0" borderId="0" xfId="8" applyNumberFormat="1" applyFont="1" applyAlignment="1">
      <alignment horizontal="center" vertical="top"/>
    </xf>
    <xf numFmtId="186" fontId="34" fillId="0" borderId="0" xfId="8" applyNumberFormat="1" applyFont="1">
      <alignment vertical="center"/>
    </xf>
    <xf numFmtId="186" fontId="31" fillId="0" borderId="0" xfId="8" applyNumberFormat="1" applyFont="1" applyAlignment="1">
      <alignment horizontal="right" vertical="center" shrinkToFit="1"/>
    </xf>
    <xf numFmtId="3" fontId="42" fillId="0" borderId="79" xfId="8" applyNumberFormat="1" applyFont="1" applyBorder="1" applyAlignment="1">
      <alignment horizontal="distributed" vertical="center"/>
    </xf>
    <xf numFmtId="3" fontId="41" fillId="0" borderId="18" xfId="8" applyNumberFormat="1" applyFont="1" applyBorder="1" applyAlignment="1">
      <alignment horizontal="distributed" vertical="center"/>
    </xf>
    <xf numFmtId="186" fontId="41" fillId="0" borderId="67" xfId="8" applyNumberFormat="1" applyFont="1" applyBorder="1" applyAlignment="1">
      <alignment horizontal="right" vertical="center"/>
    </xf>
    <xf numFmtId="190" fontId="41" fillId="0" borderId="80" xfId="8" applyNumberFormat="1" applyFont="1" applyBorder="1" applyAlignment="1">
      <alignment horizontal="right" vertical="center"/>
    </xf>
    <xf numFmtId="190" fontId="41" fillId="0" borderId="17" xfId="8" applyNumberFormat="1" applyFont="1" applyBorder="1" applyAlignment="1">
      <alignment horizontal="center" vertical="center"/>
    </xf>
    <xf numFmtId="186" fontId="41" fillId="0" borderId="67" xfId="8" applyNumberFormat="1" applyFont="1" applyBorder="1" applyAlignment="1">
      <alignment horizontal="right" vertical="center" wrapText="1"/>
    </xf>
    <xf numFmtId="190" fontId="41" fillId="0" borderId="81" xfId="8" applyNumberFormat="1" applyFont="1" applyBorder="1" applyAlignment="1">
      <alignment horizontal="right" vertical="center" wrapText="1"/>
    </xf>
    <xf numFmtId="190" fontId="41" fillId="0" borderId="105" xfId="8" applyNumberFormat="1" applyFont="1" applyBorder="1" applyAlignment="1">
      <alignment horizontal="left" vertical="center" wrapText="1"/>
    </xf>
    <xf numFmtId="190" fontId="41" fillId="0" borderId="44" xfId="8" applyNumberFormat="1" applyFont="1" applyBorder="1" applyAlignment="1">
      <alignment horizontal="center" vertical="center" wrapText="1"/>
    </xf>
    <xf numFmtId="190" fontId="41" fillId="0" borderId="44" xfId="8" applyNumberFormat="1" applyFont="1" applyBorder="1" applyAlignment="1">
      <alignment horizontal="left" vertical="center" wrapText="1"/>
    </xf>
    <xf numFmtId="49" fontId="41" fillId="0" borderId="44" xfId="8" applyNumberFormat="1" applyFont="1" applyBorder="1" applyAlignment="1">
      <alignment horizontal="center" vertical="center" wrapText="1"/>
    </xf>
    <xf numFmtId="199" fontId="41" fillId="0" borderId="32" xfId="8" applyNumberFormat="1" applyFont="1" applyBorder="1" applyAlignment="1">
      <alignment horizontal="left" vertical="center" wrapText="1"/>
    </xf>
    <xf numFmtId="200" fontId="41" fillId="0" borderId="68" xfId="8" applyNumberFormat="1" applyFont="1" applyBorder="1" applyAlignment="1">
      <alignment horizontal="left" vertical="center" wrapText="1"/>
    </xf>
    <xf numFmtId="190" fontId="41" fillId="0" borderId="32" xfId="8" applyNumberFormat="1" applyFont="1" applyBorder="1" applyAlignment="1">
      <alignment horizontal="left" vertical="center" wrapText="1"/>
    </xf>
    <xf numFmtId="190" fontId="41" fillId="0" borderId="67" xfId="8" applyNumberFormat="1" applyFont="1" applyBorder="1" applyAlignment="1">
      <alignment horizontal="right" vertical="center" wrapText="1"/>
    </xf>
    <xf numFmtId="201" fontId="41" fillId="0" borderId="67" xfId="8" applyNumberFormat="1" applyFont="1" applyBorder="1" applyAlignment="1">
      <alignment horizontal="center" vertical="center" wrapText="1"/>
    </xf>
    <xf numFmtId="190" fontId="41" fillId="0" borderId="44" xfId="8" applyNumberFormat="1" applyFont="1" applyBorder="1" applyAlignment="1">
      <alignment vertical="center" wrapText="1"/>
    </xf>
    <xf numFmtId="202" fontId="41" fillId="0" borderId="44" xfId="8" applyNumberFormat="1" applyFont="1" applyBorder="1" applyAlignment="1">
      <alignment horizontal="left" vertical="center" wrapText="1"/>
    </xf>
    <xf numFmtId="203" fontId="41" fillId="0" borderId="68" xfId="8" applyNumberFormat="1" applyFont="1" applyBorder="1" applyAlignment="1">
      <alignment horizontal="left" vertical="center" wrapText="1"/>
    </xf>
    <xf numFmtId="190" fontId="41" fillId="0" borderId="18" xfId="8" applyNumberFormat="1" applyFont="1" applyBorder="1">
      <alignment vertical="center"/>
    </xf>
    <xf numFmtId="186" fontId="41" fillId="0" borderId="37" xfId="8" applyNumberFormat="1" applyFont="1" applyBorder="1" applyAlignment="1">
      <alignment horizontal="right" vertical="center" wrapText="1"/>
    </xf>
    <xf numFmtId="3" fontId="41" fillId="0" borderId="15" xfId="8" applyNumberFormat="1" applyFont="1" applyBorder="1" applyAlignment="1">
      <alignment horizontal="right" vertical="center" wrapText="1"/>
    </xf>
    <xf numFmtId="190" fontId="41" fillId="0" borderId="13" xfId="8" applyNumberFormat="1" applyFont="1" applyBorder="1" applyAlignment="1">
      <alignment horizontal="left" vertical="center" wrapText="1"/>
    </xf>
    <xf numFmtId="190" fontId="41" fillId="0" borderId="13" xfId="8" applyNumberFormat="1" applyFont="1" applyBorder="1" applyAlignment="1">
      <alignment horizontal="center" vertical="center" wrapText="1"/>
    </xf>
    <xf numFmtId="49" fontId="41" fillId="0" borderId="13" xfId="8" applyNumberFormat="1" applyFont="1" applyBorder="1" applyAlignment="1">
      <alignment horizontal="left" vertical="center" wrapText="1"/>
    </xf>
    <xf numFmtId="202" fontId="41" fillId="0" borderId="14" xfId="8" applyNumberFormat="1" applyFont="1" applyBorder="1" applyAlignment="1">
      <alignment horizontal="left" vertical="center" wrapText="1"/>
    </xf>
    <xf numFmtId="190" fontId="41" fillId="0" borderId="0" xfId="8" applyNumberFormat="1" applyFont="1">
      <alignment vertical="center"/>
    </xf>
    <xf numFmtId="186" fontId="41" fillId="0" borderId="0" xfId="8" applyNumberFormat="1" applyFont="1">
      <alignment vertical="center"/>
    </xf>
    <xf numFmtId="191" fontId="41" fillId="0" borderId="0" xfId="8" applyNumberFormat="1" applyFont="1" applyAlignment="1">
      <alignment horizontal="right" vertical="center" shrinkToFit="1"/>
    </xf>
    <xf numFmtId="191" fontId="41" fillId="0" borderId="0" xfId="8" applyNumberFormat="1" applyFont="1" applyAlignment="1">
      <alignment vertical="center" shrinkToFit="1"/>
    </xf>
    <xf numFmtId="191" fontId="41" fillId="0" borderId="0" xfId="8" applyNumberFormat="1" applyFont="1" applyAlignment="1">
      <alignment horizontal="left" vertical="center" shrinkToFit="1"/>
    </xf>
    <xf numFmtId="191" fontId="41" fillId="0" borderId="20" xfId="8" applyNumberFormat="1" applyFont="1" applyBorder="1" applyAlignment="1">
      <alignment horizontal="right" vertical="center" shrinkToFit="1"/>
    </xf>
    <xf numFmtId="193" fontId="41" fillId="0" borderId="38" xfId="8" applyNumberFormat="1" applyFont="1" applyBorder="1" applyAlignment="1">
      <alignment horizontal="left" wrapText="1" indent="1"/>
    </xf>
    <xf numFmtId="193" fontId="41" fillId="0" borderId="38" xfId="8" applyNumberFormat="1" applyFont="1" applyBorder="1" applyAlignment="1">
      <alignment horizontal="left" indent="1"/>
    </xf>
    <xf numFmtId="196" fontId="41" fillId="0" borderId="38" xfId="8" applyNumberFormat="1" applyFont="1" applyBorder="1" applyAlignment="1">
      <alignment horizontal="left" wrapText="1" indent="1"/>
    </xf>
    <xf numFmtId="0" fontId="41" fillId="0" borderId="0" xfId="8" applyFont="1">
      <alignment vertical="center"/>
    </xf>
    <xf numFmtId="0" fontId="42" fillId="0" borderId="0" xfId="8" applyFont="1" applyAlignment="1">
      <alignment horizontal="center" vertical="center" wrapText="1"/>
    </xf>
    <xf numFmtId="3" fontId="42" fillId="0" borderId="0" xfId="8" applyNumberFormat="1" applyFont="1" applyAlignment="1">
      <alignment horizontal="center" vertical="center"/>
    </xf>
    <xf numFmtId="3" fontId="42" fillId="0" borderId="83" xfId="8" applyNumberFormat="1" applyFont="1" applyBorder="1" applyAlignment="1">
      <alignment horizontal="distributed" vertical="center"/>
    </xf>
    <xf numFmtId="186" fontId="41" fillId="0" borderId="84" xfId="8" applyNumberFormat="1" applyFont="1" applyBorder="1" applyAlignment="1">
      <alignment horizontal="right" vertical="center"/>
    </xf>
    <xf numFmtId="190" fontId="41" fillId="0" borderId="85" xfId="8" applyNumberFormat="1" applyFont="1" applyBorder="1" applyAlignment="1">
      <alignment horizontal="right" vertical="center"/>
    </xf>
    <xf numFmtId="186" fontId="41" fillId="0" borderId="84" xfId="8" applyNumberFormat="1" applyFont="1" applyBorder="1" applyAlignment="1">
      <alignment horizontal="right" vertical="center" wrapText="1"/>
    </xf>
    <xf numFmtId="190" fontId="41" fillId="0" borderId="86" xfId="8" applyNumberFormat="1" applyFont="1" applyBorder="1" applyAlignment="1">
      <alignment horizontal="right" vertical="center" wrapText="1"/>
    </xf>
    <xf numFmtId="190" fontId="41" fillId="0" borderId="106" xfId="8" applyNumberFormat="1" applyFont="1" applyBorder="1" applyAlignment="1">
      <alignment horizontal="left" vertical="center" wrapText="1"/>
    </xf>
    <xf numFmtId="190" fontId="41" fillId="0" borderId="20" xfId="8" applyNumberFormat="1" applyFont="1" applyBorder="1" applyAlignment="1">
      <alignment horizontal="center" vertical="center" wrapText="1"/>
    </xf>
    <xf numFmtId="190" fontId="41" fillId="0" borderId="20" xfId="8" applyNumberFormat="1" applyFont="1" applyBorder="1" applyAlignment="1">
      <alignment horizontal="left" vertical="center" wrapText="1"/>
    </xf>
    <xf numFmtId="49" fontId="41" fillId="0" borderId="63" xfId="8" applyNumberFormat="1" applyFont="1" applyBorder="1" applyAlignment="1">
      <alignment horizontal="center" vertical="center" wrapText="1"/>
    </xf>
    <xf numFmtId="202" fontId="41" fillId="0" borderId="86" xfId="8" applyNumberFormat="1" applyFont="1" applyBorder="1" applyAlignment="1">
      <alignment horizontal="left" vertical="center" wrapText="1"/>
    </xf>
    <xf numFmtId="202" fontId="41" fillId="0" borderId="21" xfId="8" applyNumberFormat="1" applyFont="1" applyBorder="1" applyAlignment="1">
      <alignment horizontal="left" vertical="center" wrapText="1"/>
    </xf>
    <xf numFmtId="3" fontId="41" fillId="0" borderId="84" xfId="8" applyNumberFormat="1" applyFont="1" applyBorder="1" applyAlignment="1">
      <alignment horizontal="center" vertical="center" wrapText="1"/>
    </xf>
    <xf numFmtId="190" fontId="41" fillId="0" borderId="86" xfId="8" applyNumberFormat="1" applyFont="1" applyBorder="1" applyAlignment="1">
      <alignment horizontal="left" vertical="center" wrapText="1"/>
    </xf>
    <xf numFmtId="190" fontId="41" fillId="0" borderId="20" xfId="8" applyNumberFormat="1" applyFont="1" applyBorder="1" applyAlignment="1">
      <alignment vertical="center" wrapText="1"/>
    </xf>
    <xf numFmtId="49" fontId="41" fillId="0" borderId="20" xfId="8" applyNumberFormat="1" applyFont="1" applyBorder="1" applyAlignment="1">
      <alignment horizontal="center" vertical="center" wrapText="1"/>
    </xf>
    <xf numFmtId="202" fontId="41" fillId="0" borderId="20" xfId="8" applyNumberFormat="1" applyFont="1" applyBorder="1" applyAlignment="1">
      <alignment horizontal="left" vertical="center" wrapText="1"/>
    </xf>
    <xf numFmtId="203" fontId="41" fillId="0" borderId="21" xfId="8" applyNumberFormat="1" applyFont="1" applyBorder="1" applyAlignment="1">
      <alignment horizontal="left" vertical="center" wrapText="1"/>
    </xf>
    <xf numFmtId="0" fontId="41" fillId="0" borderId="13" xfId="8" applyFont="1" applyBorder="1">
      <alignment vertical="center"/>
    </xf>
    <xf numFmtId="0" fontId="41" fillId="0" borderId="20" xfId="8" applyFont="1" applyBorder="1" applyAlignment="1">
      <alignment horizontal="right" vertical="center"/>
    </xf>
    <xf numFmtId="0" fontId="41" fillId="0" borderId="0" xfId="8" applyFont="1" applyAlignment="1">
      <alignment horizontal="left" vertical="center"/>
    </xf>
    <xf numFmtId="190" fontId="41" fillId="0" borderId="17" xfId="8" applyNumberFormat="1" applyFont="1" applyBorder="1">
      <alignment vertical="center"/>
    </xf>
    <xf numFmtId="190" fontId="41" fillId="0" borderId="13" xfId="8" applyNumberFormat="1" applyFont="1" applyBorder="1" applyAlignment="1">
      <alignment vertical="center" wrapText="1"/>
    </xf>
    <xf numFmtId="186" fontId="41" fillId="0" borderId="37" xfId="8" applyNumberFormat="1" applyFont="1" applyBorder="1">
      <alignment vertical="center"/>
    </xf>
    <xf numFmtId="194" fontId="41" fillId="0" borderId="76" xfId="8" applyNumberFormat="1" applyFont="1" applyBorder="1" applyAlignment="1">
      <alignment horizontal="right" vertical="top" wrapText="1"/>
    </xf>
    <xf numFmtId="206" fontId="41" fillId="0" borderId="76" xfId="8" applyNumberFormat="1" applyFont="1" applyBorder="1" applyAlignment="1">
      <alignment horizontal="right" vertical="top" wrapText="1"/>
    </xf>
    <xf numFmtId="3" fontId="41" fillId="0" borderId="76" xfId="8" applyNumberFormat="1" applyFont="1" applyBorder="1" applyAlignment="1">
      <alignment horizontal="left" vertical="top" wrapText="1" indent="2"/>
    </xf>
    <xf numFmtId="190" fontId="41" fillId="0" borderId="0" xfId="8" applyNumberFormat="1" applyFont="1" applyAlignment="1">
      <alignment horizontal="center" vertical="center" wrapText="1"/>
    </xf>
    <xf numFmtId="3" fontId="41" fillId="0" borderId="79" xfId="8" applyNumberFormat="1" applyFont="1" applyBorder="1" applyAlignment="1">
      <alignment horizontal="distributed" vertical="center"/>
    </xf>
    <xf numFmtId="3" fontId="41" fillId="0" borderId="83" xfId="8" applyNumberFormat="1" applyFont="1" applyBorder="1" applyAlignment="1">
      <alignment horizontal="distributed" vertical="center"/>
    </xf>
    <xf numFmtId="0" fontId="42" fillId="0" borderId="0" xfId="8" applyFont="1">
      <alignment vertical="center"/>
    </xf>
    <xf numFmtId="190" fontId="41" fillId="0" borderId="0" xfId="8" applyNumberFormat="1" applyFont="1" applyAlignment="1">
      <alignment horizontal="center" vertical="center"/>
    </xf>
    <xf numFmtId="0" fontId="42" fillId="0" borderId="0" xfId="8" applyFont="1" applyAlignment="1">
      <alignment horizontal="center" vertical="center"/>
    </xf>
    <xf numFmtId="3" fontId="41" fillId="0" borderId="0" xfId="8" applyNumberFormat="1" applyFont="1">
      <alignment vertical="center"/>
    </xf>
    <xf numFmtId="0" fontId="43" fillId="0" borderId="0" xfId="0" applyFont="1">
      <alignment vertical="center"/>
    </xf>
    <xf numFmtId="0" fontId="43" fillId="0" borderId="0" xfId="0" applyFont="1" applyAlignment="1">
      <alignment horizontal="left" vertical="center"/>
    </xf>
    <xf numFmtId="191" fontId="31" fillId="0" borderId="0" xfId="8" applyNumberFormat="1" applyFont="1" applyAlignment="1">
      <alignment horizontal="right" vertical="center"/>
    </xf>
    <xf numFmtId="191" fontId="31" fillId="0" borderId="0" xfId="8" applyNumberFormat="1" applyFont="1" applyAlignment="1">
      <alignment horizontal="left" vertical="center"/>
    </xf>
    <xf numFmtId="191" fontId="31" fillId="0" borderId="0" xfId="8" applyNumberFormat="1" applyFont="1">
      <alignment vertical="center"/>
    </xf>
    <xf numFmtId="186" fontId="31" fillId="0" borderId="0" xfId="8" applyNumberFormat="1" applyFont="1" applyAlignment="1">
      <alignment horizontal="right" vertical="center"/>
    </xf>
    <xf numFmtId="186" fontId="34" fillId="0" borderId="0" xfId="8" applyNumberFormat="1" applyFont="1" applyAlignment="1">
      <alignment horizontal="right" vertical="center"/>
    </xf>
    <xf numFmtId="186" fontId="31" fillId="0" borderId="0" xfId="8" applyNumberFormat="1" applyFont="1" applyAlignment="1">
      <alignment horizontal="left" vertical="center"/>
    </xf>
    <xf numFmtId="0" fontId="31" fillId="0" borderId="0" xfId="8" applyFont="1" applyAlignment="1">
      <alignment horizontal="left" vertical="center"/>
    </xf>
    <xf numFmtId="3" fontId="31" fillId="0" borderId="0" xfId="8" applyNumberFormat="1" applyFont="1" applyAlignment="1">
      <alignment horizontal="right" vertical="center"/>
    </xf>
    <xf numFmtId="3" fontId="34" fillId="0" borderId="0" xfId="8" applyNumberFormat="1" applyFont="1">
      <alignment vertical="center"/>
    </xf>
    <xf numFmtId="0" fontId="34" fillId="0" borderId="0" xfId="0" applyFont="1" applyAlignment="1">
      <alignment horizontal="left" vertical="center"/>
    </xf>
    <xf numFmtId="187" fontId="34" fillId="0" borderId="0" xfId="0" applyNumberFormat="1" applyFont="1" applyAlignment="1">
      <alignment horizontal="center" vertical="center"/>
    </xf>
    <xf numFmtId="186" fontId="34" fillId="0" borderId="0" xfId="7" applyNumberFormat="1" applyFont="1" applyAlignment="1">
      <alignment horizontal="left" vertical="center"/>
    </xf>
    <xf numFmtId="186" fontId="34" fillId="0" borderId="0" xfId="0" applyNumberFormat="1" applyFont="1">
      <alignment vertical="center"/>
    </xf>
    <xf numFmtId="186" fontId="34" fillId="0" borderId="0" xfId="0" applyNumberFormat="1" applyFont="1" applyAlignment="1">
      <alignment horizontal="left" vertical="center"/>
    </xf>
    <xf numFmtId="0" fontId="44" fillId="0" borderId="14" xfId="7" applyFont="1" applyBorder="1" applyAlignment="1">
      <alignment horizontal="center" vertical="center"/>
    </xf>
    <xf numFmtId="0" fontId="4" fillId="0" borderId="0" xfId="7" applyFont="1" applyAlignment="1">
      <alignment horizontal="left"/>
    </xf>
    <xf numFmtId="0" fontId="30" fillId="0" borderId="0" xfId="7" applyFont="1" applyAlignment="1">
      <alignment horizontal="left"/>
    </xf>
    <xf numFmtId="0" fontId="4" fillId="0" borderId="0" xfId="7" applyFont="1" applyAlignment="1">
      <alignment wrapText="1"/>
    </xf>
    <xf numFmtId="0" fontId="45" fillId="0" borderId="31" xfId="2" applyFont="1" applyBorder="1" applyAlignment="1">
      <alignment vertical="center"/>
    </xf>
    <xf numFmtId="0" fontId="46" fillId="0" borderId="32" xfId="0" applyFont="1" applyBorder="1">
      <alignment vertical="center"/>
    </xf>
    <xf numFmtId="0" fontId="45" fillId="0" borderId="33" xfId="2" applyFont="1" applyBorder="1" applyAlignment="1">
      <alignment vertical="center"/>
    </xf>
    <xf numFmtId="0" fontId="46" fillId="0" borderId="0" xfId="0" applyFont="1">
      <alignment vertical="center"/>
    </xf>
    <xf numFmtId="0" fontId="46" fillId="0" borderId="31" xfId="0" applyFont="1" applyBorder="1">
      <alignment vertical="center"/>
    </xf>
    <xf numFmtId="0" fontId="46" fillId="0" borderId="33" xfId="0" applyFont="1" applyBorder="1">
      <alignment vertical="center"/>
    </xf>
    <xf numFmtId="0" fontId="46" fillId="0" borderId="18" xfId="0" applyFont="1" applyBorder="1">
      <alignment vertical="center"/>
    </xf>
    <xf numFmtId="0" fontId="45" fillId="0" borderId="112" xfId="2" applyFont="1" applyBorder="1" applyAlignment="1">
      <alignment vertical="center"/>
    </xf>
    <xf numFmtId="0" fontId="46" fillId="0" borderId="111" xfId="3" applyFont="1" applyBorder="1">
      <alignment vertical="center"/>
    </xf>
    <xf numFmtId="0" fontId="46" fillId="0" borderId="22" xfId="0" applyFont="1" applyBorder="1">
      <alignment vertical="center"/>
    </xf>
    <xf numFmtId="0" fontId="46" fillId="0" borderId="115" xfId="3" applyFont="1" applyBorder="1">
      <alignment vertical="center"/>
    </xf>
    <xf numFmtId="0" fontId="45" fillId="0" borderId="116" xfId="2" applyFont="1" applyBorder="1" applyAlignment="1">
      <alignment vertical="center"/>
    </xf>
    <xf numFmtId="0" fontId="46" fillId="0" borderId="111" xfId="0" applyFont="1" applyBorder="1">
      <alignment vertical="center"/>
    </xf>
    <xf numFmtId="0" fontId="46" fillId="0" borderId="120" xfId="0" applyFont="1" applyBorder="1">
      <alignment vertical="center"/>
    </xf>
    <xf numFmtId="0" fontId="46" fillId="0" borderId="113" xfId="0" applyFont="1" applyBorder="1">
      <alignment vertical="center"/>
    </xf>
    <xf numFmtId="0" fontId="46" fillId="0" borderId="121" xfId="0" applyFont="1" applyBorder="1">
      <alignment vertical="center"/>
    </xf>
    <xf numFmtId="0" fontId="46" fillId="0" borderId="115" xfId="0" applyFont="1" applyBorder="1">
      <alignment vertical="center"/>
    </xf>
    <xf numFmtId="0" fontId="46" fillId="0" borderId="122" xfId="0" applyFont="1" applyBorder="1">
      <alignment vertical="center"/>
    </xf>
    <xf numFmtId="0" fontId="46" fillId="0" borderId="117" xfId="0" applyFont="1" applyBorder="1">
      <alignment vertical="center"/>
    </xf>
    <xf numFmtId="3" fontId="46" fillId="0" borderId="112" xfId="0" applyNumberFormat="1" applyFont="1" applyBorder="1">
      <alignment vertical="center"/>
    </xf>
    <xf numFmtId="0" fontId="46" fillId="0" borderId="118" xfId="0" applyFont="1" applyBorder="1">
      <alignment vertical="center"/>
    </xf>
    <xf numFmtId="0" fontId="46" fillId="0" borderId="114" xfId="0" applyFont="1" applyBorder="1">
      <alignment vertical="center"/>
    </xf>
    <xf numFmtId="0" fontId="46" fillId="0" borderId="119" xfId="0" applyFont="1" applyBorder="1">
      <alignment vertical="center"/>
    </xf>
    <xf numFmtId="0" fontId="46" fillId="0" borderId="116" xfId="0" applyFont="1" applyBorder="1">
      <alignment vertical="center"/>
    </xf>
    <xf numFmtId="0" fontId="45" fillId="0" borderId="0" xfId="8" applyFont="1">
      <alignment vertical="center"/>
    </xf>
    <xf numFmtId="0" fontId="46" fillId="0" borderId="112" xfId="0" applyFont="1" applyBorder="1">
      <alignment vertical="center"/>
    </xf>
    <xf numFmtId="0" fontId="46" fillId="0" borderId="20" xfId="0" applyFont="1" applyBorder="1">
      <alignment vertical="center"/>
    </xf>
    <xf numFmtId="0" fontId="46" fillId="0" borderId="0" xfId="0" applyFont="1" applyAlignment="1">
      <alignment vertical="center" textRotation="45"/>
    </xf>
    <xf numFmtId="3" fontId="46" fillId="0" borderId="0" xfId="8" applyNumberFormat="1" applyFont="1" applyAlignment="1">
      <alignment horizontal="left" vertical="center"/>
    </xf>
    <xf numFmtId="0" fontId="46" fillId="0" borderId="0" xfId="8" applyFont="1">
      <alignment vertical="center"/>
    </xf>
    <xf numFmtId="0" fontId="45" fillId="6" borderId="0" xfId="8" applyFont="1" applyFill="1">
      <alignment vertical="center"/>
    </xf>
    <xf numFmtId="3" fontId="47" fillId="6" borderId="0" xfId="8" applyNumberFormat="1" applyFont="1" applyFill="1">
      <alignment vertical="center"/>
    </xf>
    <xf numFmtId="3" fontId="47" fillId="0" borderId="0" xfId="8" applyNumberFormat="1" applyFont="1">
      <alignment vertical="center"/>
    </xf>
    <xf numFmtId="3" fontId="48" fillId="0" borderId="0" xfId="8" applyNumberFormat="1" applyFont="1">
      <alignment vertical="center"/>
    </xf>
    <xf numFmtId="0" fontId="45" fillId="0" borderId="123" xfId="8" applyFont="1" applyBorder="1">
      <alignment vertical="center"/>
    </xf>
    <xf numFmtId="184" fontId="46" fillId="0" borderId="124" xfId="0" applyNumberFormat="1" applyFont="1" applyBorder="1">
      <alignment vertical="center"/>
    </xf>
    <xf numFmtId="3" fontId="45" fillId="0" borderId="123" xfId="8" applyNumberFormat="1" applyFont="1" applyBorder="1">
      <alignment vertical="center"/>
    </xf>
    <xf numFmtId="3" fontId="45" fillId="0" borderId="125" xfId="8" applyNumberFormat="1" applyFont="1" applyBorder="1">
      <alignment vertical="center"/>
    </xf>
    <xf numFmtId="184" fontId="46" fillId="0" borderId="126" xfId="0" applyNumberFormat="1" applyFont="1" applyBorder="1">
      <alignment vertical="center"/>
    </xf>
    <xf numFmtId="0" fontId="45" fillId="0" borderId="131" xfId="8" applyFont="1" applyBorder="1">
      <alignment vertical="center"/>
    </xf>
    <xf numFmtId="184" fontId="46" fillId="0" borderId="128" xfId="0" applyNumberFormat="1" applyFont="1" applyBorder="1">
      <alignment vertical="center"/>
    </xf>
    <xf numFmtId="0" fontId="49" fillId="0" borderId="132" xfId="0" applyFont="1" applyBorder="1">
      <alignment vertical="center"/>
    </xf>
    <xf numFmtId="0" fontId="49" fillId="0" borderId="110" xfId="0" applyFont="1" applyBorder="1">
      <alignment vertical="center"/>
    </xf>
    <xf numFmtId="0" fontId="49" fillId="0" borderId="133" xfId="0" applyFont="1" applyBorder="1">
      <alignment vertical="center"/>
    </xf>
    <xf numFmtId="0" fontId="48" fillId="0" borderId="111" xfId="0" applyFont="1" applyBorder="1" applyAlignment="1">
      <alignment horizontal="left" vertical="top"/>
    </xf>
    <xf numFmtId="0" fontId="48" fillId="0" borderId="113" xfId="0" applyFont="1" applyBorder="1" applyAlignment="1">
      <alignment horizontal="left" vertical="top"/>
    </xf>
    <xf numFmtId="0" fontId="46" fillId="0" borderId="113" xfId="3" applyFont="1" applyBorder="1" applyAlignment="1">
      <alignment horizontal="left" vertical="top"/>
    </xf>
    <xf numFmtId="0" fontId="47" fillId="0" borderId="113" xfId="2" applyFont="1" applyBorder="1" applyAlignment="1">
      <alignment horizontal="left" vertical="top"/>
    </xf>
    <xf numFmtId="0" fontId="47" fillId="0" borderId="115" xfId="2" applyFont="1" applyBorder="1" applyAlignment="1">
      <alignment horizontal="left" vertical="top"/>
    </xf>
    <xf numFmtId="0" fontId="46" fillId="0" borderId="0" xfId="0" applyFont="1" applyAlignment="1"/>
    <xf numFmtId="0" fontId="45" fillId="0" borderId="67" xfId="2" applyFont="1" applyBorder="1" applyAlignment="1">
      <alignment vertical="center"/>
    </xf>
    <xf numFmtId="0" fontId="45" fillId="0" borderId="68" xfId="2" applyFont="1" applyBorder="1" applyAlignment="1">
      <alignment vertical="center"/>
    </xf>
    <xf numFmtId="0" fontId="46" fillId="0" borderId="54" xfId="3" applyFont="1" applyBorder="1">
      <alignment vertical="center"/>
    </xf>
    <xf numFmtId="0" fontId="46" fillId="0" borderId="53" xfId="3" applyFont="1" applyBorder="1">
      <alignment vertical="center"/>
    </xf>
    <xf numFmtId="0" fontId="46" fillId="0" borderId="54" xfId="0" applyFont="1" applyBorder="1">
      <alignment vertical="center"/>
    </xf>
    <xf numFmtId="0" fontId="46" fillId="0" borderId="53" xfId="0" applyFont="1" applyBorder="1">
      <alignment vertical="center"/>
    </xf>
    <xf numFmtId="0" fontId="46" fillId="0" borderId="84" xfId="0" applyFont="1" applyBorder="1">
      <alignment vertical="center"/>
    </xf>
    <xf numFmtId="0" fontId="46" fillId="0" borderId="85" xfId="0" applyFont="1" applyBorder="1">
      <alignment vertical="center"/>
    </xf>
    <xf numFmtId="209" fontId="46" fillId="0" borderId="112" xfId="0" applyNumberFormat="1" applyFont="1" applyBorder="1">
      <alignment vertical="center"/>
    </xf>
    <xf numFmtId="209" fontId="46" fillId="0" borderId="116" xfId="0" applyNumberFormat="1" applyFont="1" applyBorder="1">
      <alignment vertical="center"/>
    </xf>
    <xf numFmtId="0" fontId="50" fillId="0" borderId="0" xfId="0" applyFont="1">
      <alignment vertical="center"/>
    </xf>
    <xf numFmtId="0" fontId="46" fillId="0" borderId="38" xfId="0" applyFont="1" applyBorder="1" applyAlignment="1">
      <alignment horizontal="left" textRotation="45"/>
    </xf>
    <xf numFmtId="0" fontId="46" fillId="0" borderId="15" xfId="0" applyFont="1" applyBorder="1">
      <alignment vertical="center"/>
    </xf>
    <xf numFmtId="0" fontId="46" fillId="0" borderId="13" xfId="0" applyFont="1" applyBorder="1">
      <alignment vertical="center"/>
    </xf>
    <xf numFmtId="3" fontId="46" fillId="0" borderId="14" xfId="0" applyNumberFormat="1" applyFont="1" applyBorder="1">
      <alignment vertical="center"/>
    </xf>
    <xf numFmtId="209" fontId="46" fillId="0" borderId="14" xfId="0" applyNumberFormat="1" applyFont="1" applyBorder="1">
      <alignment vertical="center"/>
    </xf>
    <xf numFmtId="209" fontId="46" fillId="0" borderId="33" xfId="0" applyNumberFormat="1" applyFont="1" applyBorder="1">
      <alignment vertical="center"/>
    </xf>
    <xf numFmtId="0" fontId="46" fillId="0" borderId="136" xfId="0" applyFont="1" applyBorder="1">
      <alignment vertical="center"/>
    </xf>
    <xf numFmtId="0" fontId="46" fillId="0" borderId="137" xfId="0" applyFont="1" applyBorder="1">
      <alignment vertical="center"/>
    </xf>
    <xf numFmtId="3" fontId="46" fillId="0" borderId="138" xfId="0" applyNumberFormat="1" applyFont="1" applyBorder="1">
      <alignment vertical="center"/>
    </xf>
    <xf numFmtId="209" fontId="46" fillId="0" borderId="138" xfId="0" applyNumberFormat="1" applyFont="1" applyBorder="1">
      <alignment vertical="center"/>
    </xf>
    <xf numFmtId="3" fontId="46" fillId="0" borderId="116" xfId="0" applyNumberFormat="1" applyFont="1" applyBorder="1">
      <alignment vertical="center"/>
    </xf>
    <xf numFmtId="3" fontId="46" fillId="0" borderId="17" xfId="0" applyNumberFormat="1" applyFont="1" applyBorder="1">
      <alignment vertical="center"/>
    </xf>
    <xf numFmtId="209" fontId="46" fillId="0" borderId="17" xfId="0" applyNumberFormat="1" applyFont="1" applyBorder="1">
      <alignment vertical="center"/>
    </xf>
    <xf numFmtId="0" fontId="39" fillId="2" borderId="0" xfId="2" applyFont="1" applyFill="1" applyAlignment="1">
      <alignment vertical="center"/>
    </xf>
    <xf numFmtId="0" fontId="53" fillId="2" borderId="0" xfId="2" applyFont="1" applyFill="1" applyAlignment="1">
      <alignment vertical="center"/>
    </xf>
    <xf numFmtId="0" fontId="53" fillId="2" borderId="0" xfId="2" applyFont="1" applyFill="1" applyAlignment="1">
      <alignment horizontal="left" vertical="center"/>
    </xf>
    <xf numFmtId="0" fontId="55" fillId="0" borderId="0" xfId="0" applyFont="1">
      <alignment vertical="center"/>
    </xf>
    <xf numFmtId="0" fontId="55" fillId="2" borderId="0" xfId="0" applyFont="1" applyFill="1">
      <alignment vertical="center"/>
    </xf>
    <xf numFmtId="0" fontId="12" fillId="2" borderId="18" xfId="0" applyFont="1" applyFill="1" applyBorder="1">
      <alignment vertical="center"/>
    </xf>
    <xf numFmtId="0" fontId="55" fillId="2" borderId="22" xfId="0" applyFont="1" applyFill="1" applyBorder="1">
      <alignment vertical="center"/>
    </xf>
    <xf numFmtId="0" fontId="12" fillId="2" borderId="22" xfId="0" applyFont="1" applyFill="1" applyBorder="1">
      <alignment vertical="center"/>
    </xf>
    <xf numFmtId="0" fontId="57" fillId="0" borderId="0" xfId="3" applyFont="1">
      <alignment vertical="center"/>
    </xf>
    <xf numFmtId="0" fontId="58" fillId="0" borderId="0" xfId="8" applyFont="1">
      <alignment vertical="center"/>
    </xf>
    <xf numFmtId="0" fontId="3" fillId="0" borderId="0" xfId="8">
      <alignment vertical="center"/>
    </xf>
    <xf numFmtId="0" fontId="59" fillId="8" borderId="0" xfId="8" applyFont="1" applyFill="1">
      <alignment vertical="center"/>
    </xf>
    <xf numFmtId="0" fontId="3" fillId="8" borderId="0" xfId="8" applyFill="1">
      <alignment vertical="center"/>
    </xf>
    <xf numFmtId="0" fontId="62" fillId="0" borderId="0" xfId="8" applyFont="1">
      <alignment vertical="center"/>
    </xf>
    <xf numFmtId="0" fontId="17" fillId="8" borderId="37" xfId="2" applyFont="1" applyFill="1" applyBorder="1" applyAlignment="1">
      <alignment horizontal="center" vertical="center" wrapText="1"/>
    </xf>
    <xf numFmtId="179" fontId="16" fillId="8" borderId="37" xfId="2" applyNumberFormat="1" applyFont="1" applyFill="1" applyBorder="1" applyAlignment="1" applyProtection="1">
      <alignment horizontal="center" vertical="center" shrinkToFit="1"/>
      <protection locked="0"/>
    </xf>
    <xf numFmtId="0" fontId="16" fillId="8" borderId="37" xfId="2" applyFont="1" applyFill="1" applyBorder="1" applyAlignment="1">
      <alignment horizontal="center" vertical="center"/>
    </xf>
    <xf numFmtId="0" fontId="17" fillId="8" borderId="14" xfId="2" applyFont="1" applyFill="1" applyBorder="1" applyAlignment="1">
      <alignment horizontal="center" vertical="center" wrapText="1"/>
    </xf>
    <xf numFmtId="0" fontId="3" fillId="8" borderId="37" xfId="8" applyFill="1" applyBorder="1">
      <alignment vertical="center"/>
    </xf>
    <xf numFmtId="0" fontId="17" fillId="8" borderId="37" xfId="2" applyFont="1" applyFill="1" applyBorder="1" applyAlignment="1">
      <alignment horizontal="center" vertical="center"/>
    </xf>
    <xf numFmtId="0" fontId="3" fillId="8" borderId="37" xfId="8" applyFill="1" applyBorder="1" applyAlignment="1">
      <alignment horizontal="center" vertical="center"/>
    </xf>
    <xf numFmtId="0" fontId="7" fillId="8" borderId="37" xfId="2" applyFont="1" applyFill="1" applyBorder="1" applyAlignment="1">
      <alignment horizontal="center" vertical="center"/>
    </xf>
    <xf numFmtId="179" fontId="16" fillId="8" borderId="37" xfId="2" applyNumberFormat="1" applyFont="1" applyFill="1" applyBorder="1" applyAlignment="1" applyProtection="1">
      <alignment horizontal="center" vertical="center" shrinkToFit="1"/>
      <protection hidden="1"/>
    </xf>
    <xf numFmtId="0" fontId="17" fillId="8" borderId="0" xfId="2" applyFont="1" applyFill="1" applyAlignment="1">
      <alignment horizontal="center" vertical="center" wrapText="1"/>
    </xf>
    <xf numFmtId="0" fontId="12" fillId="8" borderId="37" xfId="2" applyFont="1" applyFill="1" applyBorder="1" applyAlignment="1">
      <alignment horizontal="left" vertical="center"/>
    </xf>
    <xf numFmtId="0" fontId="7" fillId="8" borderId="0" xfId="2" applyFont="1" applyFill="1" applyAlignment="1">
      <alignment horizontal="center" vertical="center"/>
    </xf>
    <xf numFmtId="179" fontId="16" fillId="8" borderId="0" xfId="2" applyNumberFormat="1" applyFont="1" applyFill="1" applyAlignment="1" applyProtection="1">
      <alignment horizontal="center" vertical="center" shrinkToFit="1"/>
      <protection hidden="1"/>
    </xf>
    <xf numFmtId="0" fontId="3" fillId="8" borderId="0" xfId="8" applyFill="1" applyAlignment="1">
      <alignment horizontal="center" vertical="center"/>
    </xf>
    <xf numFmtId="0" fontId="17" fillId="8" borderId="33" xfId="2" applyFont="1" applyFill="1" applyBorder="1" applyAlignment="1">
      <alignment horizontal="center" vertical="center" wrapText="1"/>
    </xf>
    <xf numFmtId="0" fontId="12" fillId="2" borderId="37" xfId="2" applyFont="1" applyFill="1" applyBorder="1" applyAlignment="1">
      <alignment horizontal="left" vertical="center"/>
    </xf>
    <xf numFmtId="0" fontId="3" fillId="0" borderId="37" xfId="8" applyBorder="1">
      <alignment vertical="center"/>
    </xf>
    <xf numFmtId="0" fontId="17" fillId="8" borderId="0" xfId="2" applyFont="1" applyFill="1" applyAlignment="1">
      <alignment horizontal="center" vertical="center"/>
    </xf>
    <xf numFmtId="9" fontId="3" fillId="0" borderId="37" xfId="8" applyNumberFormat="1" applyBorder="1" applyAlignment="1">
      <alignment horizontal="right" vertical="center"/>
    </xf>
    <xf numFmtId="0" fontId="63" fillId="0" borderId="0" xfId="8" applyFont="1">
      <alignment vertical="center"/>
    </xf>
    <xf numFmtId="0" fontId="63" fillId="8" borderId="0" xfId="8" applyFont="1" applyFill="1">
      <alignment vertical="center"/>
    </xf>
    <xf numFmtId="0" fontId="12" fillId="2" borderId="37" xfId="2" applyFont="1" applyFill="1" applyBorder="1" applyAlignment="1">
      <alignment horizontal="left" vertical="center" wrapText="1"/>
    </xf>
    <xf numFmtId="0" fontId="64" fillId="0" borderId="37" xfId="8" applyFont="1" applyBorder="1">
      <alignment vertical="center"/>
    </xf>
    <xf numFmtId="0" fontId="12" fillId="8" borderId="37" xfId="2" applyFont="1" applyFill="1" applyBorder="1" applyAlignment="1">
      <alignment horizontal="left" vertical="center" wrapText="1"/>
    </xf>
    <xf numFmtId="0" fontId="64" fillId="8" borderId="37" xfId="8" applyFont="1" applyFill="1" applyBorder="1">
      <alignment vertical="center"/>
    </xf>
    <xf numFmtId="0" fontId="12" fillId="2" borderId="0" xfId="2" applyFont="1" applyFill="1" applyAlignment="1">
      <alignment horizontal="left" vertical="center"/>
    </xf>
    <xf numFmtId="0" fontId="12" fillId="8" borderId="0" xfId="2" applyFont="1" applyFill="1" applyAlignment="1">
      <alignment horizontal="left" vertical="center"/>
    </xf>
    <xf numFmtId="0" fontId="66" fillId="2" borderId="31" xfId="2" applyFont="1" applyFill="1" applyBorder="1" applyAlignment="1">
      <alignment horizontal="left" vertical="center"/>
    </xf>
    <xf numFmtId="0" fontId="66" fillId="2" borderId="18" xfId="2" applyFont="1" applyFill="1" applyBorder="1" applyAlignment="1">
      <alignment horizontal="left" vertical="center"/>
    </xf>
    <xf numFmtId="0" fontId="66" fillId="2" borderId="22" xfId="2" applyFont="1" applyFill="1" applyBorder="1" applyAlignment="1">
      <alignment horizontal="left" vertical="center"/>
    </xf>
    <xf numFmtId="0" fontId="34" fillId="0" borderId="0" xfId="7" applyFont="1" applyAlignment="1">
      <alignment vertical="center" wrapText="1"/>
    </xf>
    <xf numFmtId="0" fontId="44" fillId="0" borderId="0" xfId="7" applyFont="1" applyAlignment="1">
      <alignment horizontal="center" vertical="center"/>
    </xf>
    <xf numFmtId="188" fontId="34" fillId="0" borderId="0" xfId="7" applyNumberFormat="1" applyFont="1" applyAlignment="1">
      <alignment horizontal="center" vertical="center" wrapText="1"/>
    </xf>
    <xf numFmtId="0" fontId="54" fillId="2" borderId="2" xfId="2" applyFont="1" applyFill="1" applyBorder="1" applyAlignment="1">
      <alignment horizontal="center" vertical="center" wrapText="1"/>
    </xf>
    <xf numFmtId="0" fontId="54" fillId="2" borderId="3" xfId="2" applyFont="1" applyFill="1" applyBorder="1" applyAlignment="1">
      <alignment horizontal="center" vertical="center" wrapText="1"/>
    </xf>
    <xf numFmtId="0" fontId="54" fillId="2" borderId="4" xfId="2" applyFont="1" applyFill="1" applyBorder="1" applyAlignment="1">
      <alignment horizontal="center" vertical="center" wrapText="1"/>
    </xf>
    <xf numFmtId="0" fontId="54" fillId="2" borderId="10" xfId="2" applyFont="1" applyFill="1" applyBorder="1" applyAlignment="1">
      <alignment horizontal="center" vertical="center" wrapText="1"/>
    </xf>
    <xf numFmtId="0" fontId="54" fillId="2" borderId="0" xfId="2" applyFont="1" applyFill="1" applyAlignment="1">
      <alignment horizontal="center" vertical="center" wrapText="1"/>
    </xf>
    <xf numFmtId="0" fontId="54" fillId="2" borderId="11" xfId="2" applyFont="1" applyFill="1" applyBorder="1" applyAlignment="1">
      <alignment horizontal="center" vertical="center" wrapText="1"/>
    </xf>
    <xf numFmtId="0" fontId="54" fillId="2" borderId="24" xfId="2" applyFont="1" applyFill="1" applyBorder="1" applyAlignment="1">
      <alignment horizontal="center" vertical="center" wrapText="1"/>
    </xf>
    <xf numFmtId="0" fontId="54" fillId="2" borderId="1" xfId="2" applyFont="1" applyFill="1" applyBorder="1" applyAlignment="1">
      <alignment horizontal="center" vertical="center" wrapText="1"/>
    </xf>
    <xf numFmtId="0" fontId="54" fillId="2" borderId="25" xfId="2" applyFont="1" applyFill="1" applyBorder="1" applyAlignment="1">
      <alignment horizontal="center" vertical="center" wrapText="1"/>
    </xf>
    <xf numFmtId="185" fontId="23" fillId="0" borderId="54" xfId="2" applyNumberFormat="1" applyFont="1" applyBorder="1" applyAlignment="1">
      <alignment horizontal="center" vertical="center" shrinkToFit="1"/>
    </xf>
    <xf numFmtId="185" fontId="23" fillId="0" borderId="50" xfId="2" applyNumberFormat="1" applyFont="1" applyBorder="1" applyAlignment="1">
      <alignment horizontal="center" vertical="center" shrinkToFit="1"/>
    </xf>
    <xf numFmtId="185" fontId="23" fillId="0" borderId="53" xfId="2" applyNumberFormat="1" applyFont="1" applyBorder="1" applyAlignment="1">
      <alignment horizontal="center" vertical="center" shrinkToFit="1"/>
    </xf>
    <xf numFmtId="185" fontId="23" fillId="0" borderId="84" xfId="2" applyNumberFormat="1" applyFont="1" applyBorder="1" applyAlignment="1">
      <alignment horizontal="center" vertical="center" shrinkToFit="1"/>
    </xf>
    <xf numFmtId="185" fontId="23" fillId="0" borderId="86" xfId="2" applyNumberFormat="1" applyFont="1" applyBorder="1" applyAlignment="1">
      <alignment horizontal="center" vertical="center" shrinkToFit="1"/>
    </xf>
    <xf numFmtId="185" fontId="23" fillId="0" borderId="85" xfId="2" applyNumberFormat="1" applyFont="1" applyBorder="1" applyAlignment="1">
      <alignment horizontal="center" vertical="center" shrinkToFit="1"/>
    </xf>
    <xf numFmtId="0" fontId="12" fillId="2" borderId="101" xfId="0" applyFont="1" applyFill="1" applyBorder="1" applyAlignment="1">
      <alignment horizontal="left" vertical="center"/>
    </xf>
    <xf numFmtId="0" fontId="12" fillId="2" borderId="55" xfId="0" applyFont="1" applyFill="1" applyBorder="1" applyAlignment="1">
      <alignment horizontal="left" vertical="center"/>
    </xf>
    <xf numFmtId="0" fontId="12" fillId="2" borderId="102" xfId="0" applyFont="1" applyFill="1" applyBorder="1" applyAlignment="1">
      <alignment horizontal="left" vertical="center"/>
    </xf>
    <xf numFmtId="185" fontId="23" fillId="2" borderId="134" xfId="1" applyNumberFormat="1" applyFont="1" applyFill="1" applyBorder="1" applyAlignment="1" applyProtection="1">
      <alignment horizontal="center" vertical="center"/>
    </xf>
    <xf numFmtId="185" fontId="23" fillId="2" borderId="78" xfId="1" applyNumberFormat="1" applyFont="1" applyFill="1" applyBorder="1" applyAlignment="1" applyProtection="1">
      <alignment horizontal="center" vertical="center"/>
    </xf>
    <xf numFmtId="185" fontId="23" fillId="2" borderId="77" xfId="1" applyNumberFormat="1" applyFont="1" applyFill="1" applyBorder="1" applyAlignment="1" applyProtection="1">
      <alignment horizontal="center" vertical="center"/>
    </xf>
    <xf numFmtId="0" fontId="12" fillId="0" borderId="31" xfId="2" applyFont="1" applyBorder="1" applyAlignment="1">
      <alignment horizontal="left" vertical="center"/>
    </xf>
    <xf numFmtId="0" fontId="12" fillId="0" borderId="32" xfId="2" applyFont="1" applyBorder="1" applyAlignment="1">
      <alignment horizontal="left" vertical="center"/>
    </xf>
    <xf numFmtId="0" fontId="12" fillId="0" borderId="33" xfId="2" applyFont="1" applyBorder="1" applyAlignment="1">
      <alignment horizontal="left" vertical="center"/>
    </xf>
    <xf numFmtId="185" fontId="23" fillId="0" borderId="31" xfId="2" applyNumberFormat="1" applyFont="1" applyBorder="1" applyAlignment="1">
      <alignment horizontal="center" vertical="center" shrinkToFit="1"/>
    </xf>
    <xf numFmtId="185" fontId="23" fillId="0" borderId="32" xfId="2" applyNumberFormat="1" applyFont="1" applyBorder="1" applyAlignment="1">
      <alignment horizontal="center" vertical="center" shrinkToFit="1"/>
    </xf>
    <xf numFmtId="185" fontId="23" fillId="0" borderId="33" xfId="2" applyNumberFormat="1" applyFont="1" applyBorder="1" applyAlignment="1">
      <alignment horizontal="center" vertical="center" shrinkToFit="1"/>
    </xf>
    <xf numFmtId="0" fontId="12" fillId="0" borderId="15" xfId="2" applyFont="1" applyBorder="1" applyAlignment="1">
      <alignment horizontal="left" vertical="center"/>
    </xf>
    <xf numFmtId="0" fontId="12" fillId="0" borderId="13" xfId="2" applyFont="1" applyBorder="1" applyAlignment="1">
      <alignment horizontal="left" vertical="center"/>
    </xf>
    <xf numFmtId="0" fontId="12" fillId="0" borderId="14" xfId="2" applyFont="1" applyBorder="1" applyAlignment="1">
      <alignment horizontal="left" vertical="center"/>
    </xf>
    <xf numFmtId="185" fontId="23" fillId="0" borderId="15" xfId="2" applyNumberFormat="1" applyFont="1" applyBorder="1" applyAlignment="1">
      <alignment horizontal="center" vertical="center" shrinkToFit="1"/>
    </xf>
    <xf numFmtId="185" fontId="23" fillId="0" borderId="13" xfId="2" applyNumberFormat="1" applyFont="1" applyBorder="1" applyAlignment="1">
      <alignment horizontal="center" vertical="center" shrinkToFit="1"/>
    </xf>
    <xf numFmtId="185" fontId="23" fillId="0" borderId="14" xfId="2" applyNumberFormat="1" applyFont="1" applyBorder="1" applyAlignment="1">
      <alignment horizontal="center" vertical="center" shrinkToFit="1"/>
    </xf>
    <xf numFmtId="0" fontId="12" fillId="0" borderId="31" xfId="2" applyFont="1" applyBorder="1" applyAlignment="1">
      <alignment horizontal="left" vertical="center" shrinkToFit="1"/>
    </xf>
    <xf numFmtId="0" fontId="12" fillId="0" borderId="32" xfId="2" applyFont="1" applyBorder="1" applyAlignment="1">
      <alignment horizontal="left" vertical="center" shrinkToFit="1"/>
    </xf>
    <xf numFmtId="0" fontId="12" fillId="0" borderId="33" xfId="2" applyFont="1" applyBorder="1" applyAlignment="1">
      <alignment horizontal="left" vertical="center" shrinkToFit="1"/>
    </xf>
    <xf numFmtId="0" fontId="12" fillId="0" borderId="135" xfId="2" applyFont="1" applyBorder="1" applyAlignment="1">
      <alignment horizontal="left" vertical="center" shrinkToFit="1"/>
    </xf>
    <xf numFmtId="0" fontId="12" fillId="0" borderId="50" xfId="2" applyFont="1" applyBorder="1" applyAlignment="1">
      <alignment horizontal="left" vertical="center" shrinkToFit="1"/>
    </xf>
    <xf numFmtId="0" fontId="12" fillId="0" borderId="53" xfId="2" applyFont="1" applyBorder="1" applyAlignment="1">
      <alignment horizontal="left" vertical="center" shrinkToFit="1"/>
    </xf>
    <xf numFmtId="0" fontId="12" fillId="0" borderId="99" xfId="2" applyFont="1" applyBorder="1" applyAlignment="1">
      <alignment horizontal="left" vertical="center" shrinkToFit="1"/>
    </xf>
    <xf numFmtId="0" fontId="12" fillId="0" borderId="86" xfId="2" applyFont="1" applyBorder="1" applyAlignment="1">
      <alignment horizontal="left" vertical="center" shrinkToFit="1"/>
    </xf>
    <xf numFmtId="0" fontId="12" fillId="0" borderId="85" xfId="2" applyFont="1" applyBorder="1" applyAlignment="1">
      <alignment horizontal="left" vertical="center" shrinkToFit="1"/>
    </xf>
    <xf numFmtId="3" fontId="20" fillId="0" borderId="22" xfId="2" applyNumberFormat="1" applyFont="1" applyBorder="1" applyAlignment="1">
      <alignment horizontal="center" vertical="center" shrinkToFit="1"/>
    </xf>
    <xf numFmtId="3" fontId="20" fillId="0" borderId="20" xfId="2" applyNumberFormat="1" applyFont="1" applyBorder="1" applyAlignment="1">
      <alignment horizontal="center" vertical="center" shrinkToFit="1"/>
    </xf>
    <xf numFmtId="3" fontId="20" fillId="0" borderId="21" xfId="2" applyNumberFormat="1" applyFont="1" applyBorder="1" applyAlignment="1">
      <alignment horizontal="center" vertical="center" shrinkToFit="1"/>
    </xf>
    <xf numFmtId="3" fontId="20" fillId="0" borderId="60" xfId="2" applyNumberFormat="1" applyFont="1" applyBorder="1" applyAlignment="1">
      <alignment horizontal="center" vertical="center" shrinkToFit="1"/>
    </xf>
    <xf numFmtId="3" fontId="20" fillId="0" borderId="61" xfId="2" applyNumberFormat="1" applyFont="1" applyBorder="1" applyAlignment="1">
      <alignment horizontal="center" vertical="center" shrinkToFit="1"/>
    </xf>
    <xf numFmtId="3" fontId="20" fillId="0" borderId="62" xfId="2" applyNumberFormat="1" applyFont="1" applyBorder="1" applyAlignment="1">
      <alignment horizontal="center" vertical="center" shrinkToFit="1"/>
    </xf>
    <xf numFmtId="3" fontId="12" fillId="0" borderId="22" xfId="2" applyNumberFormat="1" applyFont="1" applyBorder="1" applyAlignment="1">
      <alignment horizontal="right" vertical="center" shrinkToFit="1"/>
    </xf>
    <xf numFmtId="3" fontId="12" fillId="0" borderId="20" xfId="2" applyNumberFormat="1" applyFont="1" applyBorder="1" applyAlignment="1">
      <alignment horizontal="right" vertical="center" shrinkToFit="1"/>
    </xf>
    <xf numFmtId="3" fontId="12" fillId="0" borderId="0" xfId="2" applyNumberFormat="1" applyFont="1" applyAlignment="1">
      <alignment horizontal="right" vertical="center" shrinkToFit="1"/>
    </xf>
    <xf numFmtId="3" fontId="20" fillId="5" borderId="60" xfId="2" applyNumberFormat="1" applyFont="1" applyFill="1" applyBorder="1" applyAlignment="1">
      <alignment horizontal="center" vertical="center" shrinkToFit="1"/>
    </xf>
    <xf numFmtId="3" fontId="20" fillId="5" borderId="61" xfId="2" applyNumberFormat="1" applyFont="1" applyFill="1" applyBorder="1" applyAlignment="1">
      <alignment horizontal="center" vertical="center" shrinkToFit="1"/>
    </xf>
    <xf numFmtId="3" fontId="20" fillId="5" borderId="62" xfId="2" applyNumberFormat="1" applyFont="1" applyFill="1" applyBorder="1" applyAlignment="1">
      <alignment horizontal="center" vertical="center" shrinkToFit="1"/>
    </xf>
    <xf numFmtId="38" fontId="23" fillId="5" borderId="15" xfId="6" applyFont="1" applyFill="1" applyBorder="1" applyAlignment="1" applyProtection="1">
      <alignment horizontal="center" vertical="center" shrinkToFit="1"/>
    </xf>
    <xf numFmtId="38" fontId="23" fillId="5" borderId="13" xfId="6" applyFont="1" applyFill="1" applyBorder="1" applyAlignment="1" applyProtection="1">
      <alignment horizontal="center" vertical="center" shrinkToFit="1"/>
    </xf>
    <xf numFmtId="38" fontId="23" fillId="5" borderId="14" xfId="6" applyFont="1" applyFill="1" applyBorder="1" applyAlignment="1" applyProtection="1">
      <alignment horizontal="center" vertical="center" shrinkToFit="1"/>
    </xf>
    <xf numFmtId="38" fontId="23" fillId="0" borderId="15" xfId="6" applyFont="1" applyFill="1" applyBorder="1" applyAlignment="1" applyProtection="1">
      <alignment horizontal="center" vertical="center" shrinkToFit="1"/>
    </xf>
    <xf numFmtId="38" fontId="23" fillId="0" borderId="13" xfId="6" applyFont="1" applyFill="1" applyBorder="1" applyAlignment="1" applyProtection="1">
      <alignment horizontal="center" vertical="center" shrinkToFit="1"/>
    </xf>
    <xf numFmtId="38" fontId="23" fillId="0" borderId="14" xfId="6" applyFont="1" applyFill="1" applyBorder="1" applyAlignment="1" applyProtection="1">
      <alignment horizontal="center" vertical="center" shrinkToFit="1"/>
    </xf>
    <xf numFmtId="0" fontId="12" fillId="0" borderId="15" xfId="2" applyFont="1" applyBorder="1" applyAlignment="1">
      <alignment horizontal="left" vertical="center" shrinkToFit="1"/>
    </xf>
    <xf numFmtId="0" fontId="12" fillId="0" borderId="13" xfId="2" applyFont="1" applyBorder="1" applyAlignment="1">
      <alignment horizontal="left" vertical="center" shrinkToFit="1"/>
    </xf>
    <xf numFmtId="0" fontId="12" fillId="0" borderId="60" xfId="2" applyFont="1" applyBorder="1" applyAlignment="1">
      <alignment horizontal="right" vertical="center" shrinkToFit="1"/>
    </xf>
    <xf numFmtId="0" fontId="12" fillId="0" borderId="61" xfId="2" applyFont="1" applyBorder="1" applyAlignment="1">
      <alignment horizontal="right" vertical="center" shrinkToFit="1"/>
    </xf>
    <xf numFmtId="0" fontId="12" fillId="0" borderId="62" xfId="2" applyFont="1" applyBorder="1" applyAlignment="1">
      <alignment horizontal="right" vertical="center" shrinkToFit="1"/>
    </xf>
    <xf numFmtId="0" fontId="19" fillId="0" borderId="51" xfId="2" applyFont="1" applyBorder="1" applyAlignment="1" applyProtection="1">
      <alignment horizontal="center" vertical="center"/>
      <protection locked="0"/>
    </xf>
    <xf numFmtId="0" fontId="19" fillId="0" borderId="52" xfId="2" applyFont="1" applyBorder="1" applyAlignment="1" applyProtection="1">
      <alignment horizontal="center" vertical="center"/>
      <protection locked="0"/>
    </xf>
    <xf numFmtId="3" fontId="20" fillId="0" borderId="51" xfId="2" applyNumberFormat="1" applyFont="1" applyBorder="1" applyAlignment="1">
      <alignment horizontal="center" vertical="center" shrinkToFit="1"/>
    </xf>
    <xf numFmtId="3" fontId="20" fillId="0" borderId="50" xfId="2" applyNumberFormat="1" applyFont="1" applyBorder="1" applyAlignment="1">
      <alignment horizontal="center" vertical="center" shrinkToFit="1"/>
    </xf>
    <xf numFmtId="3" fontId="20" fillId="0" borderId="53" xfId="2" applyNumberFormat="1" applyFont="1" applyBorder="1" applyAlignment="1">
      <alignment horizontal="center" vertical="center" shrinkToFit="1"/>
    </xf>
    <xf numFmtId="0" fontId="19" fillId="0" borderId="58" xfId="2" applyFont="1" applyBorder="1" applyAlignment="1" applyProtection="1">
      <alignment horizontal="center" vertical="center"/>
      <protection locked="0"/>
    </xf>
    <xf numFmtId="0" fontId="19" fillId="0" borderId="143" xfId="2" applyFont="1" applyBorder="1" applyAlignment="1" applyProtection="1">
      <alignment horizontal="center" vertical="center"/>
      <protection locked="0"/>
    </xf>
    <xf numFmtId="3" fontId="20" fillId="0" borderId="58" xfId="2" applyNumberFormat="1" applyFont="1" applyBorder="1" applyAlignment="1">
      <alignment horizontal="center" vertical="center" shrinkToFit="1"/>
    </xf>
    <xf numFmtId="3" fontId="20" fillId="0" borderId="57" xfId="2" applyNumberFormat="1" applyFont="1" applyBorder="1" applyAlignment="1">
      <alignment horizontal="center" vertical="center" shrinkToFit="1"/>
    </xf>
    <xf numFmtId="3" fontId="20" fillId="0" borderId="59" xfId="2" applyNumberFormat="1" applyFont="1" applyBorder="1" applyAlignment="1">
      <alignment horizontal="center" vertical="center" shrinkToFit="1"/>
    </xf>
    <xf numFmtId="3" fontId="20" fillId="0" borderId="73" xfId="2" applyNumberFormat="1" applyFont="1" applyBorder="1" applyAlignment="1">
      <alignment horizontal="center" vertical="center" shrinkToFit="1"/>
    </xf>
    <xf numFmtId="3" fontId="20" fillId="0" borderId="44" xfId="2" applyNumberFormat="1" applyFont="1" applyBorder="1" applyAlignment="1">
      <alignment horizontal="center" vertical="center" shrinkToFit="1"/>
    </xf>
    <xf numFmtId="3" fontId="20" fillId="0" borderId="68" xfId="2" applyNumberFormat="1" applyFont="1" applyBorder="1" applyAlignment="1">
      <alignment horizontal="center" vertical="center" shrinkToFit="1"/>
    </xf>
    <xf numFmtId="3" fontId="20" fillId="2" borderId="51" xfId="2" applyNumberFormat="1" applyFont="1" applyFill="1" applyBorder="1" applyAlignment="1">
      <alignment horizontal="center" vertical="center" shrinkToFit="1"/>
    </xf>
    <xf numFmtId="3" fontId="20" fillId="2" borderId="50" xfId="2" applyNumberFormat="1" applyFont="1" applyFill="1" applyBorder="1" applyAlignment="1">
      <alignment horizontal="center" vertical="center" shrinkToFit="1"/>
    </xf>
    <xf numFmtId="3" fontId="20" fillId="2" borderId="53" xfId="2" applyNumberFormat="1" applyFont="1" applyFill="1" applyBorder="1" applyAlignment="1">
      <alignment horizontal="center" vertical="center" shrinkToFit="1"/>
    </xf>
    <xf numFmtId="0" fontId="19" fillId="0" borderId="64" xfId="2" applyFont="1" applyBorder="1" applyAlignment="1" applyProtection="1">
      <alignment horizontal="center" vertical="center"/>
      <protection locked="0"/>
    </xf>
    <xf numFmtId="0" fontId="19" fillId="0" borderId="74" xfId="2" applyFont="1" applyBorder="1" applyAlignment="1" applyProtection="1">
      <alignment horizontal="center" vertical="center"/>
      <protection locked="0"/>
    </xf>
    <xf numFmtId="0" fontId="19" fillId="0" borderId="141" xfId="2" applyFont="1" applyBorder="1" applyAlignment="1" applyProtection="1">
      <alignment horizontal="center" vertical="center"/>
      <protection locked="0"/>
    </xf>
    <xf numFmtId="0" fontId="19" fillId="0" borderId="142" xfId="2" applyFont="1" applyBorder="1" applyAlignment="1" applyProtection="1">
      <alignment horizontal="center" vertical="center"/>
      <protection locked="0"/>
    </xf>
    <xf numFmtId="3" fontId="20" fillId="5" borderId="64" xfId="2" applyNumberFormat="1" applyFont="1" applyFill="1" applyBorder="1" applyAlignment="1">
      <alignment horizontal="center" vertical="center" shrinkToFit="1"/>
    </xf>
    <xf numFmtId="3" fontId="20" fillId="5" borderId="63" xfId="2" applyNumberFormat="1" applyFont="1" applyFill="1" applyBorder="1" applyAlignment="1">
      <alignment horizontal="center" vertical="center" shrinkToFit="1"/>
    </xf>
    <xf numFmtId="3" fontId="20" fillId="5" borderId="65" xfId="2" applyNumberFormat="1" applyFont="1" applyFill="1" applyBorder="1" applyAlignment="1">
      <alignment horizontal="center" vertical="center" shrinkToFit="1"/>
    </xf>
    <xf numFmtId="3" fontId="20" fillId="5" borderId="66" xfId="2" applyNumberFormat="1" applyFont="1" applyFill="1" applyBorder="1" applyAlignment="1">
      <alignment horizontal="center" vertical="center" shrinkToFit="1"/>
    </xf>
    <xf numFmtId="3" fontId="20" fillId="0" borderId="67" xfId="2" quotePrefix="1" applyNumberFormat="1" applyFont="1" applyBorder="1" applyAlignment="1">
      <alignment horizontal="center" vertical="center" wrapText="1" shrinkToFit="1"/>
    </xf>
    <xf numFmtId="3" fontId="20" fillId="0" borderId="44" xfId="2" quotePrefix="1" applyNumberFormat="1" applyFont="1" applyBorder="1" applyAlignment="1">
      <alignment horizontal="center" vertical="center" wrapText="1" shrinkToFit="1"/>
    </xf>
    <xf numFmtId="3" fontId="20" fillId="0" borderId="68" xfId="2" quotePrefix="1" applyNumberFormat="1" applyFont="1" applyBorder="1" applyAlignment="1">
      <alignment horizontal="center" vertical="center" wrapText="1" shrinkToFit="1"/>
    </xf>
    <xf numFmtId="0" fontId="12" fillId="0" borderId="140" xfId="2" applyFont="1" applyBorder="1" applyAlignment="1">
      <alignment vertical="center" wrapText="1" shrinkToFit="1"/>
    </xf>
    <xf numFmtId="0" fontId="12" fillId="0" borderId="75" xfId="2" applyFont="1" applyBorder="1" applyAlignment="1">
      <alignment vertical="center" wrapText="1" shrinkToFit="1"/>
    </xf>
    <xf numFmtId="3" fontId="20" fillId="0" borderId="56" xfId="2" applyNumberFormat="1" applyFont="1" applyBorder="1" applyAlignment="1">
      <alignment horizontal="center" vertical="center" shrinkToFit="1"/>
    </xf>
    <xf numFmtId="3" fontId="20" fillId="5" borderId="51" xfId="2" applyNumberFormat="1" applyFont="1" applyFill="1" applyBorder="1" applyAlignment="1">
      <alignment horizontal="center" vertical="center" shrinkToFit="1"/>
    </xf>
    <xf numFmtId="3" fontId="20" fillId="5" borderId="50" xfId="2" applyNumberFormat="1" applyFont="1" applyFill="1" applyBorder="1" applyAlignment="1">
      <alignment horizontal="center" vertical="center" shrinkToFit="1"/>
    </xf>
    <xf numFmtId="3" fontId="20" fillId="5" borderId="53" xfId="2" applyNumberFormat="1" applyFont="1" applyFill="1" applyBorder="1" applyAlignment="1">
      <alignment horizontal="center" vertical="center" shrinkToFit="1"/>
    </xf>
    <xf numFmtId="3" fontId="20" fillId="5" borderId="54" xfId="2" applyNumberFormat="1" applyFont="1" applyFill="1" applyBorder="1" applyAlignment="1">
      <alignment horizontal="center" vertical="center" shrinkToFit="1"/>
    </xf>
    <xf numFmtId="3" fontId="20" fillId="0" borderId="54" xfId="2" applyNumberFormat="1" applyFont="1" applyBorder="1" applyAlignment="1">
      <alignment horizontal="center" vertical="center" shrinkToFit="1"/>
    </xf>
    <xf numFmtId="3" fontId="20" fillId="5" borderId="58" xfId="2" applyNumberFormat="1" applyFont="1" applyFill="1" applyBorder="1" applyAlignment="1">
      <alignment horizontal="center" vertical="center" shrinkToFit="1"/>
    </xf>
    <xf numFmtId="3" fontId="20" fillId="5" borderId="57" xfId="2" applyNumberFormat="1" applyFont="1" applyFill="1" applyBorder="1" applyAlignment="1">
      <alignment horizontal="center" vertical="center" shrinkToFit="1"/>
    </xf>
    <xf numFmtId="3" fontId="20" fillId="5" borderId="59" xfId="2" applyNumberFormat="1" applyFont="1" applyFill="1" applyBorder="1" applyAlignment="1">
      <alignment horizontal="center" vertical="center" shrinkToFit="1"/>
    </xf>
    <xf numFmtId="3" fontId="20" fillId="5" borderId="56" xfId="2" applyNumberFormat="1" applyFont="1" applyFill="1" applyBorder="1" applyAlignment="1">
      <alignment horizontal="center" vertical="center" shrinkToFit="1"/>
    </xf>
    <xf numFmtId="0" fontId="12" fillId="2" borderId="54" xfId="2" applyFont="1" applyFill="1" applyBorder="1" applyAlignment="1">
      <alignment horizontal="left" vertical="center" wrapText="1"/>
    </xf>
    <xf numFmtId="0" fontId="12" fillId="2" borderId="50" xfId="2" applyFont="1" applyFill="1" applyBorder="1" applyAlignment="1">
      <alignment horizontal="left" vertical="center" wrapText="1"/>
    </xf>
    <xf numFmtId="0" fontId="12" fillId="2" borderId="52" xfId="2" applyFont="1" applyFill="1" applyBorder="1" applyAlignment="1">
      <alignment horizontal="left" vertical="center" wrapText="1"/>
    </xf>
    <xf numFmtId="0" fontId="12" fillId="0" borderId="37" xfId="2" applyFont="1" applyBorder="1" applyAlignment="1">
      <alignment horizontal="center" vertical="center" textRotation="255"/>
    </xf>
    <xf numFmtId="0" fontId="17" fillId="0" borderId="14" xfId="2" applyFont="1" applyBorder="1" applyAlignment="1">
      <alignment horizontal="center" vertical="center" textRotation="255"/>
    </xf>
    <xf numFmtId="0" fontId="19" fillId="0" borderId="45" xfId="2" applyFont="1" applyBorder="1" applyAlignment="1">
      <alignment horizontal="center" vertical="center"/>
    </xf>
    <xf numFmtId="0" fontId="19" fillId="0" borderId="46" xfId="2" applyFont="1" applyBorder="1" applyAlignment="1">
      <alignment horizontal="center" vertical="center"/>
    </xf>
    <xf numFmtId="3" fontId="20" fillId="5" borderId="45" xfId="2" applyNumberFormat="1" applyFont="1" applyFill="1" applyBorder="1" applyAlignment="1">
      <alignment horizontal="center" vertical="center" shrinkToFit="1"/>
    </xf>
    <xf numFmtId="3" fontId="20" fillId="5" borderId="47" xfId="2" applyNumberFormat="1" applyFont="1" applyFill="1" applyBorder="1" applyAlignment="1">
      <alignment horizontal="center" vertical="center" shrinkToFit="1"/>
    </xf>
    <xf numFmtId="3" fontId="20" fillId="5" borderId="48" xfId="2" applyNumberFormat="1" applyFont="1" applyFill="1" applyBorder="1" applyAlignment="1">
      <alignment horizontal="center" vertical="center" shrinkToFit="1"/>
    </xf>
    <xf numFmtId="3" fontId="20" fillId="5" borderId="49" xfId="2" applyNumberFormat="1" applyFont="1" applyFill="1" applyBorder="1" applyAlignment="1">
      <alignment horizontal="center" vertical="center" shrinkToFit="1"/>
    </xf>
    <xf numFmtId="3" fontId="20" fillId="0" borderId="49" xfId="2" applyNumberFormat="1" applyFont="1" applyBorder="1" applyAlignment="1">
      <alignment horizontal="center" vertical="center" shrinkToFit="1"/>
    </xf>
    <xf numFmtId="3" fontId="20" fillId="0" borderId="47" xfId="2" applyNumberFormat="1" applyFont="1" applyBorder="1" applyAlignment="1">
      <alignment horizontal="center" vertical="center" shrinkToFit="1"/>
    </xf>
    <xf numFmtId="3" fontId="20" fillId="0" borderId="48" xfId="2" applyNumberFormat="1" applyFont="1" applyBorder="1" applyAlignment="1">
      <alignment horizontal="center" vertical="center" shrinkToFit="1"/>
    </xf>
    <xf numFmtId="0" fontId="21" fillId="0" borderId="38" xfId="2" applyFont="1" applyBorder="1" applyAlignment="1">
      <alignment horizontal="center" vertical="center" textRotation="255" wrapText="1"/>
    </xf>
    <xf numFmtId="0" fontId="21" fillId="0" borderId="69" xfId="2" applyFont="1" applyBorder="1" applyAlignment="1">
      <alignment horizontal="center" vertical="center" textRotation="255" wrapText="1"/>
    </xf>
    <xf numFmtId="3" fontId="12" fillId="0" borderId="65" xfId="2" applyNumberFormat="1" applyFont="1" applyBorder="1" applyAlignment="1">
      <alignment horizontal="right" vertical="center" shrinkToFit="1"/>
    </xf>
    <xf numFmtId="3" fontId="12" fillId="0" borderId="63" xfId="2" applyNumberFormat="1" applyFont="1" applyBorder="1" applyAlignment="1">
      <alignment horizontal="right" vertical="center" shrinkToFit="1"/>
    </xf>
    <xf numFmtId="3" fontId="12" fillId="0" borderId="66" xfId="2" applyNumberFormat="1" applyFont="1" applyBorder="1" applyAlignment="1">
      <alignment horizontal="right" vertical="center" shrinkToFit="1"/>
    </xf>
    <xf numFmtId="3" fontId="20" fillId="5" borderId="70" xfId="2" applyNumberFormat="1" applyFont="1" applyFill="1" applyBorder="1" applyAlignment="1">
      <alignment horizontal="center" vertical="center" shrinkToFit="1"/>
    </xf>
    <xf numFmtId="3" fontId="20" fillId="5" borderId="71" xfId="2" applyNumberFormat="1" applyFont="1" applyFill="1" applyBorder="1" applyAlignment="1">
      <alignment horizontal="center" vertical="center" shrinkToFit="1"/>
    </xf>
    <xf numFmtId="3" fontId="20" fillId="5" borderId="72" xfId="2" applyNumberFormat="1" applyFont="1" applyFill="1" applyBorder="1" applyAlignment="1">
      <alignment horizontal="center" vertical="center" shrinkToFit="1"/>
    </xf>
    <xf numFmtId="184" fontId="19" fillId="5" borderId="34" xfId="2" applyNumberFormat="1" applyFont="1" applyFill="1" applyBorder="1" applyAlignment="1">
      <alignment horizontal="center" vertical="center" shrinkToFit="1"/>
    </xf>
    <xf numFmtId="184" fontId="19" fillId="5" borderId="35" xfId="2" applyNumberFormat="1" applyFont="1" applyFill="1" applyBorder="1" applyAlignment="1">
      <alignment horizontal="center" vertical="center" shrinkToFit="1"/>
    </xf>
    <xf numFmtId="184" fontId="19" fillId="5" borderId="42" xfId="2" applyNumberFormat="1" applyFont="1" applyFill="1" applyBorder="1" applyAlignment="1">
      <alignment horizontal="center" vertical="center" shrinkToFit="1"/>
    </xf>
    <xf numFmtId="184" fontId="19" fillId="5" borderId="43" xfId="2" applyNumberFormat="1" applyFont="1" applyFill="1" applyBorder="1" applyAlignment="1">
      <alignment horizontal="center" vertical="center" shrinkToFit="1"/>
    </xf>
    <xf numFmtId="184" fontId="19" fillId="0" borderId="43" xfId="2" applyNumberFormat="1" applyFont="1" applyBorder="1" applyAlignment="1" applyProtection="1">
      <alignment horizontal="center" vertical="center" shrinkToFit="1"/>
      <protection locked="0"/>
    </xf>
    <xf numFmtId="184" fontId="19" fillId="0" borderId="35" xfId="2" applyNumberFormat="1" applyFont="1" applyBorder="1" applyAlignment="1" applyProtection="1">
      <alignment horizontal="center" vertical="center" shrinkToFit="1"/>
      <protection locked="0"/>
    </xf>
    <xf numFmtId="184" fontId="19" fillId="0" borderId="42" xfId="2" applyNumberFormat="1" applyFont="1" applyBorder="1" applyAlignment="1" applyProtection="1">
      <alignment horizontal="center" vertical="center" shrinkToFit="1"/>
      <protection locked="0"/>
    </xf>
    <xf numFmtId="0" fontId="12" fillId="2" borderId="31" xfId="2" applyFont="1" applyFill="1" applyBorder="1" applyAlignment="1">
      <alignment horizontal="left" vertical="center" shrinkToFit="1"/>
    </xf>
    <xf numFmtId="0" fontId="12" fillId="2" borderId="32" xfId="2" applyFont="1" applyFill="1" applyBorder="1" applyAlignment="1">
      <alignment horizontal="left" vertical="center" shrinkToFit="1"/>
    </xf>
    <xf numFmtId="183" fontId="16" fillId="3" borderId="37" xfId="6" applyNumberFormat="1" applyFont="1" applyFill="1" applyBorder="1" applyAlignment="1" applyProtection="1">
      <alignment horizontal="right" vertical="center" indent="2" shrinkToFit="1"/>
    </xf>
    <xf numFmtId="0" fontId="12" fillId="0" borderId="14" xfId="2" applyFont="1" applyBorder="1" applyAlignment="1">
      <alignment horizontal="left" vertical="center" wrapText="1"/>
    </xf>
    <xf numFmtId="0" fontId="12" fillId="0" borderId="37" xfId="2" applyFont="1" applyBorder="1" applyAlignment="1">
      <alignment horizontal="left" vertical="center" wrapText="1"/>
    </xf>
    <xf numFmtId="0" fontId="12" fillId="0" borderId="15" xfId="2" applyFont="1" applyBorder="1" applyAlignment="1">
      <alignment horizontal="left" vertical="center" wrapText="1"/>
    </xf>
    <xf numFmtId="183" fontId="16" fillId="0" borderId="14" xfId="6" applyNumberFormat="1" applyFont="1" applyFill="1" applyBorder="1" applyAlignment="1" applyProtection="1">
      <alignment horizontal="right" vertical="center" indent="2" shrinkToFit="1"/>
    </xf>
    <xf numFmtId="183" fontId="16" fillId="0" borderId="37" xfId="6" applyNumberFormat="1" applyFont="1" applyFill="1" applyBorder="1" applyAlignment="1" applyProtection="1">
      <alignment horizontal="right" vertical="center" indent="2" shrinkToFit="1"/>
    </xf>
    <xf numFmtId="183" fontId="16" fillId="0" borderId="15" xfId="6" applyNumberFormat="1" applyFont="1" applyFill="1" applyBorder="1" applyAlignment="1" applyProtection="1">
      <alignment horizontal="right" vertical="center" indent="2" shrinkToFit="1"/>
    </xf>
    <xf numFmtId="0" fontId="12" fillId="2" borderId="31" xfId="2" applyFont="1" applyFill="1" applyBorder="1" applyAlignment="1">
      <alignment horizontal="center" vertical="center"/>
    </xf>
    <xf numFmtId="0" fontId="12" fillId="2" borderId="32" xfId="2" applyFont="1" applyFill="1" applyBorder="1" applyAlignment="1">
      <alignment horizontal="center" vertical="center"/>
    </xf>
    <xf numFmtId="0" fontId="12" fillId="2" borderId="18" xfId="2" applyFont="1" applyFill="1" applyBorder="1" applyAlignment="1">
      <alignment horizontal="center" vertical="center"/>
    </xf>
    <xf numFmtId="0" fontId="12" fillId="2" borderId="0" xfId="2" applyFont="1" applyFill="1" applyAlignment="1">
      <alignment horizontal="center" vertical="center"/>
    </xf>
    <xf numFmtId="0" fontId="12" fillId="2" borderId="31" xfId="2" applyFont="1" applyFill="1" applyBorder="1" applyAlignment="1">
      <alignment horizontal="center" vertical="center" wrapText="1"/>
    </xf>
    <xf numFmtId="0" fontId="12" fillId="2" borderId="33" xfId="2" applyFont="1" applyFill="1" applyBorder="1" applyAlignment="1">
      <alignment horizontal="center" vertical="center" wrapText="1"/>
    </xf>
    <xf numFmtId="0" fontId="12" fillId="2" borderId="18" xfId="2" applyFont="1" applyFill="1" applyBorder="1" applyAlignment="1">
      <alignment horizontal="center" vertical="center" wrapText="1"/>
    </xf>
    <xf numFmtId="0" fontId="12" fillId="2" borderId="17" xfId="2" applyFont="1" applyFill="1" applyBorder="1" applyAlignment="1">
      <alignment horizontal="center" vertical="center" wrapText="1"/>
    </xf>
    <xf numFmtId="0" fontId="12" fillId="2" borderId="37" xfId="2" applyFont="1" applyFill="1" applyBorder="1" applyAlignment="1">
      <alignment horizontal="center" vertical="center"/>
    </xf>
    <xf numFmtId="0" fontId="12" fillId="2" borderId="15" xfId="2" applyFont="1" applyFill="1" applyBorder="1" applyAlignment="1">
      <alignment horizontal="center" vertical="center"/>
    </xf>
    <xf numFmtId="0" fontId="12" fillId="2" borderId="13" xfId="2" applyFont="1" applyFill="1" applyBorder="1" applyAlignment="1">
      <alignment horizontal="center" vertical="center"/>
    </xf>
    <xf numFmtId="0" fontId="12" fillId="2" borderId="14" xfId="2" applyFont="1" applyFill="1" applyBorder="1" applyAlignment="1">
      <alignment horizontal="center" vertical="center"/>
    </xf>
    <xf numFmtId="0" fontId="12" fillId="2" borderId="3" xfId="2" applyFont="1" applyFill="1" applyBorder="1" applyAlignment="1">
      <alignment horizontal="center" vertical="center" shrinkToFit="1"/>
    </xf>
    <xf numFmtId="0" fontId="9" fillId="2" borderId="3" xfId="2" applyFont="1" applyFill="1" applyBorder="1" applyAlignment="1">
      <alignment horizontal="left" vertical="center" shrinkToFit="1"/>
    </xf>
    <xf numFmtId="180" fontId="17" fillId="2" borderId="0" xfId="2" applyNumberFormat="1" applyFont="1" applyFill="1" applyAlignment="1">
      <alignment horizontal="center" vertical="center"/>
    </xf>
    <xf numFmtId="181" fontId="17" fillId="2" borderId="0" xfId="5" applyNumberFormat="1" applyFont="1" applyFill="1" applyBorder="1" applyAlignment="1" applyProtection="1">
      <alignment horizontal="center" vertical="center"/>
    </xf>
    <xf numFmtId="181" fontId="17" fillId="2" borderId="0" xfId="5" applyNumberFormat="1" applyFont="1" applyFill="1" applyBorder="1" applyAlignment="1" applyProtection="1">
      <alignment horizontal="center" vertical="center" wrapText="1"/>
    </xf>
    <xf numFmtId="180" fontId="16" fillId="2" borderId="0" xfId="2" applyNumberFormat="1" applyFont="1" applyFill="1" applyAlignment="1" applyProtection="1">
      <alignment horizontal="center" vertical="center"/>
      <protection locked="0"/>
    </xf>
    <xf numFmtId="0" fontId="16" fillId="2" borderId="0" xfId="2" applyFont="1" applyFill="1" applyAlignment="1" applyProtection="1">
      <alignment horizontal="center" vertical="center" shrinkToFit="1"/>
      <protection locked="0"/>
    </xf>
    <xf numFmtId="182" fontId="16" fillId="2" borderId="0" xfId="2" applyNumberFormat="1" applyFont="1" applyFill="1" applyAlignment="1" applyProtection="1">
      <alignment horizontal="center" vertical="center"/>
      <protection locked="0"/>
    </xf>
    <xf numFmtId="181" fontId="16" fillId="2" borderId="0" xfId="5" applyNumberFormat="1" applyFont="1" applyFill="1" applyBorder="1" applyAlignment="1" applyProtection="1">
      <alignment horizontal="center" vertical="center"/>
    </xf>
    <xf numFmtId="0" fontId="17" fillId="2" borderId="37" xfId="2" applyFont="1" applyFill="1" applyBorder="1" applyAlignment="1">
      <alignment horizontal="center" vertical="center" wrapText="1"/>
    </xf>
    <xf numFmtId="0" fontId="17" fillId="2" borderId="38" xfId="2" applyFont="1" applyFill="1" applyBorder="1" applyAlignment="1">
      <alignment horizontal="center" vertical="center" wrapText="1"/>
    </xf>
    <xf numFmtId="9" fontId="17" fillId="2" borderId="31" xfId="4" applyFont="1" applyFill="1" applyBorder="1" applyAlignment="1" applyProtection="1">
      <alignment horizontal="center" vertical="center" wrapText="1"/>
    </xf>
    <xf numFmtId="9" fontId="17" fillId="2" borderId="32" xfId="4" applyFont="1" applyFill="1" applyBorder="1" applyAlignment="1" applyProtection="1">
      <alignment horizontal="center" vertical="center" wrapText="1"/>
    </xf>
    <xf numFmtId="9" fontId="17" fillId="2" borderId="22" xfId="4" applyFont="1" applyFill="1" applyBorder="1" applyAlignment="1" applyProtection="1">
      <alignment horizontal="center" vertical="center" wrapText="1"/>
    </xf>
    <xf numFmtId="9" fontId="17" fillId="2" borderId="20" xfId="4" applyFont="1" applyFill="1" applyBorder="1" applyAlignment="1" applyProtection="1">
      <alignment horizontal="center" vertical="center" wrapText="1"/>
    </xf>
    <xf numFmtId="0" fontId="17" fillId="2" borderId="38" xfId="2" applyFont="1" applyFill="1" applyBorder="1" applyAlignment="1">
      <alignment horizontal="center" vertical="center" shrinkToFit="1"/>
    </xf>
    <xf numFmtId="180" fontId="16" fillId="2" borderId="39" xfId="2" applyNumberFormat="1" applyFont="1" applyFill="1" applyBorder="1" applyAlignment="1" applyProtection="1">
      <alignment horizontal="center" vertical="center"/>
      <protection locked="0"/>
    </xf>
    <xf numFmtId="180" fontId="16" fillId="2" borderId="40" xfId="2" applyNumberFormat="1" applyFont="1" applyFill="1" applyBorder="1" applyAlignment="1" applyProtection="1">
      <alignment horizontal="center" vertical="center"/>
      <protection locked="0"/>
    </xf>
    <xf numFmtId="180" fontId="16" fillId="2" borderId="41" xfId="2" applyNumberFormat="1" applyFont="1" applyFill="1" applyBorder="1" applyAlignment="1" applyProtection="1">
      <alignment horizontal="center" vertical="center"/>
      <protection locked="0"/>
    </xf>
    <xf numFmtId="181" fontId="16" fillId="2" borderId="14" xfId="5" applyNumberFormat="1" applyFont="1" applyFill="1" applyBorder="1" applyAlignment="1" applyProtection="1">
      <alignment horizontal="center" vertical="center"/>
    </xf>
    <xf numFmtId="181" fontId="16" fillId="2" borderId="37" xfId="5" applyNumberFormat="1" applyFont="1" applyFill="1" applyBorder="1" applyAlignment="1" applyProtection="1">
      <alignment horizontal="center" vertical="center"/>
    </xf>
    <xf numFmtId="9" fontId="18" fillId="2" borderId="34" xfId="4" applyFont="1" applyFill="1" applyBorder="1" applyAlignment="1" applyProtection="1">
      <alignment horizontal="center" vertical="center"/>
      <protection locked="0"/>
    </xf>
    <xf numFmtId="9" fontId="18" fillId="2" borderId="35" xfId="4" applyFont="1" applyFill="1" applyBorder="1" applyAlignment="1" applyProtection="1">
      <alignment horizontal="center" vertical="center"/>
      <protection locked="0"/>
    </xf>
    <xf numFmtId="9" fontId="18" fillId="2" borderId="36" xfId="4" applyFont="1" applyFill="1" applyBorder="1" applyAlignment="1" applyProtection="1">
      <alignment horizontal="center" vertical="center"/>
      <protection locked="0"/>
    </xf>
    <xf numFmtId="0" fontId="3" fillId="2" borderId="1" xfId="2" applyFill="1" applyBorder="1" applyAlignment="1">
      <alignment horizontal="center"/>
    </xf>
    <xf numFmtId="176" fontId="3" fillId="2" borderId="1" xfId="2" applyNumberFormat="1" applyFill="1" applyBorder="1" applyAlignment="1">
      <alignment horizontal="center"/>
    </xf>
    <xf numFmtId="0" fontId="7" fillId="2" borderId="5" xfId="2" applyFont="1" applyFill="1" applyBorder="1" applyAlignment="1" applyProtection="1">
      <alignment horizontal="center" vertical="center" shrinkToFit="1"/>
      <protection hidden="1"/>
    </xf>
    <xf numFmtId="0" fontId="7" fillId="2" borderId="6" xfId="2" applyFont="1" applyFill="1" applyBorder="1" applyAlignment="1" applyProtection="1">
      <alignment horizontal="center" vertical="center" shrinkToFit="1"/>
      <protection hidden="1"/>
    </xf>
    <xf numFmtId="0" fontId="7" fillId="2" borderId="7" xfId="2" applyFont="1" applyFill="1" applyBorder="1" applyAlignment="1" applyProtection="1">
      <alignment horizontal="center" vertical="center" shrinkToFit="1"/>
      <protection hidden="1"/>
    </xf>
    <xf numFmtId="0" fontId="9" fillId="2" borderId="8" xfId="2" applyFont="1" applyFill="1" applyBorder="1" applyAlignment="1" applyProtection="1">
      <alignment horizontal="center" vertical="center" shrinkToFit="1"/>
      <protection hidden="1"/>
    </xf>
    <xf numFmtId="0" fontId="9" fillId="2" borderId="6" xfId="2" applyFont="1" applyFill="1" applyBorder="1" applyAlignment="1" applyProtection="1">
      <alignment horizontal="center" vertical="center" shrinkToFit="1"/>
      <protection hidden="1"/>
    </xf>
    <xf numFmtId="0" fontId="10" fillId="2" borderId="3" xfId="2" applyFont="1" applyFill="1" applyBorder="1" applyAlignment="1" applyProtection="1">
      <alignment horizontal="center" shrinkToFit="1"/>
      <protection locked="0" hidden="1"/>
    </xf>
    <xf numFmtId="0" fontId="9" fillId="2" borderId="9" xfId="2" applyFont="1" applyFill="1" applyBorder="1" applyAlignment="1" applyProtection="1">
      <alignment horizontal="center" vertical="center" shrinkToFit="1"/>
      <protection hidden="1"/>
    </xf>
    <xf numFmtId="0" fontId="7" fillId="2" borderId="12" xfId="2" applyFont="1" applyFill="1" applyBorder="1" applyAlignment="1" applyProtection="1">
      <alignment horizontal="center" vertical="center" shrinkToFit="1"/>
      <protection hidden="1"/>
    </xf>
    <xf numFmtId="0" fontId="7" fillId="2" borderId="13" xfId="2" applyFont="1" applyFill="1" applyBorder="1" applyAlignment="1" applyProtection="1">
      <alignment horizontal="center" vertical="center" shrinkToFit="1"/>
      <protection hidden="1"/>
    </xf>
    <xf numFmtId="0" fontId="7" fillId="2" borderId="14" xfId="2" applyFont="1" applyFill="1" applyBorder="1" applyAlignment="1" applyProtection="1">
      <alignment horizontal="center" vertical="center" shrinkToFit="1"/>
      <protection hidden="1"/>
    </xf>
    <xf numFmtId="177" fontId="9" fillId="2" borderId="15" xfId="2" applyNumberFormat="1" applyFont="1" applyFill="1" applyBorder="1" applyAlignment="1" applyProtection="1">
      <alignment horizontal="center" vertical="center" shrinkToFit="1"/>
      <protection hidden="1"/>
    </xf>
    <xf numFmtId="177" fontId="9" fillId="2" borderId="13" xfId="2" applyNumberFormat="1" applyFont="1" applyFill="1" applyBorder="1" applyAlignment="1" applyProtection="1">
      <alignment horizontal="center" vertical="center" shrinkToFit="1"/>
      <protection hidden="1"/>
    </xf>
    <xf numFmtId="177" fontId="9" fillId="2" borderId="16" xfId="2" applyNumberFormat="1" applyFont="1" applyFill="1" applyBorder="1" applyAlignment="1" applyProtection="1">
      <alignment horizontal="center" vertical="center" shrinkToFit="1"/>
      <protection hidden="1"/>
    </xf>
    <xf numFmtId="0" fontId="65" fillId="2" borderId="0" xfId="2" applyFont="1" applyFill="1" applyAlignment="1">
      <alignment horizontal="center" vertical="center"/>
    </xf>
    <xf numFmtId="0" fontId="7" fillId="2" borderId="15" xfId="2" applyFont="1" applyFill="1" applyBorder="1" applyAlignment="1">
      <alignment horizontal="center" vertical="center"/>
    </xf>
    <xf numFmtId="0" fontId="7" fillId="2" borderId="13" xfId="2" applyFont="1" applyFill="1" applyBorder="1" applyAlignment="1">
      <alignment horizontal="center" vertical="center"/>
    </xf>
    <xf numFmtId="0" fontId="7" fillId="2" borderId="16" xfId="2" applyFont="1" applyFill="1" applyBorder="1" applyAlignment="1">
      <alignment horizontal="center" vertical="center"/>
    </xf>
    <xf numFmtId="178" fontId="16" fillId="2" borderId="34" xfId="2" applyNumberFormat="1" applyFont="1" applyFill="1" applyBorder="1" applyAlignment="1" applyProtection="1">
      <alignment horizontal="center" vertical="center"/>
      <protection locked="0"/>
    </xf>
    <xf numFmtId="178" fontId="16" fillId="2" borderId="35" xfId="2" applyNumberFormat="1" applyFont="1" applyFill="1" applyBorder="1" applyAlignment="1" applyProtection="1">
      <alignment horizontal="center" vertical="center"/>
      <protection locked="0"/>
    </xf>
    <xf numFmtId="178" fontId="16" fillId="2" borderId="36" xfId="2" applyNumberFormat="1" applyFont="1" applyFill="1" applyBorder="1" applyAlignment="1" applyProtection="1">
      <alignment horizontal="center" vertical="center"/>
      <protection locked="0"/>
    </xf>
    <xf numFmtId="0" fontId="7" fillId="2" borderId="12" xfId="2" applyFont="1" applyFill="1" applyBorder="1" applyAlignment="1">
      <alignment horizontal="center" vertical="center"/>
    </xf>
    <xf numFmtId="179" fontId="16" fillId="2" borderId="34" xfId="2" applyNumberFormat="1" applyFont="1" applyFill="1" applyBorder="1" applyAlignment="1" applyProtection="1">
      <alignment horizontal="center" vertical="center" shrinkToFit="1"/>
      <protection locked="0"/>
    </xf>
    <xf numFmtId="179" fontId="16" fillId="2" borderId="35" xfId="2" applyNumberFormat="1" applyFont="1" applyFill="1" applyBorder="1" applyAlignment="1" applyProtection="1">
      <alignment horizontal="center" vertical="center" shrinkToFit="1"/>
      <protection locked="0"/>
    </xf>
    <xf numFmtId="179" fontId="16" fillId="2" borderId="36" xfId="2" applyNumberFormat="1" applyFont="1" applyFill="1" applyBorder="1" applyAlignment="1" applyProtection="1">
      <alignment horizontal="center" vertical="center" shrinkToFit="1"/>
      <protection locked="0"/>
    </xf>
    <xf numFmtId="0" fontId="7" fillId="2" borderId="14" xfId="2" applyFont="1" applyFill="1" applyBorder="1" applyAlignment="1">
      <alignment horizontal="center" vertical="center"/>
    </xf>
    <xf numFmtId="0" fontId="16" fillId="2" borderId="15" xfId="2" applyFont="1" applyFill="1" applyBorder="1" applyAlignment="1">
      <alignment horizontal="center" vertical="center"/>
    </xf>
    <xf numFmtId="0" fontId="16" fillId="2" borderId="13" xfId="2" applyFont="1" applyFill="1" applyBorder="1" applyAlignment="1">
      <alignment horizontal="center" vertical="center"/>
    </xf>
    <xf numFmtId="0" fontId="16" fillId="2" borderId="14" xfId="2" applyFont="1" applyFill="1" applyBorder="1" applyAlignment="1">
      <alignment horizontal="center" vertical="center"/>
    </xf>
    <xf numFmtId="177" fontId="9" fillId="2" borderId="15" xfId="2" applyNumberFormat="1" applyFont="1" applyFill="1" applyBorder="1" applyAlignment="1" applyProtection="1">
      <alignment horizontal="center" vertical="center" shrinkToFit="1"/>
      <protection locked="0" hidden="1"/>
    </xf>
    <xf numFmtId="177" fontId="9" fillId="2" borderId="13" xfId="2" applyNumberFormat="1" applyFont="1" applyFill="1" applyBorder="1" applyAlignment="1" applyProtection="1">
      <alignment horizontal="center" vertical="center" shrinkToFit="1"/>
      <protection locked="0" hidden="1"/>
    </xf>
    <xf numFmtId="177" fontId="9" fillId="2" borderId="16" xfId="2" applyNumberFormat="1" applyFont="1" applyFill="1" applyBorder="1" applyAlignment="1" applyProtection="1">
      <alignment horizontal="center" vertical="center" shrinkToFit="1"/>
      <protection locked="0" hidden="1"/>
    </xf>
    <xf numFmtId="0" fontId="12" fillId="2" borderId="10" xfId="2" applyFont="1" applyFill="1" applyBorder="1" applyAlignment="1" applyProtection="1">
      <alignment horizontal="center" vertical="center" shrinkToFit="1"/>
      <protection hidden="1"/>
    </xf>
    <xf numFmtId="0" fontId="12" fillId="2" borderId="0" xfId="2" applyFont="1" applyFill="1" applyAlignment="1" applyProtection="1">
      <alignment horizontal="center" vertical="center" shrinkToFit="1"/>
      <protection hidden="1"/>
    </xf>
    <xf numFmtId="0" fontId="12" fillId="2" borderId="17" xfId="2" applyFont="1" applyFill="1" applyBorder="1" applyAlignment="1" applyProtection="1">
      <alignment horizontal="center" vertical="center" shrinkToFit="1"/>
      <protection hidden="1"/>
    </xf>
    <xf numFmtId="0" fontId="12" fillId="2" borderId="19" xfId="2" applyFont="1" applyFill="1" applyBorder="1" applyAlignment="1" applyProtection="1">
      <alignment horizontal="center" vertical="center" shrinkToFit="1"/>
      <protection hidden="1"/>
    </xf>
    <xf numFmtId="0" fontId="12" fillId="2" borderId="20" xfId="2" applyFont="1" applyFill="1" applyBorder="1" applyAlignment="1" applyProtection="1">
      <alignment horizontal="center" vertical="center" shrinkToFit="1"/>
      <protection hidden="1"/>
    </xf>
    <xf numFmtId="0" fontId="12" fillId="2" borderId="21" xfId="2" applyFont="1" applyFill="1" applyBorder="1" applyAlignment="1" applyProtection="1">
      <alignment horizontal="center" vertical="center" shrinkToFit="1"/>
      <protection hidden="1"/>
    </xf>
    <xf numFmtId="0" fontId="9" fillId="2" borderId="18" xfId="2" applyFont="1" applyFill="1" applyBorder="1" applyAlignment="1" applyProtection="1">
      <alignment horizontal="center" vertical="center" shrinkToFit="1"/>
      <protection locked="0" hidden="1"/>
    </xf>
    <xf numFmtId="0" fontId="9" fillId="2" borderId="0" xfId="2" applyFont="1" applyFill="1" applyAlignment="1" applyProtection="1">
      <alignment horizontal="center" vertical="center" shrinkToFit="1"/>
      <protection locked="0" hidden="1"/>
    </xf>
    <xf numFmtId="0" fontId="9" fillId="2" borderId="11" xfId="2" applyFont="1" applyFill="1" applyBorder="1" applyAlignment="1" applyProtection="1">
      <alignment horizontal="center" vertical="center" shrinkToFit="1"/>
      <protection locked="0" hidden="1"/>
    </xf>
    <xf numFmtId="0" fontId="9" fillId="2" borderId="22" xfId="2" applyFont="1" applyFill="1" applyBorder="1" applyAlignment="1" applyProtection="1">
      <alignment horizontal="center" vertical="center" shrinkToFit="1"/>
      <protection locked="0" hidden="1"/>
    </xf>
    <xf numFmtId="0" fontId="9" fillId="2" borderId="20" xfId="2" applyFont="1" applyFill="1" applyBorder="1" applyAlignment="1" applyProtection="1">
      <alignment horizontal="center" vertical="center" shrinkToFit="1"/>
      <protection locked="0" hidden="1"/>
    </xf>
    <xf numFmtId="0" fontId="9" fillId="2" borderId="23" xfId="2" applyFont="1" applyFill="1" applyBorder="1" applyAlignment="1" applyProtection="1">
      <alignment horizontal="center" vertical="center" shrinkToFit="1"/>
      <protection locked="0" hidden="1"/>
    </xf>
    <xf numFmtId="0" fontId="12" fillId="2" borderId="26" xfId="2" applyFont="1" applyFill="1" applyBorder="1" applyAlignment="1" applyProtection="1">
      <alignment horizontal="center" vertical="center" shrinkToFit="1"/>
      <protection hidden="1"/>
    </xf>
    <xf numFmtId="0" fontId="12" fillId="2" borderId="27" xfId="2" applyFont="1" applyFill="1" applyBorder="1" applyAlignment="1" applyProtection="1">
      <alignment horizontal="center" vertical="center" shrinkToFit="1"/>
      <protection hidden="1"/>
    </xf>
    <xf numFmtId="0" fontId="12" fillId="2" borderId="28" xfId="2" applyFont="1" applyFill="1" applyBorder="1" applyAlignment="1" applyProtection="1">
      <alignment horizontal="center" vertical="center" shrinkToFit="1"/>
      <protection hidden="1"/>
    </xf>
    <xf numFmtId="0" fontId="9" fillId="2" borderId="29" xfId="2" applyFont="1" applyFill="1" applyBorder="1" applyAlignment="1" applyProtection="1">
      <alignment horizontal="center" vertical="center" shrinkToFit="1"/>
      <protection locked="0" hidden="1"/>
    </xf>
    <xf numFmtId="0" fontId="9" fillId="2" borderId="27" xfId="2" applyFont="1" applyFill="1" applyBorder="1" applyAlignment="1" applyProtection="1">
      <alignment horizontal="center" vertical="center" shrinkToFit="1"/>
      <protection locked="0" hidden="1"/>
    </xf>
    <xf numFmtId="0" fontId="9" fillId="2" borderId="30" xfId="2" applyFont="1" applyFill="1" applyBorder="1" applyAlignment="1" applyProtection="1">
      <alignment horizontal="center" vertical="center" shrinkToFit="1"/>
      <protection locked="0" hidden="1"/>
    </xf>
    <xf numFmtId="0" fontId="21" fillId="3" borderId="37" xfId="2" applyFont="1" applyFill="1" applyBorder="1" applyAlignment="1">
      <alignment horizontal="left" vertical="center" wrapText="1"/>
    </xf>
    <xf numFmtId="0" fontId="17" fillId="0" borderId="37" xfId="2" applyFont="1" applyBorder="1" applyAlignment="1">
      <alignment horizontal="center" vertical="center" textRotation="255" wrapText="1"/>
    </xf>
    <xf numFmtId="0" fontId="19" fillId="0" borderId="2" xfId="2" applyFont="1" applyBorder="1" applyAlignment="1" applyProtection="1">
      <alignment horizontal="center" vertical="center"/>
      <protection locked="0"/>
    </xf>
    <xf numFmtId="0" fontId="19" fillId="0" borderId="4" xfId="2" applyFont="1" applyBorder="1" applyAlignment="1" applyProtection="1">
      <alignment horizontal="center" vertical="center"/>
      <protection locked="0"/>
    </xf>
    <xf numFmtId="0" fontId="12" fillId="2" borderId="54" xfId="2" applyFont="1" applyFill="1" applyBorder="1" applyAlignment="1">
      <alignment horizontal="left" vertical="center"/>
    </xf>
    <xf numFmtId="0" fontId="12" fillId="2" borderId="50" xfId="2" applyFont="1" applyFill="1" applyBorder="1" applyAlignment="1">
      <alignment horizontal="left" vertical="center"/>
    </xf>
    <xf numFmtId="0" fontId="12" fillId="2" borderId="52" xfId="2" applyFont="1" applyFill="1" applyBorder="1" applyAlignment="1">
      <alignment horizontal="left" vertical="center"/>
    </xf>
    <xf numFmtId="0" fontId="12" fillId="2" borderId="54" xfId="2" applyFont="1" applyFill="1" applyBorder="1" applyAlignment="1">
      <alignment vertical="center"/>
    </xf>
    <xf numFmtId="0" fontId="12" fillId="2" borderId="50" xfId="2" applyFont="1" applyFill="1" applyBorder="1" applyAlignment="1">
      <alignment vertical="center"/>
    </xf>
    <xf numFmtId="0" fontId="12" fillId="2" borderId="52" xfId="2" applyFont="1" applyFill="1" applyBorder="1" applyAlignment="1">
      <alignment vertical="center"/>
    </xf>
    <xf numFmtId="0" fontId="12" fillId="2" borderId="56" xfId="2" applyFont="1" applyFill="1" applyBorder="1" applyAlignment="1">
      <alignment vertical="center"/>
    </xf>
    <xf numFmtId="0" fontId="12" fillId="2" borderId="57" xfId="2" applyFont="1" applyFill="1" applyBorder="1" applyAlignment="1">
      <alignment vertical="center"/>
    </xf>
    <xf numFmtId="0" fontId="12" fillId="2" borderId="143" xfId="2" applyFont="1" applyFill="1" applyBorder="1" applyAlignment="1">
      <alignment vertical="center"/>
    </xf>
    <xf numFmtId="0" fontId="12" fillId="2" borderId="67" xfId="2" applyFont="1" applyFill="1" applyBorder="1" applyAlignment="1">
      <alignment horizontal="left" vertical="center"/>
    </xf>
    <xf numFmtId="0" fontId="12" fillId="2" borderId="44" xfId="2" applyFont="1" applyFill="1" applyBorder="1" applyAlignment="1">
      <alignment horizontal="left" vertical="center"/>
    </xf>
    <xf numFmtId="0" fontId="12" fillId="2" borderId="144" xfId="2" applyFont="1" applyFill="1" applyBorder="1" applyAlignment="1">
      <alignment horizontal="left" vertical="center"/>
    </xf>
    <xf numFmtId="0" fontId="12" fillId="0" borderId="13" xfId="2" applyFont="1" applyBorder="1" applyAlignment="1">
      <alignment horizontal="right" vertical="center"/>
    </xf>
    <xf numFmtId="38" fontId="46" fillId="0" borderId="37" xfId="0" applyNumberFormat="1" applyFont="1" applyBorder="1" applyAlignment="1">
      <alignment horizontal="center" vertical="center"/>
    </xf>
    <xf numFmtId="0" fontId="46" fillId="0" borderId="37" xfId="0" applyFont="1" applyBorder="1" applyAlignment="1">
      <alignment horizontal="center" vertical="center"/>
    </xf>
    <xf numFmtId="0" fontId="50" fillId="0" borderId="15" xfId="0" applyFont="1" applyBorder="1" applyAlignment="1">
      <alignment horizontal="center" vertical="center" shrinkToFit="1"/>
    </xf>
    <xf numFmtId="0" fontId="50" fillId="0" borderId="13" xfId="0" applyFont="1" applyBorder="1" applyAlignment="1">
      <alignment horizontal="center" vertical="center" shrinkToFit="1"/>
    </xf>
    <xf numFmtId="0" fontId="50" fillId="0" borderId="14" xfId="0" applyFont="1" applyBorder="1" applyAlignment="1">
      <alignment horizontal="center" vertical="center" shrinkToFit="1"/>
    </xf>
    <xf numFmtId="209" fontId="51" fillId="2" borderId="132" xfId="2" applyNumberFormat="1" applyFont="1" applyFill="1" applyBorder="1" applyAlignment="1">
      <alignment horizontal="center" vertical="center" shrinkToFit="1"/>
    </xf>
    <xf numFmtId="209" fontId="51" fillId="2" borderId="110" xfId="2" applyNumberFormat="1" applyFont="1" applyFill="1" applyBorder="1" applyAlignment="1">
      <alignment horizontal="center" vertical="center" shrinkToFit="1"/>
    </xf>
    <xf numFmtId="3" fontId="51" fillId="2" borderId="110" xfId="2" applyNumberFormat="1" applyFont="1" applyFill="1" applyBorder="1" applyAlignment="1">
      <alignment horizontal="center" vertical="center" shrinkToFit="1"/>
    </xf>
    <xf numFmtId="3" fontId="51" fillId="2" borderId="139" xfId="2" applyNumberFormat="1" applyFont="1" applyFill="1" applyBorder="1" applyAlignment="1">
      <alignment horizontal="center" vertical="center" shrinkToFit="1"/>
    </xf>
    <xf numFmtId="3" fontId="51" fillId="2" borderId="132" xfId="2" applyNumberFormat="1" applyFont="1" applyFill="1" applyBorder="1" applyAlignment="1">
      <alignment horizontal="center" vertical="center" shrinkToFit="1"/>
    </xf>
    <xf numFmtId="3" fontId="51" fillId="2" borderId="133" xfId="2" applyNumberFormat="1" applyFont="1" applyFill="1" applyBorder="1" applyAlignment="1">
      <alignment horizontal="center" vertical="center" shrinkToFit="1"/>
    </xf>
    <xf numFmtId="3" fontId="51" fillId="2" borderId="93" xfId="2" applyNumberFormat="1" applyFont="1" applyFill="1" applyBorder="1" applyAlignment="1">
      <alignment horizontal="center" vertical="center" shrinkToFit="1"/>
    </xf>
    <xf numFmtId="0" fontId="24" fillId="0" borderId="15" xfId="2" applyFont="1" applyBorder="1" applyAlignment="1">
      <alignment horizontal="left" vertical="center" shrinkToFit="1"/>
    </xf>
    <xf numFmtId="0" fontId="24" fillId="0" borderId="13" xfId="2" applyFont="1" applyBorder="1" applyAlignment="1">
      <alignment horizontal="left" vertical="center" shrinkToFit="1"/>
    </xf>
    <xf numFmtId="3" fontId="22" fillId="0" borderId="73" xfId="2" applyNumberFormat="1" applyFont="1" applyBorder="1" applyAlignment="1">
      <alignment horizontal="center" vertical="center" shrinkToFit="1"/>
    </xf>
    <xf numFmtId="3" fontId="22" fillId="0" borderId="44" xfId="2" applyNumberFormat="1" applyFont="1" applyBorder="1" applyAlignment="1">
      <alignment horizontal="center" vertical="center" shrinkToFit="1"/>
    </xf>
    <xf numFmtId="3" fontId="22" fillId="0" borderId="68" xfId="2" applyNumberFormat="1" applyFont="1" applyBorder="1" applyAlignment="1">
      <alignment horizontal="center" vertical="center" shrinkToFit="1"/>
    </xf>
    <xf numFmtId="3" fontId="22" fillId="7" borderId="51" xfId="2" applyNumberFormat="1" applyFont="1" applyFill="1" applyBorder="1" applyAlignment="1">
      <alignment horizontal="center" vertical="center" shrinkToFit="1"/>
    </xf>
    <xf numFmtId="3" fontId="22" fillId="7" borderId="50" xfId="2" applyNumberFormat="1" applyFont="1" applyFill="1" applyBorder="1" applyAlignment="1">
      <alignment horizontal="center" vertical="center" shrinkToFit="1"/>
    </xf>
    <xf numFmtId="3" fontId="22" fillId="7" borderId="53" xfId="2" applyNumberFormat="1" applyFont="1" applyFill="1" applyBorder="1" applyAlignment="1">
      <alignment horizontal="center" vertical="center" shrinkToFit="1"/>
    </xf>
    <xf numFmtId="3" fontId="22" fillId="0" borderId="51" xfId="2" applyNumberFormat="1" applyFont="1" applyBorder="1" applyAlignment="1">
      <alignment horizontal="center" vertical="center" shrinkToFit="1"/>
    </xf>
    <xf numFmtId="3" fontId="22" fillId="0" borderId="50" xfId="2" applyNumberFormat="1" applyFont="1" applyBorder="1" applyAlignment="1">
      <alignment horizontal="center" vertical="center" shrinkToFit="1"/>
    </xf>
    <xf numFmtId="3" fontId="22" fillId="0" borderId="53" xfId="2" applyNumberFormat="1" applyFont="1" applyBorder="1" applyAlignment="1">
      <alignment horizontal="center" vertical="center" shrinkToFit="1"/>
    </xf>
    <xf numFmtId="3" fontId="22" fillId="0" borderId="58" xfId="2" applyNumberFormat="1" applyFont="1" applyBorder="1" applyAlignment="1">
      <alignment horizontal="center" vertical="center" shrinkToFit="1"/>
    </xf>
    <xf numFmtId="3" fontId="22" fillId="0" borderId="57" xfId="2" applyNumberFormat="1" applyFont="1" applyBorder="1" applyAlignment="1">
      <alignment horizontal="center" vertical="center" shrinkToFit="1"/>
    </xf>
    <xf numFmtId="3" fontId="22" fillId="0" borderId="59" xfId="2" applyNumberFormat="1" applyFont="1" applyBorder="1" applyAlignment="1">
      <alignment horizontal="center" vertical="center" shrinkToFit="1"/>
    </xf>
    <xf numFmtId="0" fontId="12" fillId="0" borderId="63" xfId="2" applyFont="1" applyBorder="1" applyAlignment="1">
      <alignment vertical="center" wrapText="1" shrinkToFit="1"/>
    </xf>
    <xf numFmtId="184" fontId="46" fillId="0" borderId="129" xfId="0" applyNumberFormat="1" applyFont="1" applyBorder="1" applyAlignment="1">
      <alignment horizontal="center" vertical="center"/>
    </xf>
    <xf numFmtId="184" fontId="46" fillId="0" borderId="130" xfId="0" applyNumberFormat="1" applyFont="1" applyBorder="1" applyAlignment="1">
      <alignment horizontal="center" vertical="center"/>
    </xf>
    <xf numFmtId="184" fontId="46" fillId="0" borderId="109" xfId="0" applyNumberFormat="1" applyFont="1" applyBorder="1" applyAlignment="1">
      <alignment horizontal="center" vertical="center"/>
    </xf>
    <xf numFmtId="0" fontId="40" fillId="2" borderId="31" xfId="2" applyFont="1" applyFill="1" applyBorder="1" applyAlignment="1">
      <alignment horizontal="left" vertical="center" shrinkToFit="1"/>
    </xf>
    <xf numFmtId="0" fontId="40" fillId="2" borderId="32" xfId="2" applyFont="1" applyFill="1" applyBorder="1" applyAlignment="1">
      <alignment horizontal="left" vertical="center" shrinkToFit="1"/>
    </xf>
    <xf numFmtId="184" fontId="46" fillId="0" borderId="127" xfId="0" applyNumberFormat="1" applyFont="1" applyBorder="1" applyAlignment="1">
      <alignment horizontal="center" vertical="center"/>
    </xf>
    <xf numFmtId="184" fontId="46" fillId="0" borderId="128" xfId="0" applyNumberFormat="1" applyFont="1" applyBorder="1" applyAlignment="1">
      <alignment horizontal="center" vertical="center"/>
    </xf>
    <xf numFmtId="184" fontId="46" fillId="0" borderId="88" xfId="0" applyNumberFormat="1" applyFont="1" applyBorder="1" applyAlignment="1">
      <alignment horizontal="center" vertical="center"/>
    </xf>
    <xf numFmtId="184" fontId="46" fillId="0" borderId="89" xfId="0" applyNumberFormat="1" applyFont="1" applyBorder="1" applyAlignment="1">
      <alignment horizontal="center" vertical="center"/>
    </xf>
    <xf numFmtId="184" fontId="46" fillId="0" borderId="108" xfId="0" applyNumberFormat="1" applyFont="1" applyBorder="1" applyAlignment="1">
      <alignment horizontal="center" vertical="center"/>
    </xf>
    <xf numFmtId="3" fontId="41" fillId="0" borderId="31" xfId="8" applyNumberFormat="1" applyFont="1" applyBorder="1" applyAlignment="1">
      <alignment horizontal="right" vertical="center" wrapText="1"/>
    </xf>
    <xf numFmtId="3" fontId="41" fillId="0" borderId="22" xfId="8" applyNumberFormat="1" applyFont="1" applyBorder="1" applyAlignment="1">
      <alignment horizontal="right" vertical="center" wrapText="1"/>
    </xf>
    <xf numFmtId="190" fontId="41" fillId="0" borderId="32" xfId="8" applyNumberFormat="1" applyFont="1" applyBorder="1" applyAlignment="1">
      <alignment vertical="center" wrapText="1"/>
    </xf>
    <xf numFmtId="190" fontId="41" fillId="0" borderId="20" xfId="8" applyNumberFormat="1" applyFont="1" applyBorder="1" applyAlignment="1">
      <alignment vertical="center" wrapText="1"/>
    </xf>
    <xf numFmtId="190" fontId="41" fillId="0" borderId="32" xfId="8" applyNumberFormat="1" applyFont="1" applyBorder="1" applyAlignment="1">
      <alignment horizontal="center" vertical="center" wrapText="1"/>
    </xf>
    <xf numFmtId="190" fontId="41" fillId="0" borderId="20" xfId="8" applyNumberFormat="1" applyFont="1" applyBorder="1" applyAlignment="1">
      <alignment horizontal="center" vertical="center" wrapText="1"/>
    </xf>
    <xf numFmtId="49" fontId="41" fillId="0" borderId="32" xfId="8" applyNumberFormat="1" applyFont="1" applyBorder="1" applyAlignment="1">
      <alignment horizontal="center" vertical="center" wrapText="1"/>
    </xf>
    <xf numFmtId="49" fontId="41" fillId="0" borderId="20" xfId="8" applyNumberFormat="1" applyFont="1" applyBorder="1" applyAlignment="1">
      <alignment horizontal="center" vertical="center" wrapText="1"/>
    </xf>
    <xf numFmtId="190" fontId="41" fillId="0" borderId="69" xfId="8" applyNumberFormat="1" applyFont="1" applyBorder="1" applyAlignment="1">
      <alignment horizontal="center" vertical="center"/>
    </xf>
    <xf numFmtId="202" fontId="41" fillId="0" borderId="32" xfId="8" applyNumberFormat="1" applyFont="1" applyBorder="1" applyAlignment="1">
      <alignment horizontal="center" vertical="center" wrapText="1"/>
    </xf>
    <xf numFmtId="202" fontId="41" fillId="0" borderId="20" xfId="8" applyNumberFormat="1" applyFont="1" applyBorder="1" applyAlignment="1">
      <alignment horizontal="center" vertical="center" wrapText="1"/>
    </xf>
    <xf numFmtId="205" fontId="41" fillId="0" borderId="32" xfId="8" applyNumberFormat="1" applyFont="1" applyBorder="1" applyAlignment="1">
      <alignment horizontal="center" vertical="center" wrapText="1"/>
    </xf>
    <xf numFmtId="205" fontId="41" fillId="0" borderId="20" xfId="8" applyNumberFormat="1" applyFont="1" applyBorder="1" applyAlignment="1">
      <alignment horizontal="center" vertical="center" wrapText="1"/>
    </xf>
    <xf numFmtId="204" fontId="41" fillId="0" borderId="33" xfId="8" applyNumberFormat="1" applyFont="1" applyBorder="1" applyAlignment="1">
      <alignment horizontal="center" vertical="center"/>
    </xf>
    <xf numFmtId="204" fontId="41" fillId="0" borderId="21" xfId="8" applyNumberFormat="1" applyFont="1" applyBorder="1" applyAlignment="1">
      <alignment horizontal="center" vertical="center"/>
    </xf>
    <xf numFmtId="3" fontId="42" fillId="0" borderId="0" xfId="8" applyNumberFormat="1" applyFont="1" applyAlignment="1">
      <alignment horizontal="center" vertical="center"/>
    </xf>
    <xf numFmtId="3" fontId="41" fillId="0" borderId="32" xfId="8" applyNumberFormat="1" applyFont="1" applyBorder="1" applyAlignment="1">
      <alignment horizontal="right" vertical="center" wrapText="1"/>
    </xf>
    <xf numFmtId="3" fontId="41" fillId="0" borderId="20" xfId="8" applyNumberFormat="1" applyFont="1" applyBorder="1" applyAlignment="1">
      <alignment horizontal="right" vertical="center" wrapText="1"/>
    </xf>
    <xf numFmtId="190" fontId="41" fillId="0" borderId="69" xfId="8" applyNumberFormat="1" applyFont="1" applyBorder="1" applyAlignment="1">
      <alignment horizontal="left" vertical="center" wrapText="1"/>
    </xf>
    <xf numFmtId="3" fontId="41" fillId="0" borderId="38" xfId="8" applyNumberFormat="1" applyFont="1" applyBorder="1" applyAlignment="1">
      <alignment horizontal="right" vertical="center"/>
    </xf>
    <xf numFmtId="3" fontId="41" fillId="0" borderId="76" xfId="8" applyNumberFormat="1" applyFont="1" applyBorder="1" applyAlignment="1">
      <alignment horizontal="right" vertical="center"/>
    </xf>
    <xf numFmtId="190" fontId="41" fillId="0" borderId="69" xfId="8" applyNumberFormat="1" applyFont="1" applyBorder="1" applyAlignment="1">
      <alignment horizontal="left" vertical="center"/>
    </xf>
    <xf numFmtId="195" fontId="41" fillId="0" borderId="31" xfId="8" applyNumberFormat="1" applyFont="1" applyBorder="1" applyAlignment="1">
      <alignment horizontal="center" vertical="center" wrapText="1"/>
    </xf>
    <xf numFmtId="195" fontId="41" fillId="0" borderId="22" xfId="8" applyNumberFormat="1" applyFont="1" applyBorder="1" applyAlignment="1">
      <alignment horizontal="center" vertical="center" wrapText="1"/>
    </xf>
    <xf numFmtId="202" fontId="41" fillId="0" borderId="33" xfId="8" applyNumberFormat="1" applyFont="1" applyBorder="1" applyAlignment="1">
      <alignment horizontal="center" vertical="center" wrapText="1"/>
    </xf>
    <xf numFmtId="202" fontId="41" fillId="0" borderId="21" xfId="8" applyNumberFormat="1" applyFont="1" applyBorder="1" applyAlignment="1">
      <alignment horizontal="center" vertical="center" wrapText="1"/>
    </xf>
    <xf numFmtId="186" fontId="41" fillId="0" borderId="38" xfId="8" applyNumberFormat="1" applyFont="1" applyBorder="1" applyAlignment="1">
      <alignment horizontal="right" vertical="center"/>
    </xf>
    <xf numFmtId="186" fontId="41" fillId="0" borderId="76" xfId="8" applyNumberFormat="1" applyFont="1" applyBorder="1" applyAlignment="1">
      <alignment horizontal="right" vertical="center"/>
    </xf>
    <xf numFmtId="38" fontId="41" fillId="0" borderId="38" xfId="1" applyFont="1" applyFill="1" applyBorder="1" applyAlignment="1">
      <alignment horizontal="right" vertical="center"/>
    </xf>
    <xf numFmtId="38" fontId="41" fillId="0" borderId="76" xfId="1" applyFont="1" applyFill="1" applyBorder="1" applyAlignment="1">
      <alignment horizontal="right" vertical="center"/>
    </xf>
    <xf numFmtId="192" fontId="41" fillId="0" borderId="38" xfId="8" applyNumberFormat="1" applyFont="1" applyBorder="1" applyAlignment="1">
      <alignment horizontal="right" vertical="center"/>
    </xf>
    <xf numFmtId="192" fontId="41" fillId="0" borderId="76" xfId="8" applyNumberFormat="1" applyFont="1" applyBorder="1" applyAlignment="1">
      <alignment horizontal="right" vertical="center"/>
    </xf>
    <xf numFmtId="3" fontId="41" fillId="0" borderId="38" xfId="8" applyNumberFormat="1" applyFont="1" applyBorder="1" applyAlignment="1">
      <alignment horizontal="center" vertical="center" wrapText="1"/>
    </xf>
    <xf numFmtId="3" fontId="41" fillId="0" borderId="76" xfId="8" applyNumberFormat="1" applyFont="1" applyBorder="1" applyAlignment="1">
      <alignment horizontal="center" vertical="center" wrapText="1"/>
    </xf>
    <xf numFmtId="3" fontId="41" fillId="0" borderId="79" xfId="8" applyNumberFormat="1" applyFont="1" applyBorder="1" applyAlignment="1">
      <alignment horizontal="center" vertical="center" wrapText="1"/>
    </xf>
    <xf numFmtId="3" fontId="41" fillId="0" borderId="83" xfId="8" applyNumberFormat="1" applyFont="1" applyBorder="1" applyAlignment="1">
      <alignment horizontal="center" vertical="center" wrapText="1"/>
    </xf>
    <xf numFmtId="3" fontId="41" fillId="0" borderId="31" xfId="8" applyNumberFormat="1" applyFont="1" applyBorder="1" applyAlignment="1">
      <alignment horizontal="right" vertical="center" shrinkToFit="1"/>
    </xf>
    <xf numFmtId="3" fontId="41" fillId="0" borderId="22" xfId="8" applyNumberFormat="1" applyFont="1" applyBorder="1" applyAlignment="1">
      <alignment horizontal="right" vertical="center" shrinkToFit="1"/>
    </xf>
    <xf numFmtId="190" fontId="41" fillId="0" borderId="32" xfId="8" applyNumberFormat="1" applyFont="1" applyBorder="1" applyAlignment="1">
      <alignment horizontal="left" vertical="center" wrapText="1"/>
    </xf>
    <xf numFmtId="190" fontId="41" fillId="0" borderId="20" xfId="8" applyNumberFormat="1" applyFont="1" applyBorder="1" applyAlignment="1">
      <alignment horizontal="left" vertical="center" wrapText="1"/>
    </xf>
    <xf numFmtId="49" fontId="41" fillId="0" borderId="33" xfId="8" applyNumberFormat="1" applyFont="1" applyBorder="1" applyAlignment="1">
      <alignment horizontal="center" vertical="center" wrapText="1"/>
    </xf>
    <xf numFmtId="49" fontId="41" fillId="0" borderId="21" xfId="8" applyNumberFormat="1" applyFont="1" applyBorder="1" applyAlignment="1">
      <alignment horizontal="center" vertical="center" wrapText="1"/>
    </xf>
    <xf numFmtId="190" fontId="41" fillId="0" borderId="17" xfId="8" applyNumberFormat="1" applyFont="1" applyBorder="1" applyAlignment="1">
      <alignment horizontal="center" vertical="center"/>
    </xf>
    <xf numFmtId="3" fontId="41" fillId="0" borderId="82" xfId="8" applyNumberFormat="1" applyFont="1" applyBorder="1" applyAlignment="1">
      <alignment horizontal="center" vertical="center" wrapText="1"/>
    </xf>
    <xf numFmtId="207" fontId="41" fillId="0" borderId="33" xfId="8" applyNumberFormat="1" applyFont="1" applyBorder="1" applyAlignment="1">
      <alignment horizontal="right" vertical="center" wrapText="1"/>
    </xf>
    <xf numFmtId="207" fontId="41" fillId="0" borderId="21" xfId="8" applyNumberFormat="1" applyFont="1" applyBorder="1" applyAlignment="1">
      <alignment horizontal="right" vertical="center" wrapText="1"/>
    </xf>
    <xf numFmtId="3" fontId="42" fillId="0" borderId="38" xfId="8" applyNumberFormat="1" applyFont="1" applyBorder="1" applyAlignment="1">
      <alignment horizontal="center" vertical="center" wrapText="1"/>
    </xf>
    <xf numFmtId="3" fontId="42" fillId="0" borderId="76" xfId="8" applyNumberFormat="1" applyFont="1" applyBorder="1" applyAlignment="1">
      <alignment horizontal="center" vertical="center" wrapText="1"/>
    </xf>
    <xf numFmtId="3" fontId="42" fillId="0" borderId="79" xfId="8" applyNumberFormat="1" applyFont="1" applyBorder="1" applyAlignment="1">
      <alignment horizontal="center" vertical="center" wrapText="1"/>
    </xf>
    <xf numFmtId="3" fontId="42" fillId="0" borderId="82" xfId="8" applyNumberFormat="1" applyFont="1" applyBorder="1" applyAlignment="1">
      <alignment horizontal="center" vertical="center" wrapText="1"/>
    </xf>
    <xf numFmtId="186" fontId="41" fillId="2" borderId="38" xfId="8" applyNumberFormat="1" applyFont="1" applyFill="1" applyBorder="1" applyAlignment="1">
      <alignment horizontal="left" vertical="center" wrapText="1"/>
    </xf>
    <xf numFmtId="186" fontId="41" fillId="2" borderId="69" xfId="8" applyNumberFormat="1" applyFont="1" applyFill="1" applyBorder="1" applyAlignment="1">
      <alignment horizontal="left" vertical="center" wrapText="1"/>
    </xf>
    <xf numFmtId="186" fontId="41" fillId="2" borderId="76" xfId="8" applyNumberFormat="1" applyFont="1" applyFill="1" applyBorder="1" applyAlignment="1">
      <alignment horizontal="left" vertical="center" wrapText="1"/>
    </xf>
    <xf numFmtId="190" fontId="31" fillId="0" borderId="31" xfId="8" applyNumberFormat="1" applyFont="1" applyBorder="1" applyAlignment="1">
      <alignment horizontal="center" vertical="center" wrapText="1"/>
    </xf>
    <xf numFmtId="190" fontId="31" fillId="0" borderId="32" xfId="8" applyNumberFormat="1" applyFont="1" applyBorder="1" applyAlignment="1">
      <alignment horizontal="center" vertical="center" wrapText="1"/>
    </xf>
    <xf numFmtId="190" fontId="31" fillId="0" borderId="33" xfId="8" applyNumberFormat="1" applyFont="1" applyBorder="1" applyAlignment="1">
      <alignment horizontal="center" vertical="center" wrapText="1"/>
    </xf>
    <xf numFmtId="3" fontId="31" fillId="0" borderId="31" xfId="8" applyNumberFormat="1" applyFont="1" applyBorder="1" applyAlignment="1">
      <alignment horizontal="center" vertical="center" shrinkToFit="1"/>
    </xf>
    <xf numFmtId="3" fontId="31" fillId="0" borderId="32" xfId="8" applyNumberFormat="1" applyFont="1" applyBorder="1" applyAlignment="1">
      <alignment horizontal="center" vertical="center" shrinkToFit="1"/>
    </xf>
    <xf numFmtId="3" fontId="31" fillId="0" borderId="33" xfId="8" applyNumberFormat="1" applyFont="1" applyBorder="1" applyAlignment="1">
      <alignment horizontal="center" vertical="center" shrinkToFit="1"/>
    </xf>
    <xf numFmtId="3" fontId="41" fillId="0" borderId="37" xfId="8" applyNumberFormat="1" applyFont="1" applyBorder="1" applyAlignment="1">
      <alignment horizontal="center" vertical="center" wrapText="1"/>
    </xf>
    <xf numFmtId="3" fontId="31" fillId="0" borderId="31" xfId="8" applyNumberFormat="1" applyFont="1" applyBorder="1" applyAlignment="1">
      <alignment horizontal="center" vertical="center" wrapText="1"/>
    </xf>
    <xf numFmtId="3" fontId="31" fillId="0" borderId="32" xfId="8" applyNumberFormat="1" applyFont="1" applyBorder="1" applyAlignment="1">
      <alignment horizontal="center" vertical="center" wrapText="1"/>
    </xf>
    <xf numFmtId="3" fontId="31" fillId="0" borderId="33" xfId="8" applyNumberFormat="1" applyFont="1" applyBorder="1" applyAlignment="1">
      <alignment horizontal="center" vertical="center" wrapText="1"/>
    </xf>
    <xf numFmtId="3" fontId="31" fillId="0" borderId="18" xfId="8" applyNumberFormat="1" applyFont="1" applyBorder="1" applyAlignment="1">
      <alignment horizontal="center" vertical="center" wrapText="1"/>
    </xf>
    <xf numFmtId="3" fontId="31" fillId="0" borderId="0" xfId="8" applyNumberFormat="1" applyFont="1" applyAlignment="1">
      <alignment horizontal="center" vertical="center" wrapText="1"/>
    </xf>
    <xf numFmtId="3" fontId="31" fillId="0" borderId="17" xfId="8" applyNumberFormat="1" applyFont="1" applyBorder="1" applyAlignment="1">
      <alignment horizontal="center" vertical="center" wrapText="1"/>
    </xf>
    <xf numFmtId="3" fontId="31" fillId="0" borderId="37" xfId="8" applyNumberFormat="1" applyFont="1" applyBorder="1" applyAlignment="1">
      <alignment horizontal="center" vertical="center" wrapText="1"/>
    </xf>
    <xf numFmtId="3" fontId="31" fillId="0" borderId="38" xfId="8" applyNumberFormat="1" applyFont="1" applyBorder="1" applyAlignment="1">
      <alignment horizontal="center" vertical="center" wrapText="1"/>
    </xf>
    <xf numFmtId="3" fontId="31" fillId="0" borderId="31" xfId="8" applyNumberFormat="1" applyFont="1" applyBorder="1" applyAlignment="1">
      <alignment horizontal="center" vertical="center"/>
    </xf>
    <xf numFmtId="3" fontId="31" fillId="0" borderId="32" xfId="8" applyNumberFormat="1" applyFont="1" applyBorder="1" applyAlignment="1">
      <alignment horizontal="center" vertical="center"/>
    </xf>
    <xf numFmtId="3" fontId="31" fillId="0" borderId="33" xfId="8" applyNumberFormat="1" applyFont="1" applyBorder="1" applyAlignment="1">
      <alignment horizontal="center" vertical="center"/>
    </xf>
    <xf numFmtId="3" fontId="31" fillId="0" borderId="18" xfId="8" applyNumberFormat="1" applyFont="1" applyBorder="1" applyAlignment="1">
      <alignment horizontal="center" vertical="center"/>
    </xf>
    <xf numFmtId="3" fontId="31" fillId="0" borderId="0" xfId="8" applyNumberFormat="1" applyFont="1" applyAlignment="1">
      <alignment horizontal="center" vertical="center"/>
    </xf>
    <xf numFmtId="3" fontId="31" fillId="0" borderId="17" xfId="8" applyNumberFormat="1" applyFont="1" applyBorder="1" applyAlignment="1">
      <alignment horizontal="center" vertical="center"/>
    </xf>
    <xf numFmtId="186" fontId="31" fillId="0" borderId="22" xfId="8" applyNumberFormat="1" applyFont="1" applyBorder="1" applyAlignment="1">
      <alignment horizontal="center" vertical="center" wrapText="1"/>
    </xf>
    <xf numFmtId="186" fontId="31" fillId="0" borderId="20" xfId="8" applyNumberFormat="1" applyFont="1" applyBorder="1" applyAlignment="1">
      <alignment horizontal="center" vertical="center" wrapText="1"/>
    </xf>
    <xf numFmtId="186" fontId="31" fillId="0" borderId="21" xfId="8" applyNumberFormat="1" applyFont="1" applyBorder="1" applyAlignment="1">
      <alignment horizontal="center" vertical="center" wrapText="1"/>
    </xf>
    <xf numFmtId="190" fontId="31" fillId="0" borderId="100" xfId="8" applyNumberFormat="1" applyFont="1" applyBorder="1" applyAlignment="1">
      <alignment horizontal="center" vertical="center" wrapText="1"/>
    </xf>
    <xf numFmtId="190" fontId="31" fillId="0" borderId="103" xfId="8" applyNumberFormat="1" applyFont="1" applyBorder="1" applyAlignment="1">
      <alignment horizontal="center" vertical="center" wrapText="1"/>
    </xf>
    <xf numFmtId="190" fontId="31" fillId="0" borderId="78" xfId="8" applyNumberFormat="1" applyFont="1" applyBorder="1" applyAlignment="1">
      <alignment horizontal="center" vertical="center" wrapText="1"/>
    </xf>
    <xf numFmtId="190" fontId="31" fillId="0" borderId="88" xfId="8" applyNumberFormat="1" applyFont="1" applyBorder="1" applyAlignment="1">
      <alignment horizontal="center" vertical="center" wrapText="1"/>
    </xf>
    <xf numFmtId="198" fontId="31" fillId="0" borderId="101" xfId="8" applyNumberFormat="1" applyFont="1" applyBorder="1" applyAlignment="1">
      <alignment horizontal="center" vertical="center" wrapText="1"/>
    </xf>
    <xf numFmtId="198" fontId="31" fillId="0" borderId="102" xfId="8" applyNumberFormat="1" applyFont="1" applyBorder="1" applyAlignment="1">
      <alignment horizontal="center" vertical="center" wrapText="1"/>
    </xf>
    <xf numFmtId="3" fontId="31" fillId="0" borderId="31" xfId="8" applyNumberFormat="1" applyFont="1" applyBorder="1" applyAlignment="1">
      <alignment horizontal="center" vertical="center" wrapText="1" shrinkToFit="1"/>
    </xf>
    <xf numFmtId="3" fontId="31" fillId="0" borderId="32" xfId="8" applyNumberFormat="1" applyFont="1" applyBorder="1" applyAlignment="1">
      <alignment horizontal="center" vertical="center" wrapText="1" shrinkToFit="1"/>
    </xf>
    <xf numFmtId="3" fontId="31" fillId="0" borderId="33" xfId="8" applyNumberFormat="1" applyFont="1" applyBorder="1" applyAlignment="1">
      <alignment horizontal="center" vertical="center" wrapText="1" shrinkToFit="1"/>
    </xf>
    <xf numFmtId="3" fontId="31" fillId="0" borderId="69" xfId="8" applyNumberFormat="1" applyFont="1" applyBorder="1" applyAlignment="1">
      <alignment horizontal="center" vertical="center" wrapText="1"/>
    </xf>
    <xf numFmtId="0" fontId="31" fillId="0" borderId="0" xfId="8" applyFont="1" applyAlignment="1">
      <alignment horizontal="center" vertical="center"/>
    </xf>
    <xf numFmtId="188" fontId="34" fillId="0" borderId="15" xfId="7" applyNumberFormat="1" applyFont="1" applyBorder="1" applyAlignment="1">
      <alignment horizontal="center" vertical="center" wrapText="1"/>
    </xf>
    <xf numFmtId="188" fontId="34" fillId="0" borderId="13" xfId="7" applyNumberFormat="1" applyFont="1" applyBorder="1" applyAlignment="1">
      <alignment horizontal="center" vertical="center" wrapText="1"/>
    </xf>
    <xf numFmtId="188" fontId="34" fillId="0" borderId="14" xfId="7" applyNumberFormat="1" applyFont="1" applyBorder="1" applyAlignment="1">
      <alignment horizontal="center" vertical="center" wrapText="1"/>
    </xf>
    <xf numFmtId="0" fontId="25" fillId="0" borderId="69" xfId="7" applyFont="1" applyBorder="1" applyAlignment="1">
      <alignment horizontal="left" vertical="center" wrapText="1"/>
    </xf>
    <xf numFmtId="3" fontId="34" fillId="0" borderId="0" xfId="7" applyNumberFormat="1" applyFont="1" applyAlignment="1">
      <alignment horizontal="right" vertical="center" wrapText="1"/>
    </xf>
    <xf numFmtId="208" fontId="34" fillId="0" borderId="0" xfId="7" applyNumberFormat="1" applyFont="1" applyAlignment="1">
      <alignment horizontal="center" vertical="center"/>
    </xf>
    <xf numFmtId="0" fontId="34" fillId="0" borderId="20" xfId="7" applyFont="1" applyBorder="1" applyAlignment="1">
      <alignment horizontal="left" vertical="center" wrapText="1"/>
    </xf>
    <xf numFmtId="0" fontId="34" fillId="0" borderId="21" xfId="7" applyFont="1" applyBorder="1" applyAlignment="1">
      <alignment horizontal="left" vertical="center" wrapText="1"/>
    </xf>
    <xf numFmtId="188" fontId="34" fillId="0" borderId="38" xfId="7" applyNumberFormat="1" applyFont="1" applyBorder="1" applyAlignment="1">
      <alignment horizontal="center" vertical="center"/>
    </xf>
    <xf numFmtId="188" fontId="34" fillId="0" borderId="76" xfId="7" applyNumberFormat="1" applyFont="1" applyBorder="1" applyAlignment="1">
      <alignment horizontal="center" vertical="center"/>
    </xf>
    <xf numFmtId="0" fontId="34" fillId="0" borderId="32" xfId="7" applyFont="1" applyBorder="1" applyAlignment="1">
      <alignment horizontal="center" wrapText="1"/>
    </xf>
    <xf numFmtId="0" fontId="34" fillId="0" borderId="32" xfId="7" applyFont="1" applyBorder="1" applyAlignment="1">
      <alignment horizontal="center"/>
    </xf>
    <xf numFmtId="3" fontId="34" fillId="0" borderId="20" xfId="7" applyNumberFormat="1" applyFont="1" applyBorder="1" applyAlignment="1">
      <alignment horizontal="right" vertical="center" wrapText="1"/>
    </xf>
    <xf numFmtId="0" fontId="34" fillId="0" borderId="31" xfId="0" applyFont="1" applyBorder="1" applyAlignment="1">
      <alignment horizontal="left" vertical="center" wrapText="1"/>
    </xf>
    <xf numFmtId="0" fontId="34" fillId="0" borderId="18" xfId="0" applyFont="1" applyBorder="1" applyAlignment="1">
      <alignment horizontal="left" vertical="center" wrapText="1"/>
    </xf>
    <xf numFmtId="0" fontId="34" fillId="0" borderId="22" xfId="0" applyFont="1" applyBorder="1" applyAlignment="1">
      <alignment horizontal="left" vertical="center" wrapText="1"/>
    </xf>
    <xf numFmtId="0" fontId="44" fillId="0" borderId="33" xfId="7" applyFont="1" applyBorder="1" applyAlignment="1">
      <alignment horizontal="center" vertical="center"/>
    </xf>
    <xf numFmtId="0" fontId="44" fillId="0" borderId="17" xfId="7" applyFont="1" applyBorder="1" applyAlignment="1">
      <alignment horizontal="center" vertical="center"/>
    </xf>
    <xf numFmtId="0" fontId="44" fillId="0" borderId="21" xfId="7" applyFont="1" applyBorder="1" applyAlignment="1">
      <alignment horizontal="center" vertical="center"/>
    </xf>
    <xf numFmtId="49" fontId="34" fillId="0" borderId="0" xfId="8" applyNumberFormat="1" applyFont="1" applyAlignment="1">
      <alignment horizontal="center" vertical="center"/>
    </xf>
    <xf numFmtId="199" fontId="34" fillId="0" borderId="0" xfId="0" applyNumberFormat="1" applyFont="1" applyAlignment="1">
      <alignment horizontal="center" vertical="center"/>
    </xf>
    <xf numFmtId="188" fontId="34" fillId="0" borderId="69" xfId="7" applyNumberFormat="1" applyFont="1" applyBorder="1" applyAlignment="1">
      <alignment horizontal="center" vertical="center"/>
    </xf>
    <xf numFmtId="0" fontId="34" fillId="0" borderId="38" xfId="7" applyFont="1" applyBorder="1" applyAlignment="1">
      <alignment horizontal="left" vertical="center" wrapText="1"/>
    </xf>
    <xf numFmtId="0" fontId="34" fillId="0" borderId="69" xfId="7" applyFont="1" applyBorder="1" applyAlignment="1">
      <alignment horizontal="left" vertical="center" wrapText="1"/>
    </xf>
    <xf numFmtId="0" fontId="34" fillId="0" borderId="76" xfId="7" applyFont="1" applyBorder="1" applyAlignment="1">
      <alignment horizontal="left" vertical="center" wrapText="1"/>
    </xf>
    <xf numFmtId="3" fontId="34" fillId="0" borderId="0" xfId="7" applyNumberFormat="1" applyFont="1" applyAlignment="1">
      <alignment horizontal="center" vertical="center"/>
    </xf>
    <xf numFmtId="0" fontId="34" fillId="0" borderId="31" xfId="7" applyFont="1" applyBorder="1" applyAlignment="1">
      <alignment horizontal="left" vertical="center" wrapText="1"/>
    </xf>
    <xf numFmtId="0" fontId="34" fillId="0" borderId="22" xfId="7" applyFont="1" applyBorder="1" applyAlignment="1">
      <alignment horizontal="left" vertical="center" wrapText="1"/>
    </xf>
    <xf numFmtId="186" fontId="36" fillId="0" borderId="15" xfId="0" applyNumberFormat="1" applyFont="1" applyBorder="1" applyAlignment="1">
      <alignment horizontal="center" vertical="center" wrapText="1"/>
    </xf>
    <xf numFmtId="186" fontId="36" fillId="0" borderId="13" xfId="0" applyNumberFormat="1" applyFont="1" applyBorder="1" applyAlignment="1">
      <alignment horizontal="center" vertical="center" wrapText="1"/>
    </xf>
    <xf numFmtId="186" fontId="36" fillId="0" borderId="14" xfId="0" applyNumberFormat="1" applyFont="1" applyBorder="1" applyAlignment="1">
      <alignment horizontal="center" vertical="center" wrapText="1"/>
    </xf>
    <xf numFmtId="188" fontId="34" fillId="0" borderId="15" xfId="0" applyNumberFormat="1" applyFont="1" applyBorder="1" applyAlignment="1">
      <alignment horizontal="center" vertical="center" wrapText="1"/>
    </xf>
    <xf numFmtId="188" fontId="34" fillId="0" borderId="13" xfId="0" applyNumberFormat="1" applyFont="1" applyBorder="1" applyAlignment="1">
      <alignment horizontal="center" vertical="center" wrapText="1"/>
    </xf>
    <xf numFmtId="188" fontId="34" fillId="0" borderId="14" xfId="0" applyNumberFormat="1" applyFont="1" applyBorder="1" applyAlignment="1">
      <alignment horizontal="center" vertical="center" wrapText="1"/>
    </xf>
    <xf numFmtId="0" fontId="34" fillId="0" borderId="18" xfId="7" applyFont="1" applyBorder="1" applyAlignment="1">
      <alignment horizontal="left" vertical="center" wrapText="1"/>
    </xf>
    <xf numFmtId="0" fontId="34" fillId="0" borderId="33" xfId="7" applyFont="1" applyBorder="1" applyAlignment="1">
      <alignment horizontal="center" vertical="center"/>
    </xf>
    <xf numFmtId="0" fontId="34" fillId="0" borderId="17" xfId="7" applyFont="1" applyBorder="1" applyAlignment="1">
      <alignment horizontal="center" vertical="center"/>
    </xf>
    <xf numFmtId="0" fontId="34" fillId="0" borderId="21" xfId="7" applyFont="1" applyBorder="1" applyAlignment="1">
      <alignment horizontal="center" vertical="center"/>
    </xf>
    <xf numFmtId="188" fontId="34" fillId="0" borderId="38" xfId="7" applyNumberFormat="1" applyFont="1" applyBorder="1" applyAlignment="1">
      <alignment horizontal="left" vertical="center" wrapText="1"/>
    </xf>
    <xf numFmtId="188" fontId="34" fillId="0" borderId="76" xfId="7" applyNumberFormat="1" applyFont="1" applyBorder="1" applyAlignment="1">
      <alignment horizontal="left" vertical="center" wrapText="1"/>
    </xf>
    <xf numFmtId="188" fontId="34" fillId="0" borderId="31" xfId="7" applyNumberFormat="1" applyFont="1" applyBorder="1" applyAlignment="1">
      <alignment horizontal="center" vertical="center" wrapText="1"/>
    </xf>
    <xf numFmtId="188" fontId="34" fillId="0" borderId="32" xfId="7" applyNumberFormat="1" applyFont="1" applyBorder="1" applyAlignment="1">
      <alignment horizontal="center" vertical="center" wrapText="1"/>
    </xf>
    <xf numFmtId="188" fontId="34" fillId="0" borderId="33" xfId="7" applyNumberFormat="1" applyFont="1" applyBorder="1" applyAlignment="1">
      <alignment horizontal="center" vertical="center" wrapText="1"/>
    </xf>
    <xf numFmtId="188" fontId="34" fillId="0" borderId="22" xfId="7" applyNumberFormat="1" applyFont="1" applyBorder="1" applyAlignment="1">
      <alignment horizontal="center" vertical="center" wrapText="1"/>
    </xf>
    <xf numFmtId="188" fontId="34" fillId="0" borderId="20" xfId="7" applyNumberFormat="1" applyFont="1" applyBorder="1" applyAlignment="1">
      <alignment horizontal="center" vertical="center" wrapText="1"/>
    </xf>
    <xf numFmtId="188" fontId="34" fillId="0" borderId="21" xfId="7" applyNumberFormat="1" applyFont="1" applyBorder="1" applyAlignment="1">
      <alignment horizontal="center" vertical="center" wrapText="1"/>
    </xf>
    <xf numFmtId="0" fontId="25" fillId="0" borderId="38" xfId="7" applyFont="1" applyBorder="1" applyAlignment="1">
      <alignment horizontal="left" vertical="center" wrapText="1"/>
    </xf>
    <xf numFmtId="0" fontId="25" fillId="0" borderId="76" xfId="7" applyFont="1" applyBorder="1" applyAlignment="1">
      <alignment horizontal="left" vertical="center" wrapText="1"/>
    </xf>
    <xf numFmtId="0" fontId="25" fillId="0" borderId="38" xfId="0" applyFont="1" applyBorder="1" applyAlignment="1">
      <alignment horizontal="left" vertical="center" wrapText="1"/>
    </xf>
    <xf numFmtId="0" fontId="25" fillId="0" borderId="76" xfId="0" applyFont="1" applyBorder="1" applyAlignment="1">
      <alignment horizontal="left" vertical="center" wrapText="1"/>
    </xf>
    <xf numFmtId="3" fontId="34" fillId="0" borderId="15" xfId="7" applyNumberFormat="1" applyFont="1" applyBorder="1" applyAlignment="1">
      <alignment horizontal="center" vertical="center" wrapText="1"/>
    </xf>
    <xf numFmtId="3" fontId="34" fillId="0" borderId="13" xfId="7" applyNumberFormat="1" applyFont="1" applyBorder="1" applyAlignment="1">
      <alignment horizontal="center" vertical="center" wrapText="1"/>
    </xf>
    <xf numFmtId="3" fontId="34" fillId="0" borderId="14" xfId="7" applyNumberFormat="1" applyFont="1" applyBorder="1" applyAlignment="1">
      <alignment horizontal="center" vertical="center" wrapText="1"/>
    </xf>
    <xf numFmtId="189" fontId="34" fillId="0" borderId="15" xfId="7" applyNumberFormat="1" applyFont="1" applyBorder="1" applyAlignment="1">
      <alignment horizontal="center" vertical="center" wrapText="1"/>
    </xf>
    <xf numFmtId="189" fontId="34" fillId="0" borderId="13" xfId="7" applyNumberFormat="1" applyFont="1" applyBorder="1" applyAlignment="1">
      <alignment horizontal="center" vertical="center" wrapText="1"/>
    </xf>
    <xf numFmtId="189" fontId="34" fillId="0" borderId="14" xfId="7" applyNumberFormat="1" applyFont="1" applyBorder="1" applyAlignment="1">
      <alignment horizontal="center" vertical="center" wrapText="1"/>
    </xf>
    <xf numFmtId="0" fontId="25" fillId="0" borderId="38" xfId="7" applyFont="1" applyBorder="1" applyAlignment="1">
      <alignment vertical="center" wrapText="1"/>
    </xf>
    <xf numFmtId="0" fontId="25" fillId="0" borderId="69" xfId="7" applyFont="1" applyBorder="1" applyAlignment="1">
      <alignment vertical="center" wrapText="1"/>
    </xf>
    <xf numFmtId="0" fontId="25" fillId="0" borderId="76" xfId="7" applyFont="1" applyBorder="1" applyAlignment="1">
      <alignment vertical="center" wrapText="1"/>
    </xf>
    <xf numFmtId="0" fontId="34" fillId="0" borderId="15" xfId="7" applyFont="1" applyBorder="1" applyAlignment="1">
      <alignment horizontal="distributed" vertical="center" wrapText="1"/>
    </xf>
    <xf numFmtId="0" fontId="34" fillId="0" borderId="13" xfId="7" applyFont="1" applyBorder="1" applyAlignment="1">
      <alignment horizontal="distributed" vertical="center" wrapText="1"/>
    </xf>
    <xf numFmtId="0" fontId="34" fillId="0" borderId="14" xfId="7" applyFont="1" applyBorder="1" applyAlignment="1">
      <alignment horizontal="distributed" vertical="center" wrapText="1"/>
    </xf>
    <xf numFmtId="3" fontId="34" fillId="0" borderId="15" xfId="7" applyNumberFormat="1" applyFont="1" applyBorder="1" applyAlignment="1">
      <alignment horizontal="right" vertical="center" wrapText="1"/>
    </xf>
    <xf numFmtId="3" fontId="34" fillId="0" borderId="13" xfId="7" applyNumberFormat="1" applyFont="1" applyBorder="1" applyAlignment="1">
      <alignment horizontal="right" vertical="center" wrapText="1"/>
    </xf>
    <xf numFmtId="3" fontId="34" fillId="0" borderId="14" xfId="7" applyNumberFormat="1" applyFont="1" applyBorder="1" applyAlignment="1">
      <alignment horizontal="right" vertical="center" wrapText="1"/>
    </xf>
    <xf numFmtId="0" fontId="34" fillId="0" borderId="31" xfId="7" applyFont="1" applyBorder="1" applyAlignment="1">
      <alignment vertical="center" wrapText="1"/>
    </xf>
    <xf numFmtId="0" fontId="34" fillId="0" borderId="18" xfId="7" applyFont="1" applyBorder="1" applyAlignment="1">
      <alignment vertical="center" wrapText="1"/>
    </xf>
    <xf numFmtId="0" fontId="34" fillId="0" borderId="22" xfId="7" applyFont="1" applyBorder="1" applyAlignment="1">
      <alignment vertical="center" wrapText="1"/>
    </xf>
    <xf numFmtId="0" fontId="34" fillId="0" borderId="31" xfId="0" applyFont="1" applyBorder="1" applyAlignment="1">
      <alignment vertical="center" wrapText="1"/>
    </xf>
    <xf numFmtId="0" fontId="34" fillId="0" borderId="18" xfId="0" applyFont="1" applyBorder="1" applyAlignment="1">
      <alignment vertical="center" wrapText="1"/>
    </xf>
    <xf numFmtId="0" fontId="34" fillId="0" borderId="22" xfId="0" applyFont="1" applyBorder="1" applyAlignment="1">
      <alignment vertical="center" wrapText="1"/>
    </xf>
    <xf numFmtId="0" fontId="34" fillId="0" borderId="32" xfId="0" applyFont="1" applyBorder="1" applyAlignment="1">
      <alignment vertical="center" wrapText="1"/>
    </xf>
    <xf numFmtId="0" fontId="34" fillId="0" borderId="33" xfId="0" applyFont="1" applyBorder="1" applyAlignment="1">
      <alignment vertical="center" wrapText="1"/>
    </xf>
    <xf numFmtId="0" fontId="25" fillId="0" borderId="38" xfId="0" applyFont="1" applyBorder="1" applyAlignment="1">
      <alignment vertical="center" wrapText="1"/>
    </xf>
    <xf numFmtId="0" fontId="25" fillId="0" borderId="69" xfId="0" applyFont="1" applyBorder="1" applyAlignment="1">
      <alignment vertical="center" wrapText="1"/>
    </xf>
    <xf numFmtId="0" fontId="25" fillId="0" borderId="76" xfId="0" applyFont="1" applyBorder="1" applyAlignment="1">
      <alignment vertical="center" wrapText="1"/>
    </xf>
    <xf numFmtId="0" fontId="34" fillId="0" borderId="0" xfId="0" applyFont="1" applyAlignment="1">
      <alignment horizontal="left" vertical="center" wrapText="1"/>
    </xf>
    <xf numFmtId="0" fontId="34" fillId="0" borderId="0" xfId="7" applyFont="1" applyAlignment="1">
      <alignment horizontal="left" vertical="center" wrapText="1"/>
    </xf>
    <xf numFmtId="0" fontId="34" fillId="0" borderId="17" xfId="7" applyFont="1" applyBorder="1" applyAlignment="1">
      <alignment horizontal="left" vertical="center" wrapText="1"/>
    </xf>
    <xf numFmtId="0" fontId="34" fillId="0" borderId="20" xfId="0" applyFont="1" applyBorder="1" applyAlignment="1">
      <alignment horizontal="left" vertical="center" wrapText="1"/>
    </xf>
    <xf numFmtId="186" fontId="25" fillId="0" borderId="38" xfId="7" applyNumberFormat="1" applyFont="1" applyBorder="1" applyAlignment="1">
      <alignment horizontal="left" vertical="center"/>
    </xf>
    <xf numFmtId="186" fontId="25" fillId="0" borderId="69" xfId="7" applyNumberFormat="1" applyFont="1" applyBorder="1" applyAlignment="1">
      <alignment horizontal="left" vertical="center"/>
    </xf>
    <xf numFmtId="186" fontId="25" fillId="0" borderId="76" xfId="7" applyNumberFormat="1" applyFont="1" applyBorder="1" applyAlignment="1">
      <alignment horizontal="left" vertical="center"/>
    </xf>
    <xf numFmtId="186" fontId="34" fillId="0" borderId="31" xfId="7" applyNumberFormat="1" applyFont="1" applyBorder="1" applyAlignment="1">
      <alignment horizontal="left" vertical="center" wrapText="1"/>
    </xf>
    <xf numFmtId="186" fontId="34" fillId="0" borderId="18" xfId="7" applyNumberFormat="1" applyFont="1" applyBorder="1" applyAlignment="1">
      <alignment horizontal="left" vertical="center" wrapText="1"/>
    </xf>
    <xf numFmtId="186" fontId="34" fillId="0" borderId="22" xfId="7" applyNumberFormat="1" applyFont="1" applyBorder="1" applyAlignment="1">
      <alignment horizontal="left" vertical="center" wrapText="1"/>
    </xf>
    <xf numFmtId="0" fontId="34" fillId="0" borderId="33" xfId="0" applyFont="1" applyBorder="1" applyAlignment="1">
      <alignment horizontal="center" vertical="center"/>
    </xf>
    <xf numFmtId="0" fontId="34" fillId="0" borderId="17" xfId="0" applyFont="1" applyBorder="1" applyAlignment="1">
      <alignment horizontal="center" vertical="center"/>
    </xf>
    <xf numFmtId="0" fontId="34" fillId="0" borderId="21" xfId="0" applyFont="1" applyBorder="1" applyAlignment="1">
      <alignment horizontal="center" vertical="center"/>
    </xf>
    <xf numFmtId="0" fontId="34" fillId="0" borderId="31" xfId="7" applyFont="1" applyBorder="1" applyAlignment="1">
      <alignment horizontal="center" vertical="center"/>
    </xf>
    <xf numFmtId="0" fontId="34" fillId="0" borderId="18" xfId="7" applyFont="1" applyBorder="1" applyAlignment="1">
      <alignment horizontal="center" vertical="center"/>
    </xf>
    <xf numFmtId="0" fontId="34" fillId="0" borderId="22" xfId="7" applyFont="1" applyBorder="1" applyAlignment="1">
      <alignment horizontal="center" vertical="center"/>
    </xf>
    <xf numFmtId="186" fontId="34" fillId="0" borderId="33" xfId="7" applyNumberFormat="1" applyFont="1" applyBorder="1" applyAlignment="1">
      <alignment horizontal="center" vertical="center"/>
    </xf>
    <xf numFmtId="186" fontId="34" fillId="0" borderId="17" xfId="7" applyNumberFormat="1" applyFont="1" applyBorder="1" applyAlignment="1">
      <alignment horizontal="center" vertical="center"/>
    </xf>
    <xf numFmtId="186" fontId="34" fillId="0" borderId="21" xfId="7" applyNumberFormat="1" applyFont="1" applyBorder="1" applyAlignment="1">
      <alignment horizontal="center" vertical="center"/>
    </xf>
    <xf numFmtId="186" fontId="25" fillId="0" borderId="38" xfId="7" applyNumberFormat="1" applyFont="1" applyBorder="1" applyAlignment="1">
      <alignment horizontal="left" vertical="center" wrapText="1"/>
    </xf>
    <xf numFmtId="186" fontId="25" fillId="0" borderId="69" xfId="7" applyNumberFormat="1" applyFont="1" applyBorder="1" applyAlignment="1">
      <alignment horizontal="left" vertical="center" wrapText="1"/>
    </xf>
    <xf numFmtId="186" fontId="25" fillId="0" borderId="76" xfId="7" applyNumberFormat="1" applyFont="1" applyBorder="1" applyAlignment="1">
      <alignment horizontal="left" vertical="center" wrapText="1"/>
    </xf>
    <xf numFmtId="186" fontId="34" fillId="0" borderId="31" xfId="7" applyNumberFormat="1" applyFont="1" applyBorder="1" applyAlignment="1">
      <alignment horizontal="left" vertical="center"/>
    </xf>
    <xf numFmtId="186" fontId="34" fillId="0" borderId="18" xfId="7" applyNumberFormat="1" applyFont="1" applyBorder="1" applyAlignment="1">
      <alignment horizontal="left" vertical="center"/>
    </xf>
    <xf numFmtId="186" fontId="34" fillId="0" borderId="22" xfId="7" applyNumberFormat="1" applyFont="1" applyBorder="1" applyAlignment="1">
      <alignment horizontal="left" vertical="center"/>
    </xf>
    <xf numFmtId="0" fontId="34" fillId="0" borderId="38" xfId="7" applyFont="1" applyBorder="1" applyAlignment="1">
      <alignment horizontal="center" vertical="center"/>
    </xf>
    <xf numFmtId="0" fontId="34" fillId="0" borderId="69" xfId="7" applyFont="1" applyBorder="1" applyAlignment="1">
      <alignment horizontal="center" vertical="center"/>
    </xf>
    <xf numFmtId="0" fontId="34" fillId="0" borderId="76" xfId="7" applyFont="1" applyBorder="1" applyAlignment="1">
      <alignment horizontal="center" vertical="center"/>
    </xf>
    <xf numFmtId="210" fontId="34" fillId="0" borderId="15" xfId="7" applyNumberFormat="1" applyFont="1" applyBorder="1" applyAlignment="1">
      <alignment horizontal="center" vertical="center" wrapText="1"/>
    </xf>
    <xf numFmtId="210" fontId="34" fillId="0" borderId="13" xfId="7" applyNumberFormat="1" applyFont="1" applyBorder="1" applyAlignment="1">
      <alignment horizontal="center" vertical="center" wrapText="1"/>
    </xf>
    <xf numFmtId="210" fontId="34" fillId="0" borderId="14" xfId="7" applyNumberFormat="1" applyFont="1" applyBorder="1" applyAlignment="1">
      <alignment horizontal="center" vertical="center" wrapText="1"/>
    </xf>
    <xf numFmtId="0" fontId="34" fillId="0" borderId="0" xfId="7" applyFont="1" applyAlignment="1">
      <alignment horizontal="left" vertical="center"/>
    </xf>
    <xf numFmtId="0" fontId="34" fillId="0" borderId="20" xfId="7" applyFont="1" applyBorder="1" applyAlignment="1">
      <alignment horizontal="left" vertical="top" wrapText="1"/>
    </xf>
    <xf numFmtId="0" fontId="34" fillId="0" borderId="21" xfId="7" applyFont="1" applyBorder="1" applyAlignment="1">
      <alignment horizontal="left" vertical="top" wrapText="1"/>
    </xf>
    <xf numFmtId="197" fontId="29" fillId="0" borderId="91" xfId="8" applyNumberFormat="1" applyFont="1" applyBorder="1" applyAlignment="1">
      <alignment horizontal="center" vertical="center"/>
    </xf>
    <xf numFmtId="197" fontId="29" fillId="0" borderId="95" xfId="8" applyNumberFormat="1" applyFont="1" applyBorder="1" applyAlignment="1">
      <alignment horizontal="center" vertical="center"/>
    </xf>
    <xf numFmtId="197" fontId="29" fillId="0" borderId="96" xfId="8" applyNumberFormat="1" applyFont="1" applyBorder="1" applyAlignment="1">
      <alignment horizontal="center" vertical="center"/>
    </xf>
    <xf numFmtId="197" fontId="29" fillId="0" borderId="14" xfId="8" applyNumberFormat="1" applyFont="1" applyBorder="1" applyAlignment="1">
      <alignment horizontal="center" vertical="center"/>
    </xf>
    <xf numFmtId="197" fontId="29" fillId="0" borderId="33" xfId="8" applyNumberFormat="1" applyFont="1" applyBorder="1" applyAlignment="1">
      <alignment horizontal="center" vertical="center"/>
    </xf>
    <xf numFmtId="3" fontId="29" fillId="0" borderId="38" xfId="8" applyNumberFormat="1" applyFont="1" applyBorder="1" applyAlignment="1">
      <alignment horizontal="center" vertical="center" wrapText="1"/>
    </xf>
    <xf numFmtId="3" fontId="29" fillId="0" borderId="76" xfId="8" applyNumberFormat="1" applyFont="1" applyBorder="1" applyAlignment="1">
      <alignment horizontal="center" vertical="center" wrapText="1"/>
    </xf>
    <xf numFmtId="3" fontId="29" fillId="0" borderId="79" xfId="8" applyNumberFormat="1" applyFont="1" applyBorder="1" applyAlignment="1">
      <alignment horizontal="center" vertical="center" wrapText="1"/>
    </xf>
    <xf numFmtId="3" fontId="29" fillId="0" borderId="83" xfId="8" applyNumberFormat="1" applyFont="1" applyBorder="1" applyAlignment="1">
      <alignment horizontal="center" vertical="center" wrapText="1"/>
    </xf>
    <xf numFmtId="197" fontId="29" fillId="0" borderId="90" xfId="8" applyNumberFormat="1" applyFont="1" applyBorder="1" applyAlignment="1">
      <alignment horizontal="center" vertical="center"/>
    </xf>
    <xf numFmtId="197" fontId="29" fillId="0" borderId="92" xfId="8" applyNumberFormat="1" applyFont="1" applyBorder="1" applyAlignment="1">
      <alignment horizontal="center" vertical="center"/>
    </xf>
    <xf numFmtId="3" fontId="29" fillId="0" borderId="82" xfId="8" applyNumberFormat="1" applyFont="1" applyBorder="1" applyAlignment="1">
      <alignment horizontal="center" vertical="center" wrapText="1"/>
    </xf>
    <xf numFmtId="197" fontId="29" fillId="0" borderId="97" xfId="8" applyNumberFormat="1" applyFont="1" applyBorder="1" applyAlignment="1">
      <alignment horizontal="center" vertical="center"/>
    </xf>
    <xf numFmtId="197" fontId="29" fillId="0" borderId="98" xfId="8" applyNumberFormat="1" applyFont="1" applyBorder="1" applyAlignment="1">
      <alignment horizontal="center" vertical="center"/>
    </xf>
    <xf numFmtId="197" fontId="29" fillId="0" borderId="93" xfId="8" applyNumberFormat="1" applyFont="1" applyBorder="1" applyAlignment="1">
      <alignment horizontal="center" vertical="center"/>
    </xf>
    <xf numFmtId="197" fontId="29" fillId="0" borderId="94" xfId="8" applyNumberFormat="1" applyFont="1" applyBorder="1" applyAlignment="1">
      <alignment horizontal="center" vertical="center"/>
    </xf>
    <xf numFmtId="197" fontId="29" fillId="0" borderId="107" xfId="8" applyNumberFormat="1" applyFont="1" applyBorder="1" applyAlignment="1">
      <alignment horizontal="center" vertical="center"/>
    </xf>
    <xf numFmtId="197" fontId="29" fillId="0" borderId="109" xfId="8" applyNumberFormat="1" applyFont="1" applyBorder="1" applyAlignment="1">
      <alignment horizontal="center" vertical="center"/>
    </xf>
    <xf numFmtId="197" fontId="29" fillId="0" borderId="87" xfId="8" applyNumberFormat="1" applyFont="1" applyBorder="1" applyAlignment="1">
      <alignment horizontal="center" vertical="center"/>
    </xf>
    <xf numFmtId="197" fontId="29" fillId="0" borderId="89" xfId="8" applyNumberFormat="1" applyFont="1" applyBorder="1" applyAlignment="1">
      <alignment horizontal="center" vertical="center"/>
    </xf>
    <xf numFmtId="3" fontId="29" fillId="0" borderId="37" xfId="8" applyNumberFormat="1" applyFont="1" applyBorder="1" applyAlignment="1">
      <alignment horizontal="center" vertical="center" wrapText="1"/>
    </xf>
    <xf numFmtId="197" fontId="29" fillId="0" borderId="110" xfId="8" applyNumberFormat="1" applyFont="1" applyBorder="1" applyAlignment="1">
      <alignment horizontal="center" vertical="center"/>
    </xf>
    <xf numFmtId="197" fontId="29" fillId="0" borderId="88" xfId="8" applyNumberFormat="1" applyFont="1" applyBorder="1" applyAlignment="1">
      <alignment horizontal="center" vertical="center"/>
    </xf>
    <xf numFmtId="197" fontId="29" fillId="0" borderId="108" xfId="8" applyNumberFormat="1" applyFont="1" applyBorder="1" applyAlignment="1">
      <alignment horizontal="center" vertical="center"/>
    </xf>
    <xf numFmtId="186" fontId="29" fillId="0" borderId="87" xfId="8" applyNumberFormat="1" applyFont="1" applyBorder="1" applyAlignment="1">
      <alignment horizontal="center" vertical="center" wrapText="1"/>
    </xf>
    <xf numFmtId="186" fontId="29" fillId="0" borderId="88" xfId="8" applyNumberFormat="1" applyFont="1" applyBorder="1" applyAlignment="1">
      <alignment horizontal="center" vertical="center" wrapText="1"/>
    </xf>
    <xf numFmtId="186" fontId="29" fillId="0" borderId="89" xfId="8" applyNumberFormat="1" applyFont="1" applyBorder="1" applyAlignment="1">
      <alignment horizontal="center" vertical="center" wrapText="1"/>
    </xf>
    <xf numFmtId="186" fontId="29" fillId="0" borderId="33" xfId="8" applyNumberFormat="1" applyFont="1" applyBorder="1" applyAlignment="1">
      <alignment horizontal="center" vertical="center" wrapText="1"/>
    </xf>
    <xf numFmtId="186" fontId="29" fillId="0" borderId="17" xfId="8" applyNumberFormat="1" applyFont="1" applyBorder="1" applyAlignment="1">
      <alignment horizontal="center" vertical="center" wrapText="1"/>
    </xf>
    <xf numFmtId="186" fontId="29" fillId="0" borderId="21" xfId="8" applyNumberFormat="1" applyFont="1" applyBorder="1" applyAlignment="1">
      <alignment horizontal="center" vertical="center" wrapText="1"/>
    </xf>
    <xf numFmtId="0" fontId="29" fillId="0" borderId="15" xfId="7" applyFont="1" applyBorder="1" applyAlignment="1">
      <alignment horizontal="center" vertical="center"/>
    </xf>
    <xf numFmtId="0" fontId="29" fillId="0" borderId="13" xfId="7" applyFont="1" applyBorder="1" applyAlignment="1">
      <alignment horizontal="center" vertical="center"/>
    </xf>
    <xf numFmtId="0" fontId="29" fillId="0" borderId="14" xfId="7" applyFont="1" applyBorder="1" applyAlignment="1">
      <alignment horizontal="center" vertical="center"/>
    </xf>
    <xf numFmtId="3" fontId="29" fillId="0" borderId="31" xfId="8" applyNumberFormat="1" applyFont="1" applyBorder="1" applyAlignment="1">
      <alignment horizontal="center" vertical="center" wrapText="1"/>
    </xf>
    <xf numFmtId="3" fontId="29" fillId="0" borderId="18" xfId="8" applyNumberFormat="1" applyFont="1" applyBorder="1" applyAlignment="1">
      <alignment horizontal="center" vertical="center" wrapText="1"/>
    </xf>
    <xf numFmtId="3" fontId="29" fillId="0" borderId="22" xfId="8" applyNumberFormat="1" applyFont="1" applyBorder="1" applyAlignment="1">
      <alignment horizontal="center" vertical="center" wrapText="1"/>
    </xf>
  </cellXfs>
  <cellStyles count="9">
    <cellStyle name="パーセント 2 2" xfId="4" xr:uid="{00000000-0005-0000-0000-000000000000}"/>
    <cellStyle name="パーセント 3" xfId="5" xr:uid="{00000000-0005-0000-0000-000001000000}"/>
    <cellStyle name="桁区切り" xfId="1" builtinId="6"/>
    <cellStyle name="桁区切り 3" xfId="6" xr:uid="{00000000-0005-0000-0000-000003000000}"/>
    <cellStyle name="標準" xfId="0" builtinId="0"/>
    <cellStyle name="標準 2 3" xfId="7" xr:uid="{00000000-0005-0000-0000-000005000000}"/>
    <cellStyle name="標準 4 2" xfId="8" xr:uid="{00000000-0005-0000-0000-000006000000}"/>
    <cellStyle name="標準 7" xfId="3" xr:uid="{00000000-0005-0000-0000-000007000000}"/>
    <cellStyle name="標準 8" xfId="2" xr:uid="{00000000-0005-0000-0000-000008000000}"/>
  </cellStyles>
  <dxfs count="118">
    <dxf>
      <font>
        <color rgb="FFFF0000"/>
      </font>
      <fill>
        <patternFill>
          <bgColor rgb="FFFFFF99"/>
        </patternFill>
      </fill>
    </dxf>
    <dxf>
      <font>
        <color rgb="FF0070C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FF0000"/>
      </font>
      <fill>
        <patternFill>
          <bgColor rgb="FFFFFF99"/>
        </patternFill>
      </fill>
    </dxf>
    <dxf>
      <font>
        <color rgb="FF0070C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FF0000"/>
      </font>
      <fill>
        <patternFill>
          <bgColor rgb="FFFFFF99"/>
        </patternFill>
      </fill>
    </dxf>
    <dxf>
      <font>
        <color rgb="FF0070C0"/>
      </font>
      <fill>
        <patternFill>
          <bgColor rgb="FFFFFF99"/>
        </patternFill>
      </fill>
    </dxf>
    <dxf>
      <font>
        <color rgb="FF0070C0"/>
      </font>
      <fill>
        <patternFill>
          <bgColor rgb="FFFFFF99"/>
        </patternFill>
      </fill>
    </dxf>
    <dxf>
      <font>
        <color rgb="FFFF000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0070C0"/>
      </font>
      <fill>
        <patternFill>
          <bgColor rgb="FFFFFF99"/>
        </patternFill>
      </fill>
    </dxf>
    <dxf>
      <font>
        <color rgb="FFFF000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FF0000"/>
      </font>
      <fill>
        <patternFill>
          <bgColor rgb="FFFFFF99"/>
        </patternFill>
      </fill>
    </dxf>
    <dxf>
      <font>
        <color rgb="FF0070C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FF0000"/>
      </font>
      <fill>
        <patternFill>
          <bgColor rgb="FFFFFF99"/>
        </patternFill>
      </fill>
    </dxf>
    <dxf>
      <font>
        <color rgb="FF0070C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FF0000"/>
      </font>
      <fill>
        <patternFill>
          <bgColor rgb="FFFFFF99"/>
        </patternFill>
      </fill>
    </dxf>
    <dxf>
      <font>
        <color rgb="FF0070C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FF0000"/>
      </font>
      <fill>
        <patternFill>
          <bgColor rgb="FFFFFF99"/>
        </patternFill>
      </fill>
    </dxf>
    <dxf>
      <font>
        <color rgb="FF0070C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FF0000"/>
      </font>
      <fill>
        <patternFill>
          <bgColor rgb="FFFFFF99"/>
        </patternFill>
      </fill>
    </dxf>
    <dxf>
      <font>
        <color rgb="FF0070C0"/>
      </font>
      <fill>
        <patternFill>
          <bgColor rgb="FFFFFF99"/>
        </patternFill>
      </fill>
    </dxf>
    <dxf>
      <font>
        <color rgb="FF0070C0"/>
      </font>
      <fill>
        <patternFill>
          <bgColor rgb="FFFFFF99"/>
        </patternFill>
      </fill>
    </dxf>
    <dxf>
      <font>
        <color rgb="FFFF000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ill>
        <patternFill>
          <bgColor rgb="FFFF0000"/>
        </patternFill>
      </fill>
    </dxf>
    <dxf>
      <fill>
        <patternFill>
          <bgColor rgb="FFFF0000"/>
        </patternFill>
      </fill>
    </dxf>
    <dxf>
      <font>
        <color theme="0" tint="-0.499984740745262"/>
      </font>
      <fill>
        <patternFill>
          <bgColor theme="0" tint="-0.499984740745262"/>
        </patternFill>
      </fill>
    </dxf>
    <dxf>
      <fill>
        <patternFill>
          <bgColor rgb="FFFF0000"/>
        </patternFill>
      </fill>
    </dxf>
    <dxf>
      <fill>
        <patternFill>
          <bgColor rgb="FFFF0000"/>
        </patternFill>
      </fill>
    </dxf>
    <dxf>
      <fill>
        <patternFill>
          <bgColor theme="4"/>
        </patternFill>
      </fill>
    </dxf>
    <dxf>
      <fill>
        <patternFill>
          <bgColor theme="4"/>
        </patternFill>
      </fill>
    </dxf>
    <dxf>
      <fill>
        <patternFill>
          <bgColor theme="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190500</xdr:colOff>
      <xdr:row>5</xdr:row>
      <xdr:rowOff>1762125</xdr:rowOff>
    </xdr:to>
    <xdr:sp macro="" textlink="">
      <xdr:nvSpPr>
        <xdr:cNvPr id="2" name="四角形: 角を丸くする 1">
          <a:extLst>
            <a:ext uri="{FF2B5EF4-FFF2-40B4-BE49-F238E27FC236}">
              <a16:creationId xmlns:a16="http://schemas.microsoft.com/office/drawing/2014/main" id="{933C4D29-7652-4D76-940E-2E6C239B9F7B}"/>
            </a:ext>
          </a:extLst>
        </xdr:cNvPr>
        <xdr:cNvSpPr/>
      </xdr:nvSpPr>
      <xdr:spPr>
        <a:xfrm>
          <a:off x="0" y="171450"/>
          <a:ext cx="4333875" cy="4371975"/>
        </a:xfrm>
        <a:prstGeom prst="roundRect">
          <a:avLst>
            <a:gd name="adj" fmla="val 4092"/>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Tips.</a:t>
          </a:r>
        </a:p>
        <a:p>
          <a:pPr algn="l"/>
          <a:endParaRPr kumimoji="1" lang="en-US" altLang="ja-JP" sz="1100">
            <a:solidFill>
              <a:sysClr val="windowText" lastClr="000000"/>
            </a:solidFill>
          </a:endParaRPr>
        </a:p>
        <a:p>
          <a:pPr algn="l"/>
          <a:r>
            <a:rPr kumimoji="1" lang="ja-JP" altLang="en-US" sz="1100">
              <a:solidFill>
                <a:sysClr val="windowText" lastClr="000000"/>
              </a:solidFill>
            </a:rPr>
            <a:t>単価表の参照先が変更になった場合は</a:t>
          </a:r>
          <a:endParaRPr kumimoji="1" lang="en-US" altLang="ja-JP" sz="1100">
            <a:solidFill>
              <a:sysClr val="windowText" lastClr="000000"/>
            </a:solidFill>
          </a:endParaRPr>
        </a:p>
        <a:p>
          <a:pPr algn="l"/>
          <a:r>
            <a:rPr kumimoji="1" lang="ja-JP" altLang="en-US" sz="1100">
              <a:solidFill>
                <a:srgbClr val="FF0000"/>
              </a:solidFill>
            </a:rPr>
            <a:t>→単価表参照列</a:t>
          </a:r>
          <a:r>
            <a:rPr kumimoji="1" lang="en-US" altLang="ja-JP" sz="1100">
              <a:solidFill>
                <a:srgbClr val="FF0000"/>
              </a:solidFill>
            </a:rPr>
            <a:t>(</a:t>
          </a:r>
          <a:r>
            <a:rPr kumimoji="1" lang="ja-JP" altLang="en-US" sz="1100">
              <a:solidFill>
                <a:srgbClr val="FF0000"/>
              </a:solidFill>
            </a:rPr>
            <a:t>要メンテ</a:t>
          </a:r>
          <a:r>
            <a:rPr kumimoji="1" lang="en-US" altLang="ja-JP" sz="1100">
              <a:solidFill>
                <a:srgbClr val="FF0000"/>
              </a:solidFill>
            </a:rPr>
            <a:t>)</a:t>
          </a:r>
        </a:p>
        <a:p>
          <a:pPr algn="l"/>
          <a:r>
            <a:rPr kumimoji="1" lang="ja-JP" altLang="en-US" sz="1100">
              <a:solidFill>
                <a:sysClr val="windowText" lastClr="000000"/>
              </a:solidFill>
            </a:rPr>
            <a:t>の列番号を変更することで、積算表シートの参照先が変更されます。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複数列選択</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SHIFT</a:t>
          </a:r>
          <a:r>
            <a:rPr kumimoji="1" lang="ja-JP" altLang="en-US" sz="1100">
              <a:solidFill>
                <a:sysClr val="windowText" lastClr="000000"/>
              </a:solidFill>
            </a:rPr>
            <a:t>＋</a:t>
          </a:r>
          <a:r>
            <a:rPr kumimoji="1" lang="en-US" altLang="ja-JP" sz="1100">
              <a:solidFill>
                <a:sysClr val="windowText" lastClr="000000"/>
              </a:solidFill>
            </a:rPr>
            <a:t>F8</a:t>
          </a:r>
          <a:r>
            <a:rPr kumimoji="1" lang="ja-JP" altLang="en-US" sz="1100">
              <a:solidFill>
                <a:sysClr val="windowText" lastClr="000000"/>
              </a:solidFill>
            </a:rPr>
            <a:t>」を押した後に単価表の対象列番号をクリックしていきます。</a:t>
          </a:r>
          <a:endParaRPr kumimoji="1" lang="en-US" altLang="ja-JP" sz="1100">
            <a:solidFill>
              <a:sysClr val="windowText" lastClr="000000"/>
            </a:solidFill>
          </a:endParaRPr>
        </a:p>
        <a:p>
          <a:pPr algn="l"/>
          <a:r>
            <a:rPr kumimoji="1" lang="ja-JP" altLang="en-US" sz="1100">
              <a:solidFill>
                <a:sysClr val="windowText" lastClr="000000"/>
              </a:solidFill>
            </a:rPr>
            <a:t>　選択後に「</a:t>
          </a:r>
          <a:r>
            <a:rPr kumimoji="1" lang="en-US" altLang="ja-JP" sz="1100">
              <a:solidFill>
                <a:sysClr val="windowText" lastClr="000000"/>
              </a:solidFill>
            </a:rPr>
            <a:t>ESC</a:t>
          </a:r>
          <a:r>
            <a:rPr kumimoji="1" lang="ja-JP" altLang="en-US" sz="1100">
              <a:solidFill>
                <a:sysClr val="windowText" lastClr="000000"/>
              </a:solidFill>
            </a:rPr>
            <a:t>」を押下で選択モード解除</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コピー貼り付け</a:t>
          </a:r>
          <a:endParaRPr kumimoji="1" lang="en-US" altLang="ja-JP" sz="1100">
            <a:solidFill>
              <a:sysClr val="windowText" lastClr="000000"/>
            </a:solidFill>
          </a:endParaRPr>
        </a:p>
        <a:p>
          <a:pPr algn="l"/>
          <a:r>
            <a:rPr kumimoji="1" lang="ja-JP" altLang="en-US" sz="1100">
              <a:solidFill>
                <a:sysClr val="windowText" lastClr="000000"/>
              </a:solidFill>
            </a:rPr>
            <a:t>　選択後にコピー</a:t>
          </a:r>
          <a:endParaRPr kumimoji="1" lang="en-US" altLang="ja-JP" sz="1100">
            <a:solidFill>
              <a:sysClr val="windowText" lastClr="000000"/>
            </a:solidFill>
          </a:endParaRPr>
        </a:p>
        <a:p>
          <a:pPr algn="l"/>
          <a:r>
            <a:rPr kumimoji="1" lang="ja-JP" altLang="en-US" sz="1100">
              <a:solidFill>
                <a:sysClr val="windowText" lastClr="000000"/>
              </a:solidFill>
            </a:rPr>
            <a:t>　貼り付け時　右クリック→「値のみ貼り付け」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61"/>
  <sheetViews>
    <sheetView tabSelected="1" view="pageBreakPreview" zoomScaleNormal="100" zoomScaleSheetLayoutView="100" workbookViewId="0">
      <selection activeCell="G16" sqref="G16:K16"/>
    </sheetView>
  </sheetViews>
  <sheetFormatPr defaultColWidth="8.875" defaultRowHeight="18.75" outlineLevelRow="1"/>
  <cols>
    <col min="1" max="12" width="3.125" customWidth="1"/>
    <col min="13" max="32" width="2.625" customWidth="1"/>
    <col min="33" max="33" width="3" hidden="1" customWidth="1"/>
    <col min="34" max="34" width="6.5" hidden="1" customWidth="1"/>
    <col min="35" max="38" width="2.625" hidden="1" customWidth="1"/>
    <col min="39" max="42" width="9" hidden="1" customWidth="1"/>
    <col min="43" max="52" width="9" customWidth="1"/>
  </cols>
  <sheetData>
    <row r="1" spans="1:47" ht="19.5" thickBot="1">
      <c r="A1" s="1"/>
      <c r="B1" s="1"/>
      <c r="C1" s="1"/>
      <c r="D1" s="1"/>
      <c r="E1" s="1"/>
      <c r="F1" s="1"/>
      <c r="G1" s="1"/>
      <c r="H1" s="1"/>
      <c r="I1" s="1"/>
      <c r="J1" s="1"/>
      <c r="K1" s="1"/>
      <c r="L1" s="1"/>
      <c r="M1" s="1"/>
      <c r="N1" s="1"/>
      <c r="O1" s="1"/>
      <c r="P1" s="1"/>
      <c r="Q1" s="1"/>
      <c r="R1" s="2"/>
      <c r="S1" s="568"/>
      <c r="T1" s="568"/>
      <c r="U1" s="1"/>
      <c r="V1" s="3"/>
      <c r="W1" s="3"/>
      <c r="X1" s="3"/>
      <c r="Y1" s="3"/>
      <c r="Z1" s="3"/>
      <c r="AA1" s="569"/>
      <c r="AB1" s="569"/>
      <c r="AC1" s="569"/>
      <c r="AD1" s="569"/>
      <c r="AE1" s="569"/>
      <c r="AF1" s="569"/>
      <c r="AL1" s="4"/>
      <c r="AM1" s="5"/>
      <c r="AN1" s="5"/>
    </row>
    <row r="2" spans="1:47" ht="16.5" customHeight="1">
      <c r="A2" s="1"/>
      <c r="B2" s="390" t="s">
        <v>397</v>
      </c>
      <c r="C2" s="391"/>
      <c r="D2" s="391"/>
      <c r="E2" s="391"/>
      <c r="F2" s="391"/>
      <c r="G2" s="391"/>
      <c r="H2" s="391"/>
      <c r="I2" s="391"/>
      <c r="J2" s="392"/>
      <c r="K2" s="1"/>
      <c r="L2" s="1"/>
      <c r="M2" s="1"/>
      <c r="N2" s="1"/>
      <c r="O2" s="1"/>
      <c r="P2" s="1"/>
      <c r="Q2" s="1"/>
      <c r="R2" s="570" t="s">
        <v>3</v>
      </c>
      <c r="S2" s="571"/>
      <c r="T2" s="571"/>
      <c r="U2" s="572"/>
      <c r="V2" s="573" t="s">
        <v>4</v>
      </c>
      <c r="W2" s="574"/>
      <c r="X2" s="574"/>
      <c r="Y2" s="575"/>
      <c r="Z2" s="575"/>
      <c r="AA2" s="575"/>
      <c r="AB2" s="575"/>
      <c r="AC2" s="575"/>
      <c r="AD2" s="574" t="s">
        <v>5</v>
      </c>
      <c r="AE2" s="574"/>
      <c r="AF2" s="576"/>
      <c r="AL2" s="4"/>
      <c r="AM2" s="5"/>
      <c r="AN2" s="5"/>
    </row>
    <row r="3" spans="1:47" ht="16.5" customHeight="1">
      <c r="A3" s="1"/>
      <c r="B3" s="393"/>
      <c r="C3" s="394"/>
      <c r="D3" s="394"/>
      <c r="E3" s="394"/>
      <c r="F3" s="394"/>
      <c r="G3" s="394"/>
      <c r="H3" s="394"/>
      <c r="I3" s="394"/>
      <c r="J3" s="395"/>
      <c r="K3" s="1"/>
      <c r="L3" s="1"/>
      <c r="M3" s="1"/>
      <c r="N3" s="1"/>
      <c r="O3" s="1"/>
      <c r="P3" s="1"/>
      <c r="Q3" s="1"/>
      <c r="R3" s="577" t="s">
        <v>6</v>
      </c>
      <c r="S3" s="578"/>
      <c r="T3" s="578"/>
      <c r="U3" s="579"/>
      <c r="V3" s="580" t="s">
        <v>394</v>
      </c>
      <c r="W3" s="581"/>
      <c r="X3" s="581"/>
      <c r="Y3" s="581"/>
      <c r="Z3" s="581"/>
      <c r="AA3" s="581"/>
      <c r="AB3" s="581"/>
      <c r="AC3" s="581"/>
      <c r="AD3" s="581"/>
      <c r="AE3" s="581"/>
      <c r="AF3" s="582"/>
      <c r="AL3" s="4"/>
      <c r="AM3" s="5"/>
      <c r="AN3" s="5"/>
    </row>
    <row r="4" spans="1:47" ht="16.5" customHeight="1" thickBot="1">
      <c r="A4" s="1"/>
      <c r="B4" s="396"/>
      <c r="C4" s="397"/>
      <c r="D4" s="397"/>
      <c r="E4" s="397"/>
      <c r="F4" s="397"/>
      <c r="G4" s="397"/>
      <c r="H4" s="397"/>
      <c r="I4" s="397"/>
      <c r="J4" s="398"/>
      <c r="K4" s="1"/>
      <c r="L4" s="1"/>
      <c r="M4" s="1"/>
      <c r="N4" s="1"/>
      <c r="O4" s="1"/>
      <c r="P4" s="1"/>
      <c r="Q4" s="1"/>
      <c r="R4" s="577" t="s">
        <v>7</v>
      </c>
      <c r="S4" s="578"/>
      <c r="T4" s="578"/>
      <c r="U4" s="579"/>
      <c r="V4" s="598"/>
      <c r="W4" s="599"/>
      <c r="X4" s="599"/>
      <c r="Y4" s="599"/>
      <c r="Z4" s="599"/>
      <c r="AA4" s="599"/>
      <c r="AB4" s="599"/>
      <c r="AC4" s="599"/>
      <c r="AD4" s="599"/>
      <c r="AE4" s="599"/>
      <c r="AF4" s="600"/>
      <c r="AL4" s="4"/>
    </row>
    <row r="5" spans="1:47" ht="14.25" customHeight="1">
      <c r="A5" s="1"/>
      <c r="B5" s="344" t="s">
        <v>357</v>
      </c>
      <c r="C5" s="343"/>
      <c r="D5" s="343"/>
      <c r="E5" s="343"/>
      <c r="F5" s="343"/>
      <c r="G5" s="343"/>
      <c r="H5" s="1"/>
      <c r="I5" s="1"/>
      <c r="J5" s="1"/>
      <c r="K5" s="1"/>
      <c r="L5" s="1"/>
      <c r="M5" s="1"/>
      <c r="N5" s="1"/>
      <c r="O5" s="1"/>
      <c r="P5" s="1"/>
      <c r="Q5" s="1"/>
      <c r="R5" s="601" t="s">
        <v>9</v>
      </c>
      <c r="S5" s="602"/>
      <c r="T5" s="602"/>
      <c r="U5" s="603"/>
      <c r="V5" s="607"/>
      <c r="W5" s="608"/>
      <c r="X5" s="608"/>
      <c r="Y5" s="608"/>
      <c r="Z5" s="608"/>
      <c r="AA5" s="608"/>
      <c r="AB5" s="608"/>
      <c r="AC5" s="608"/>
      <c r="AD5" s="608"/>
      <c r="AE5" s="608"/>
      <c r="AF5" s="609"/>
      <c r="AL5" s="4"/>
    </row>
    <row r="6" spans="1:47" ht="14.25" customHeight="1">
      <c r="A6" s="1"/>
      <c r="B6" s="345" t="s">
        <v>358</v>
      </c>
      <c r="C6" s="343"/>
      <c r="D6" s="343"/>
      <c r="E6" s="343"/>
      <c r="F6" s="343"/>
      <c r="G6" s="343"/>
      <c r="H6" s="1"/>
      <c r="I6" s="1"/>
      <c r="J6" s="1"/>
      <c r="K6" s="1"/>
      <c r="L6" s="1"/>
      <c r="M6" s="1"/>
      <c r="N6" s="1"/>
      <c r="O6" s="1"/>
      <c r="P6" s="1"/>
      <c r="Q6" s="1"/>
      <c r="R6" s="604"/>
      <c r="S6" s="605"/>
      <c r="T6" s="605"/>
      <c r="U6" s="606"/>
      <c r="V6" s="610"/>
      <c r="W6" s="611"/>
      <c r="X6" s="611"/>
      <c r="Y6" s="611"/>
      <c r="Z6" s="611"/>
      <c r="AA6" s="611"/>
      <c r="AB6" s="611"/>
      <c r="AC6" s="611"/>
      <c r="AD6" s="611"/>
      <c r="AE6" s="611"/>
      <c r="AF6" s="612"/>
      <c r="AL6" s="4"/>
    </row>
    <row r="7" spans="1:47" ht="15" customHeight="1" thickBot="1">
      <c r="A7" s="1"/>
      <c r="B7" s="344" t="s">
        <v>359</v>
      </c>
      <c r="C7" s="343"/>
      <c r="D7" s="343"/>
      <c r="E7" s="343"/>
      <c r="F7" s="343"/>
      <c r="G7" s="343"/>
      <c r="H7" s="1"/>
      <c r="I7" s="1"/>
      <c r="J7" s="1"/>
      <c r="K7" s="1"/>
      <c r="L7" s="1"/>
      <c r="M7" s="1"/>
      <c r="N7" s="1"/>
      <c r="O7" s="1"/>
      <c r="P7" s="1"/>
      <c r="Q7" s="1"/>
      <c r="R7" s="613" t="s">
        <v>11</v>
      </c>
      <c r="S7" s="614"/>
      <c r="T7" s="614"/>
      <c r="U7" s="615"/>
      <c r="V7" s="616"/>
      <c r="W7" s="617"/>
      <c r="X7" s="617"/>
      <c r="Y7" s="617"/>
      <c r="Z7" s="617"/>
      <c r="AA7" s="617"/>
      <c r="AB7" s="617"/>
      <c r="AC7" s="617"/>
      <c r="AD7" s="617"/>
      <c r="AE7" s="617"/>
      <c r="AF7" s="618"/>
      <c r="AL7" s="4"/>
      <c r="AT7" s="7"/>
      <c r="AU7" s="5"/>
    </row>
    <row r="8" spans="1:47" ht="6" customHeight="1">
      <c r="A8" s="1"/>
      <c r="B8" s="1"/>
      <c r="C8" s="1"/>
      <c r="D8" s="1"/>
      <c r="E8" s="1"/>
      <c r="F8" s="1"/>
      <c r="G8" s="1"/>
      <c r="H8" s="1"/>
      <c r="I8" s="1"/>
      <c r="J8" s="1"/>
      <c r="K8" s="1"/>
      <c r="L8" s="1"/>
      <c r="M8" s="1"/>
      <c r="N8" s="1"/>
      <c r="O8" s="1"/>
      <c r="P8" s="1"/>
      <c r="Q8" s="1"/>
      <c r="R8" s="544"/>
      <c r="S8" s="544"/>
      <c r="T8" s="544"/>
      <c r="U8" s="544"/>
      <c r="V8" s="545"/>
      <c r="W8" s="545"/>
      <c r="X8" s="545"/>
      <c r="Y8" s="545"/>
      <c r="Z8" s="545"/>
      <c r="AA8" s="545"/>
      <c r="AB8" s="545"/>
      <c r="AC8" s="545"/>
      <c r="AD8" s="545"/>
      <c r="AE8" s="545"/>
      <c r="AF8" s="545"/>
      <c r="AL8" s="4"/>
      <c r="AT8" s="7"/>
      <c r="AU8" s="5"/>
    </row>
    <row r="9" spans="1:47" ht="6.75"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L9" s="4"/>
      <c r="AT9" s="7"/>
      <c r="AU9" s="5"/>
    </row>
    <row r="10" spans="1:47" s="346" customFormat="1" ht="21">
      <c r="A10" s="583" t="s">
        <v>395</v>
      </c>
      <c r="B10" s="583"/>
      <c r="C10" s="583"/>
      <c r="D10" s="583"/>
      <c r="E10" s="583"/>
      <c r="F10" s="583"/>
      <c r="G10" s="583"/>
      <c r="H10" s="583"/>
      <c r="I10" s="583"/>
      <c r="J10" s="583"/>
      <c r="K10" s="583"/>
      <c r="L10" s="583"/>
      <c r="M10" s="583"/>
      <c r="N10" s="583"/>
      <c r="O10" s="583"/>
      <c r="P10" s="583"/>
      <c r="Q10" s="583"/>
      <c r="R10" s="583"/>
      <c r="S10" s="583"/>
      <c r="T10" s="583"/>
      <c r="U10" s="583"/>
      <c r="V10" s="583"/>
      <c r="W10" s="583"/>
      <c r="X10" s="583"/>
      <c r="Y10" s="583"/>
      <c r="Z10" s="583"/>
      <c r="AA10" s="583"/>
      <c r="AB10" s="583"/>
      <c r="AC10" s="583"/>
      <c r="AD10" s="583"/>
      <c r="AE10" s="583"/>
      <c r="AF10" s="583"/>
      <c r="AG10" s="8"/>
      <c r="AH10" s="8"/>
      <c r="AI10" s="8"/>
      <c r="AJ10" s="8"/>
      <c r="AL10" s="4"/>
      <c r="AN10" s="5"/>
    </row>
    <row r="11" spans="1:47" ht="6"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L11" s="4"/>
      <c r="AN11" s="5"/>
    </row>
    <row r="12" spans="1:47">
      <c r="A12" s="384" t="s">
        <v>12</v>
      </c>
      <c r="B12" s="126"/>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8"/>
      <c r="AC12" s="129"/>
      <c r="AD12" s="129"/>
      <c r="AE12" s="130"/>
      <c r="AF12" s="131"/>
      <c r="AL12" s="4"/>
      <c r="AN12" s="5"/>
    </row>
    <row r="13" spans="1:47">
      <c r="A13" s="385" t="s">
        <v>398</v>
      </c>
      <c r="B13" s="139"/>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40"/>
      <c r="AL13" s="4"/>
      <c r="AN13" s="5"/>
    </row>
    <row r="14" spans="1:47">
      <c r="A14" s="386" t="s">
        <v>399</v>
      </c>
      <c r="B14" s="132"/>
      <c r="C14" s="133"/>
      <c r="D14" s="133"/>
      <c r="E14" s="133"/>
      <c r="F14" s="133"/>
      <c r="G14" s="133"/>
      <c r="H14" s="133"/>
      <c r="I14" s="133"/>
      <c r="J14" s="133"/>
      <c r="K14" s="133"/>
      <c r="L14" s="133"/>
      <c r="M14" s="134"/>
      <c r="N14" s="133"/>
      <c r="O14" s="133"/>
      <c r="P14" s="133"/>
      <c r="Q14" s="133"/>
      <c r="R14" s="133"/>
      <c r="S14" s="133"/>
      <c r="T14" s="133"/>
      <c r="U14" s="133"/>
      <c r="V14" s="133"/>
      <c r="W14" s="133"/>
      <c r="X14" s="133"/>
      <c r="Y14" s="133"/>
      <c r="Z14" s="133"/>
      <c r="AA14" s="133"/>
      <c r="AB14" s="135"/>
      <c r="AC14" s="133"/>
      <c r="AD14" s="133"/>
      <c r="AE14" s="136"/>
      <c r="AF14" s="137"/>
      <c r="AL14" s="4"/>
      <c r="AN14" s="5"/>
    </row>
    <row r="15" spans="1:47" s="346" customFormat="1" ht="8.25" customHeight="1" thickBot="1">
      <c r="A15" s="347"/>
      <c r="B15" s="347"/>
      <c r="C15" s="347"/>
      <c r="D15" s="347"/>
      <c r="E15" s="347"/>
      <c r="F15" s="347"/>
      <c r="G15" s="347"/>
      <c r="H15" s="347"/>
      <c r="I15" s="347"/>
      <c r="J15" s="347"/>
      <c r="K15" s="347"/>
      <c r="L15" s="347"/>
      <c r="M15" s="347"/>
      <c r="N15" s="347"/>
      <c r="O15" s="347"/>
      <c r="P15" s="347"/>
      <c r="Q15" s="347"/>
      <c r="R15" s="347"/>
      <c r="S15" s="347"/>
      <c r="T15" s="347"/>
      <c r="U15" s="347"/>
      <c r="V15" s="347"/>
      <c r="W15" s="347"/>
      <c r="X15" s="347"/>
      <c r="Y15" s="347"/>
      <c r="Z15" s="347"/>
      <c r="AA15" s="347"/>
      <c r="AB15" s="347"/>
      <c r="AC15" s="347"/>
      <c r="AD15" s="347"/>
      <c r="AE15" s="347"/>
      <c r="AF15" s="347"/>
      <c r="AL15" s="4"/>
      <c r="AN15" s="5"/>
    </row>
    <row r="16" spans="1:47" s="346" customFormat="1" ht="27.75" customHeight="1" thickBot="1">
      <c r="A16" s="347"/>
      <c r="B16" s="584" t="s">
        <v>13</v>
      </c>
      <c r="C16" s="585"/>
      <c r="D16" s="585"/>
      <c r="E16" s="585"/>
      <c r="F16" s="586"/>
      <c r="G16" s="587"/>
      <c r="H16" s="588"/>
      <c r="I16" s="588"/>
      <c r="J16" s="588"/>
      <c r="K16" s="589"/>
      <c r="L16" s="590" t="s">
        <v>14</v>
      </c>
      <c r="M16" s="585"/>
      <c r="N16" s="585"/>
      <c r="O16" s="585"/>
      <c r="P16" s="586"/>
      <c r="Q16" s="591"/>
      <c r="R16" s="592"/>
      <c r="S16" s="592"/>
      <c r="T16" s="592"/>
      <c r="U16" s="593"/>
      <c r="V16" s="590" t="s">
        <v>15</v>
      </c>
      <c r="W16" s="585"/>
      <c r="X16" s="585"/>
      <c r="Y16" s="585"/>
      <c r="Z16" s="594"/>
      <c r="AA16" s="595" t="e">
        <f>VLOOKUP(Q16,定員,2,1)</f>
        <v>#N/A</v>
      </c>
      <c r="AB16" s="596"/>
      <c r="AC16" s="596"/>
      <c r="AD16" s="596"/>
      <c r="AE16" s="597"/>
      <c r="AF16" s="347"/>
      <c r="AL16" s="4"/>
      <c r="AN16" s="4"/>
    </row>
    <row r="17" spans="1:40" s="346" customFormat="1" ht="5.25" customHeight="1">
      <c r="A17" s="347"/>
      <c r="B17" s="347"/>
      <c r="C17" s="347"/>
      <c r="D17" s="347"/>
      <c r="E17" s="347"/>
      <c r="F17" s="347"/>
      <c r="G17" s="347"/>
      <c r="H17" s="347"/>
      <c r="I17" s="347"/>
      <c r="J17" s="347"/>
      <c r="K17" s="347"/>
      <c r="L17" s="347"/>
      <c r="M17" s="347"/>
      <c r="N17" s="347"/>
      <c r="O17" s="347"/>
      <c r="P17" s="347"/>
      <c r="Q17" s="347"/>
      <c r="R17" s="347"/>
      <c r="S17" s="347"/>
      <c r="T17" s="347"/>
      <c r="U17" s="347"/>
      <c r="V17" s="347"/>
      <c r="W17" s="347"/>
      <c r="X17" s="347"/>
      <c r="Y17" s="347"/>
      <c r="Z17" s="347"/>
      <c r="AA17" s="347"/>
      <c r="AB17" s="347"/>
      <c r="AC17" s="347"/>
      <c r="AD17" s="347"/>
      <c r="AE17" s="347"/>
      <c r="AF17" s="347"/>
      <c r="AL17" s="4"/>
      <c r="AN17" s="4"/>
    </row>
    <row r="18" spans="1:40" s="346" customFormat="1" ht="3.75" customHeight="1">
      <c r="A18" s="347"/>
      <c r="B18" s="347"/>
      <c r="C18" s="347"/>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L18" s="4"/>
      <c r="AN18" s="5"/>
    </row>
    <row r="19" spans="1:40" s="346" customFormat="1" ht="7.5" customHeight="1">
      <c r="A19" s="347"/>
      <c r="B19" s="347"/>
      <c r="C19" s="347"/>
      <c r="D19" s="347"/>
      <c r="E19" s="347"/>
      <c r="F19" s="347"/>
      <c r="G19" s="553" t="s">
        <v>16</v>
      </c>
      <c r="H19" s="553"/>
      <c r="I19" s="553"/>
      <c r="J19" s="553"/>
      <c r="K19" s="553"/>
      <c r="L19" s="553" t="s">
        <v>222</v>
      </c>
      <c r="M19" s="553"/>
      <c r="N19" s="553"/>
      <c r="O19" s="553"/>
      <c r="P19" s="553"/>
      <c r="Q19" s="555" t="s">
        <v>223</v>
      </c>
      <c r="R19" s="556"/>
      <c r="S19" s="556"/>
      <c r="T19" s="556"/>
      <c r="U19" s="556"/>
      <c r="V19" s="9"/>
      <c r="W19" s="9"/>
      <c r="X19" s="10"/>
      <c r="Y19" s="11"/>
      <c r="Z19" s="12"/>
      <c r="AA19" s="347"/>
      <c r="AB19" s="347"/>
      <c r="AC19" s="347"/>
      <c r="AD19" s="347"/>
      <c r="AE19" s="347"/>
      <c r="AF19" s="347"/>
      <c r="AL19" s="351"/>
      <c r="AN19" s="4"/>
    </row>
    <row r="20" spans="1:40" s="346" customFormat="1" ht="21" customHeight="1" thickBot="1">
      <c r="A20" s="347"/>
      <c r="B20" s="347"/>
      <c r="C20" s="347"/>
      <c r="D20" s="347"/>
      <c r="E20" s="347"/>
      <c r="F20" s="347"/>
      <c r="G20" s="554"/>
      <c r="H20" s="554"/>
      <c r="I20" s="554"/>
      <c r="J20" s="554"/>
      <c r="K20" s="554"/>
      <c r="L20" s="553"/>
      <c r="M20" s="553"/>
      <c r="N20" s="553"/>
      <c r="O20" s="553"/>
      <c r="P20" s="553"/>
      <c r="Q20" s="557"/>
      <c r="R20" s="558"/>
      <c r="S20" s="558"/>
      <c r="T20" s="558"/>
      <c r="U20" s="558"/>
      <c r="V20" s="559" t="s">
        <v>18</v>
      </c>
      <c r="W20" s="559"/>
      <c r="X20" s="559"/>
      <c r="Y20" s="559"/>
      <c r="Z20" s="559"/>
      <c r="AA20" s="347"/>
      <c r="AB20" s="347"/>
      <c r="AC20" s="347"/>
      <c r="AD20" s="347"/>
      <c r="AE20" s="347"/>
      <c r="AF20" s="347"/>
    </row>
    <row r="21" spans="1:40" s="346" customFormat="1" ht="30.75" customHeight="1" thickBot="1">
      <c r="A21" s="347"/>
      <c r="B21" s="347"/>
      <c r="C21" s="347"/>
      <c r="D21" s="347"/>
      <c r="E21" s="347"/>
      <c r="F21" s="347"/>
      <c r="G21" s="560">
        <v>12</v>
      </c>
      <c r="H21" s="561"/>
      <c r="I21" s="561"/>
      <c r="J21" s="561"/>
      <c r="K21" s="562"/>
      <c r="L21" s="563">
        <f>VLOOKUP(G16,平均勤続年数,3)</f>
        <v>2</v>
      </c>
      <c r="M21" s="564"/>
      <c r="N21" s="564"/>
      <c r="O21" s="564"/>
      <c r="P21" s="564"/>
      <c r="Q21" s="563">
        <f>IF(V21="○",VLOOKUP($G$16,平均勤続年数,4),VLOOKUP($G$16,平均勤続年数,4)-2)</f>
        <v>6</v>
      </c>
      <c r="R21" s="564"/>
      <c r="S21" s="564"/>
      <c r="T21" s="564"/>
      <c r="U21" s="564"/>
      <c r="V21" s="565" t="s">
        <v>353</v>
      </c>
      <c r="W21" s="566"/>
      <c r="X21" s="566"/>
      <c r="Y21" s="566"/>
      <c r="Z21" s="567"/>
      <c r="AA21" s="347"/>
      <c r="AB21" s="347"/>
      <c r="AC21" s="347"/>
      <c r="AD21" s="347"/>
      <c r="AE21" s="347"/>
      <c r="AF21" s="347"/>
    </row>
    <row r="22" spans="1:40" s="346" customFormat="1" ht="9.9499999999999993" customHeight="1">
      <c r="A22" s="347"/>
      <c r="B22" s="347"/>
      <c r="C22" s="347"/>
      <c r="D22" s="347"/>
      <c r="E22" s="347"/>
      <c r="F22" s="13"/>
      <c r="G22" s="347"/>
      <c r="H22" s="347"/>
      <c r="I22" s="347"/>
      <c r="J22" s="347"/>
      <c r="K22" s="347"/>
      <c r="L22" s="13"/>
      <c r="M22" s="13"/>
      <c r="N22" s="13"/>
      <c r="O22" s="13"/>
      <c r="P22" s="13"/>
      <c r="Q22" s="13"/>
      <c r="R22" s="13"/>
      <c r="S22" s="13"/>
      <c r="T22" s="13"/>
      <c r="U22" s="13"/>
      <c r="V22" s="347"/>
      <c r="W22" s="347"/>
      <c r="X22" s="347"/>
      <c r="Y22" s="347"/>
      <c r="Z22" s="347"/>
      <c r="AA22" s="13"/>
      <c r="AB22" s="347"/>
      <c r="AC22" s="347"/>
      <c r="AD22" s="347"/>
      <c r="AE22" s="347"/>
      <c r="AF22" s="347"/>
    </row>
    <row r="23" spans="1:40" s="347" customFormat="1" ht="30.6" hidden="1" customHeight="1" outlineLevel="1">
      <c r="G23" s="546"/>
      <c r="H23" s="546"/>
      <c r="I23" s="546"/>
      <c r="J23" s="546"/>
      <c r="K23" s="546"/>
      <c r="L23" s="547"/>
      <c r="M23" s="547"/>
      <c r="N23" s="547"/>
      <c r="O23" s="547"/>
      <c r="P23" s="547"/>
      <c r="Q23" s="548"/>
      <c r="R23" s="547"/>
      <c r="S23" s="547"/>
      <c r="T23" s="547"/>
      <c r="U23" s="547"/>
      <c r="V23" s="548"/>
      <c r="W23" s="547"/>
      <c r="X23" s="547"/>
      <c r="Y23" s="547"/>
      <c r="Z23" s="547"/>
    </row>
    <row r="24" spans="1:40" s="347" customFormat="1" ht="30.75" hidden="1" customHeight="1" outlineLevel="1">
      <c r="G24" s="549"/>
      <c r="H24" s="549"/>
      <c r="I24" s="549"/>
      <c r="J24" s="549"/>
      <c r="K24" s="549"/>
      <c r="L24" s="550"/>
      <c r="M24" s="550"/>
      <c r="N24" s="550"/>
      <c r="O24" s="550"/>
      <c r="P24" s="550"/>
      <c r="Q24" s="551"/>
      <c r="R24" s="551"/>
      <c r="S24" s="551"/>
      <c r="T24" s="551"/>
      <c r="U24" s="551"/>
      <c r="V24" s="552"/>
      <c r="W24" s="552"/>
      <c r="X24" s="552"/>
      <c r="Y24" s="552"/>
      <c r="Z24" s="552"/>
    </row>
    <row r="25" spans="1:40" s="5" customFormat="1" ht="18" customHeight="1" collapsed="1">
      <c r="A25" s="14" t="s">
        <v>355</v>
      </c>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5"/>
      <c r="AF25" s="14"/>
    </row>
    <row r="26" spans="1:40" s="5" customFormat="1" ht="34.5" customHeight="1">
      <c r="A26" s="619" t="s">
        <v>396</v>
      </c>
      <c r="B26" s="619"/>
      <c r="C26" s="619"/>
      <c r="D26" s="619"/>
      <c r="E26" s="619"/>
      <c r="F26" s="619"/>
      <c r="G26" s="619"/>
      <c r="H26" s="619"/>
      <c r="I26" s="619"/>
      <c r="J26" s="619"/>
      <c r="K26" s="619"/>
      <c r="L26" s="619"/>
      <c r="M26" s="525" t="e">
        <f>ROUNDDOWN(M56,-3)</f>
        <v>#N/A</v>
      </c>
      <c r="N26" s="525"/>
      <c r="O26" s="525"/>
      <c r="P26" s="525"/>
      <c r="Q26" s="525"/>
      <c r="R26" s="525"/>
      <c r="S26" s="525"/>
      <c r="T26" s="525"/>
      <c r="U26" s="525"/>
      <c r="V26" s="525"/>
      <c r="W26" s="525"/>
      <c r="X26" s="525"/>
      <c r="Y26" s="525"/>
      <c r="Z26" s="525"/>
      <c r="AA26" s="525"/>
      <c r="AB26" s="525"/>
      <c r="AC26" s="525"/>
      <c r="AD26" s="525"/>
      <c r="AE26" s="525"/>
      <c r="AF26" s="525"/>
    </row>
    <row r="27" spans="1:40" s="16" customFormat="1" ht="32.25" hidden="1" customHeight="1" outlineLevel="1">
      <c r="A27" s="526"/>
      <c r="B27" s="527"/>
      <c r="C27" s="527"/>
      <c r="D27" s="527"/>
      <c r="E27" s="527"/>
      <c r="F27" s="527"/>
      <c r="G27" s="527"/>
      <c r="H27" s="527"/>
      <c r="I27" s="527"/>
      <c r="J27" s="527"/>
      <c r="K27" s="527"/>
      <c r="L27" s="528"/>
      <c r="M27" s="529"/>
      <c r="N27" s="530"/>
      <c r="O27" s="530"/>
      <c r="P27" s="530"/>
      <c r="Q27" s="530"/>
      <c r="R27" s="530"/>
      <c r="S27" s="530"/>
      <c r="T27" s="530"/>
      <c r="U27" s="530"/>
      <c r="V27" s="530"/>
      <c r="W27" s="530"/>
      <c r="X27" s="530"/>
      <c r="Y27" s="530"/>
      <c r="Z27" s="530"/>
      <c r="AA27" s="530"/>
      <c r="AB27" s="530"/>
      <c r="AC27" s="530"/>
      <c r="AD27" s="530"/>
      <c r="AE27" s="530"/>
      <c r="AF27" s="531"/>
    </row>
    <row r="28" spans="1:40" s="346" customFormat="1" collapsed="1">
      <c r="A28" s="532" t="s">
        <v>19</v>
      </c>
      <c r="B28" s="533"/>
      <c r="C28" s="533"/>
      <c r="D28" s="533"/>
      <c r="E28" s="533"/>
      <c r="F28" s="533"/>
      <c r="G28" s="533"/>
      <c r="H28" s="533"/>
      <c r="I28" s="533"/>
      <c r="J28" s="533"/>
      <c r="K28" s="536" t="s">
        <v>20</v>
      </c>
      <c r="L28" s="537"/>
      <c r="M28" s="540" t="s">
        <v>21</v>
      </c>
      <c r="N28" s="540"/>
      <c r="O28" s="540"/>
      <c r="P28" s="540"/>
      <c r="Q28" s="540"/>
      <c r="R28" s="540"/>
      <c r="S28" s="540"/>
      <c r="T28" s="540"/>
      <c r="U28" s="540"/>
      <c r="V28" s="540"/>
      <c r="W28" s="540"/>
      <c r="X28" s="540"/>
      <c r="Y28" s="540"/>
      <c r="Z28" s="540"/>
      <c r="AA28" s="540"/>
      <c r="AB28" s="540"/>
      <c r="AC28" s="540"/>
      <c r="AD28" s="540"/>
      <c r="AE28" s="540"/>
      <c r="AF28" s="540"/>
    </row>
    <row r="29" spans="1:40" s="346" customFormat="1">
      <c r="A29" s="534"/>
      <c r="B29" s="535"/>
      <c r="C29" s="535"/>
      <c r="D29" s="535"/>
      <c r="E29" s="535"/>
      <c r="F29" s="535"/>
      <c r="G29" s="535"/>
      <c r="H29" s="535"/>
      <c r="I29" s="535"/>
      <c r="J29" s="535"/>
      <c r="K29" s="538"/>
      <c r="L29" s="539"/>
      <c r="M29" s="540"/>
      <c r="N29" s="540"/>
      <c r="O29" s="540"/>
      <c r="P29" s="540"/>
      <c r="Q29" s="540"/>
      <c r="R29" s="540"/>
      <c r="S29" s="540"/>
      <c r="T29" s="540"/>
      <c r="U29" s="540"/>
      <c r="V29" s="540"/>
      <c r="W29" s="540"/>
      <c r="X29" s="540"/>
      <c r="Y29" s="540"/>
      <c r="Z29" s="540"/>
      <c r="AA29" s="540"/>
      <c r="AB29" s="540"/>
      <c r="AC29" s="540"/>
      <c r="AD29" s="540"/>
      <c r="AE29" s="540"/>
      <c r="AF29" s="540"/>
    </row>
    <row r="30" spans="1:40" s="346" customFormat="1" ht="19.5" thickBot="1">
      <c r="A30" s="534"/>
      <c r="B30" s="535"/>
      <c r="C30" s="535"/>
      <c r="D30" s="535"/>
      <c r="E30" s="535"/>
      <c r="F30" s="535"/>
      <c r="G30" s="535"/>
      <c r="H30" s="535"/>
      <c r="I30" s="535"/>
      <c r="J30" s="535"/>
      <c r="K30" s="538"/>
      <c r="L30" s="539"/>
      <c r="M30" s="541" t="s">
        <v>22</v>
      </c>
      <c r="N30" s="542"/>
      <c r="O30" s="542"/>
      <c r="P30" s="542"/>
      <c r="Q30" s="541" t="s">
        <v>23</v>
      </c>
      <c r="R30" s="542"/>
      <c r="S30" s="542"/>
      <c r="T30" s="543"/>
      <c r="U30" s="541" t="s">
        <v>24</v>
      </c>
      <c r="V30" s="542"/>
      <c r="W30" s="542"/>
      <c r="X30" s="543"/>
      <c r="Y30" s="541" t="s">
        <v>25</v>
      </c>
      <c r="Z30" s="542"/>
      <c r="AA30" s="542"/>
      <c r="AB30" s="543"/>
      <c r="AC30" s="541" t="s">
        <v>26</v>
      </c>
      <c r="AD30" s="542"/>
      <c r="AE30" s="542"/>
      <c r="AF30" s="543"/>
    </row>
    <row r="31" spans="1:40" s="346" customFormat="1" ht="20.25" customHeight="1" thickBot="1">
      <c r="A31" s="417" t="s">
        <v>27</v>
      </c>
      <c r="B31" s="418"/>
      <c r="C31" s="418"/>
      <c r="D31" s="418"/>
      <c r="E31" s="418"/>
      <c r="F31" s="418"/>
      <c r="G31" s="418"/>
      <c r="H31" s="418"/>
      <c r="I31" s="418"/>
      <c r="J31" s="418"/>
      <c r="K31" s="635" t="s">
        <v>28</v>
      </c>
      <c r="L31" s="635"/>
      <c r="M31" s="516"/>
      <c r="N31" s="517"/>
      <c r="O31" s="517"/>
      <c r="P31" s="518"/>
      <c r="Q31" s="519"/>
      <c r="R31" s="517"/>
      <c r="S31" s="517"/>
      <c r="T31" s="518"/>
      <c r="U31" s="520"/>
      <c r="V31" s="521"/>
      <c r="W31" s="521"/>
      <c r="X31" s="522"/>
      <c r="Y31" s="520"/>
      <c r="Z31" s="521"/>
      <c r="AA31" s="521"/>
      <c r="AB31" s="522"/>
      <c r="AC31" s="520"/>
      <c r="AD31" s="521"/>
      <c r="AE31" s="521"/>
      <c r="AF31" s="522"/>
    </row>
    <row r="32" spans="1:40" s="346" customFormat="1">
      <c r="A32" s="497" t="s">
        <v>29</v>
      </c>
      <c r="B32" s="498" t="s">
        <v>30</v>
      </c>
      <c r="C32" s="523" t="s">
        <v>354</v>
      </c>
      <c r="D32" s="524"/>
      <c r="E32" s="524"/>
      <c r="F32" s="524"/>
      <c r="G32" s="524"/>
      <c r="H32" s="524"/>
      <c r="I32" s="524"/>
      <c r="J32" s="524"/>
      <c r="K32" s="499" t="s">
        <v>353</v>
      </c>
      <c r="L32" s="500"/>
      <c r="M32" s="501"/>
      <c r="N32" s="502"/>
      <c r="O32" s="502"/>
      <c r="P32" s="503"/>
      <c r="Q32" s="504"/>
      <c r="R32" s="502"/>
      <c r="S32" s="502"/>
      <c r="T32" s="503"/>
      <c r="U32" s="505" t="e">
        <f>IF($K32="○",VLOOKUP(設定値!$K$15,単価表,設定値!$T$3,0),0)</f>
        <v>#N/A</v>
      </c>
      <c r="V32" s="506"/>
      <c r="W32" s="506"/>
      <c r="X32" s="507"/>
      <c r="Y32" s="505" t="e">
        <f>IF($K32="○",VLOOKUP(設定値!$K$15,単価表,設定値!$T$3,0),0)</f>
        <v>#N/A</v>
      </c>
      <c r="Z32" s="506"/>
      <c r="AA32" s="506"/>
      <c r="AB32" s="507"/>
      <c r="AC32" s="505" t="e">
        <f>IF($K32="○",VLOOKUP(設定値!$K$14,単価表,設定値!$T$3,0),0)</f>
        <v>#N/A</v>
      </c>
      <c r="AD32" s="506"/>
      <c r="AE32" s="506"/>
      <c r="AF32" s="507"/>
    </row>
    <row r="33" spans="1:32" s="346" customFormat="1">
      <c r="A33" s="497"/>
      <c r="B33" s="498"/>
      <c r="C33" s="623" t="s">
        <v>31</v>
      </c>
      <c r="D33" s="624"/>
      <c r="E33" s="624"/>
      <c r="F33" s="624"/>
      <c r="G33" s="624"/>
      <c r="H33" s="624"/>
      <c r="I33" s="624"/>
      <c r="J33" s="625"/>
      <c r="K33" s="455"/>
      <c r="L33" s="456"/>
      <c r="M33" s="485"/>
      <c r="N33" s="486"/>
      <c r="O33" s="486"/>
      <c r="P33" s="487"/>
      <c r="Q33" s="488"/>
      <c r="R33" s="486"/>
      <c r="S33" s="486"/>
      <c r="T33" s="487"/>
      <c r="U33" s="489">
        <f>IF($K33="○",VLOOKUP(設定値!$K$14,単価表,設定値!$U$3,0),0)</f>
        <v>0</v>
      </c>
      <c r="V33" s="458"/>
      <c r="W33" s="458"/>
      <c r="X33" s="459"/>
      <c r="Y33" s="489">
        <f>IF($K33="○",VLOOKUP(設定値!$K$14,単価表,設定値!$U$3,0),0)</f>
        <v>0</v>
      </c>
      <c r="Z33" s="458"/>
      <c r="AA33" s="458"/>
      <c r="AB33" s="459"/>
      <c r="AC33" s="489">
        <f>IF($K33="○",VLOOKUP(設定値!$K$14,単価表,設定値!$U$3,0),0)</f>
        <v>0</v>
      </c>
      <c r="AD33" s="458"/>
      <c r="AE33" s="458"/>
      <c r="AF33" s="459"/>
    </row>
    <row r="34" spans="1:32" s="346" customFormat="1">
      <c r="A34" s="497"/>
      <c r="B34" s="498"/>
      <c r="C34" s="623" t="s">
        <v>32</v>
      </c>
      <c r="D34" s="624"/>
      <c r="E34" s="624"/>
      <c r="F34" s="624"/>
      <c r="G34" s="624"/>
      <c r="H34" s="624"/>
      <c r="I34" s="624"/>
      <c r="J34" s="625"/>
      <c r="K34" s="455"/>
      <c r="L34" s="456"/>
      <c r="M34" s="485"/>
      <c r="N34" s="486"/>
      <c r="O34" s="486"/>
      <c r="P34" s="487"/>
      <c r="Q34" s="488"/>
      <c r="R34" s="486"/>
      <c r="S34" s="486"/>
      <c r="T34" s="487"/>
      <c r="U34" s="489">
        <f>IF($K34="○",VLOOKUP(設定値!$K$15,単価表,設定値!$V$3,0),0)</f>
        <v>0</v>
      </c>
      <c r="V34" s="458"/>
      <c r="W34" s="458"/>
      <c r="X34" s="459"/>
      <c r="Y34" s="489">
        <f>IF($K34="○",VLOOKUP(設定値!$K$15,単価表,設定値!$V$3,0),0)</f>
        <v>0</v>
      </c>
      <c r="Z34" s="458"/>
      <c r="AA34" s="458"/>
      <c r="AB34" s="459"/>
      <c r="AC34" s="488"/>
      <c r="AD34" s="486"/>
      <c r="AE34" s="486"/>
      <c r="AF34" s="487"/>
    </row>
    <row r="35" spans="1:32" s="346" customFormat="1">
      <c r="A35" s="497"/>
      <c r="B35" s="498"/>
      <c r="C35" s="623" t="s">
        <v>216</v>
      </c>
      <c r="D35" s="624"/>
      <c r="E35" s="624"/>
      <c r="F35" s="624"/>
      <c r="G35" s="624"/>
      <c r="H35" s="624"/>
      <c r="I35" s="624"/>
      <c r="J35" s="625"/>
      <c r="K35" s="455"/>
      <c r="L35" s="456"/>
      <c r="M35" s="51"/>
      <c r="N35" s="52"/>
      <c r="O35" s="52"/>
      <c r="P35" s="53"/>
      <c r="Q35" s="54"/>
      <c r="R35" s="52"/>
      <c r="S35" s="52"/>
      <c r="T35" s="53"/>
      <c r="U35" s="488"/>
      <c r="V35" s="486"/>
      <c r="W35" s="486"/>
      <c r="X35" s="487"/>
      <c r="Y35" s="488"/>
      <c r="Z35" s="486"/>
      <c r="AA35" s="486"/>
      <c r="AB35" s="487"/>
      <c r="AC35" s="489">
        <f>IF($K35="○",VLOOKUP(設定値!$K$14,単価表,設定値!$W$3,0),0)</f>
        <v>0</v>
      </c>
      <c r="AD35" s="458"/>
      <c r="AE35" s="458"/>
      <c r="AF35" s="459"/>
    </row>
    <row r="36" spans="1:32" s="346" customFormat="1" ht="33" customHeight="1">
      <c r="A36" s="497"/>
      <c r="B36" s="498"/>
      <c r="C36" s="494" t="s">
        <v>33</v>
      </c>
      <c r="D36" s="495"/>
      <c r="E36" s="495"/>
      <c r="F36" s="495"/>
      <c r="G36" s="495"/>
      <c r="H36" s="495"/>
      <c r="I36" s="495"/>
      <c r="J36" s="496"/>
      <c r="K36" s="455"/>
      <c r="L36" s="456"/>
      <c r="M36" s="485"/>
      <c r="N36" s="486"/>
      <c r="O36" s="486"/>
      <c r="P36" s="487"/>
      <c r="Q36" s="488"/>
      <c r="R36" s="486"/>
      <c r="S36" s="486"/>
      <c r="T36" s="487"/>
      <c r="U36" s="489">
        <f>IF(K36="○",IF(K37="○","NG",VLOOKUP(設定値!$K$15,単価表,設定値!$X$3,0)),0)</f>
        <v>0</v>
      </c>
      <c r="V36" s="458"/>
      <c r="W36" s="458"/>
      <c r="X36" s="459"/>
      <c r="Y36" s="488"/>
      <c r="Z36" s="486"/>
      <c r="AA36" s="486"/>
      <c r="AB36" s="487"/>
      <c r="AC36" s="488"/>
      <c r="AD36" s="486"/>
      <c r="AE36" s="486"/>
      <c r="AF36" s="487"/>
    </row>
    <row r="37" spans="1:32" s="346" customFormat="1" ht="33" customHeight="1">
      <c r="A37" s="497"/>
      <c r="B37" s="498"/>
      <c r="C37" s="494" t="s">
        <v>34</v>
      </c>
      <c r="D37" s="495"/>
      <c r="E37" s="495"/>
      <c r="F37" s="495"/>
      <c r="G37" s="495"/>
      <c r="H37" s="495"/>
      <c r="I37" s="495"/>
      <c r="J37" s="496"/>
      <c r="K37" s="455"/>
      <c r="L37" s="456"/>
      <c r="M37" s="485"/>
      <c r="N37" s="486"/>
      <c r="O37" s="486"/>
      <c r="P37" s="487"/>
      <c r="Q37" s="488"/>
      <c r="R37" s="486"/>
      <c r="S37" s="486"/>
      <c r="T37" s="487"/>
      <c r="U37" s="489">
        <f>IF(K37="○",IF(K36="○","NG",VLOOKUP(設定値!$K$15,単価表,設定値!$Y$3,0)),0)</f>
        <v>0</v>
      </c>
      <c r="V37" s="458"/>
      <c r="W37" s="458"/>
      <c r="X37" s="459"/>
      <c r="Y37" s="488"/>
      <c r="Z37" s="486"/>
      <c r="AA37" s="486"/>
      <c r="AB37" s="487"/>
      <c r="AC37" s="488"/>
      <c r="AD37" s="486"/>
      <c r="AE37" s="486"/>
      <c r="AF37" s="487"/>
    </row>
    <row r="38" spans="1:32" s="346" customFormat="1" ht="16.5" customHeight="1">
      <c r="A38" s="497"/>
      <c r="B38" s="498"/>
      <c r="C38" s="626" t="s">
        <v>35</v>
      </c>
      <c r="D38" s="627"/>
      <c r="E38" s="627"/>
      <c r="F38" s="627"/>
      <c r="G38" s="627"/>
      <c r="H38" s="627"/>
      <c r="I38" s="627"/>
      <c r="J38" s="628"/>
      <c r="K38" s="455"/>
      <c r="L38" s="456"/>
      <c r="M38" s="485"/>
      <c r="N38" s="486"/>
      <c r="O38" s="486"/>
      <c r="P38" s="487"/>
      <c r="Q38" s="488"/>
      <c r="R38" s="486"/>
      <c r="S38" s="486"/>
      <c r="T38" s="487"/>
      <c r="U38" s="489">
        <f>IF($K38="○",VLOOKUP(設定値!$K$14,単価表,設定値!$Z$3,0),0)</f>
        <v>0</v>
      </c>
      <c r="V38" s="458"/>
      <c r="W38" s="458"/>
      <c r="X38" s="459"/>
      <c r="Y38" s="489">
        <f>IF($K38="○",VLOOKUP(設定値!$K$14,単価表,設定値!$Z$3,0),0)</f>
        <v>0</v>
      </c>
      <c r="Z38" s="458"/>
      <c r="AA38" s="458"/>
      <c r="AB38" s="459"/>
      <c r="AC38" s="489">
        <f>IF($K38="○",VLOOKUP(設定値!$K$14,単価表,設定値!$Z$3,0),0)</f>
        <v>0</v>
      </c>
      <c r="AD38" s="458"/>
      <c r="AE38" s="458"/>
      <c r="AF38" s="459"/>
    </row>
    <row r="39" spans="1:32" s="346" customFormat="1">
      <c r="A39" s="497"/>
      <c r="B39" s="498"/>
      <c r="C39" s="626" t="s">
        <v>36</v>
      </c>
      <c r="D39" s="627"/>
      <c r="E39" s="627"/>
      <c r="F39" s="627"/>
      <c r="G39" s="627"/>
      <c r="H39" s="627"/>
      <c r="I39" s="627"/>
      <c r="J39" s="628"/>
      <c r="K39" s="455"/>
      <c r="L39" s="456"/>
      <c r="M39" s="485"/>
      <c r="N39" s="486"/>
      <c r="O39" s="486"/>
      <c r="P39" s="487"/>
      <c r="Q39" s="488"/>
      <c r="R39" s="486"/>
      <c r="S39" s="486"/>
      <c r="T39" s="487"/>
      <c r="U39" s="489">
        <f>IF($K39&gt;0,VLOOKUP(設定値!$K$14,単価表,設定値!$AA$3,0)*$K$39,0)</f>
        <v>0</v>
      </c>
      <c r="V39" s="458"/>
      <c r="W39" s="458"/>
      <c r="X39" s="459"/>
      <c r="Y39" s="489">
        <f>IF($K39&gt;0,VLOOKUP(設定値!$K$14,単価表,設定値!$AA$3,0)*$K$39,0)</f>
        <v>0</v>
      </c>
      <c r="Z39" s="458"/>
      <c r="AA39" s="458"/>
      <c r="AB39" s="459"/>
      <c r="AC39" s="489">
        <f>IF($K39&gt;0,VLOOKUP(設定値!$K$14,単価表,設定値!$AA$3,0)*$K$39,0)</f>
        <v>0</v>
      </c>
      <c r="AD39" s="458"/>
      <c r="AE39" s="458"/>
      <c r="AF39" s="459"/>
    </row>
    <row r="40" spans="1:32" s="346" customFormat="1">
      <c r="A40" s="497"/>
      <c r="B40" s="498"/>
      <c r="C40" s="626" t="s">
        <v>120</v>
      </c>
      <c r="D40" s="627"/>
      <c r="E40" s="627"/>
      <c r="F40" s="627"/>
      <c r="G40" s="627"/>
      <c r="H40" s="627"/>
      <c r="I40" s="627"/>
      <c r="J40" s="628"/>
      <c r="K40" s="455"/>
      <c r="L40" s="456"/>
      <c r="M40" s="485"/>
      <c r="N40" s="486"/>
      <c r="O40" s="486"/>
      <c r="P40" s="487"/>
      <c r="Q40" s="488"/>
      <c r="R40" s="486"/>
      <c r="S40" s="486"/>
      <c r="T40" s="487"/>
      <c r="U40" s="489">
        <f>IF($K40="○",VLOOKUP(設定値!$K$14,単価表,設定値!$AB$3,0),0)</f>
        <v>0</v>
      </c>
      <c r="V40" s="458"/>
      <c r="W40" s="458"/>
      <c r="X40" s="459"/>
      <c r="Y40" s="489">
        <f>IF($K40="○",VLOOKUP(設定値!$K$14,単価表,設定値!$AB$3,0),0)</f>
        <v>0</v>
      </c>
      <c r="Z40" s="458"/>
      <c r="AA40" s="458"/>
      <c r="AB40" s="459"/>
      <c r="AC40" s="489">
        <f>IF($K40="○",VLOOKUP(設定値!$K$14,単価表,設定値!$AB$3,0),0)</f>
        <v>0</v>
      </c>
      <c r="AD40" s="458"/>
      <c r="AE40" s="458"/>
      <c r="AF40" s="459"/>
    </row>
    <row r="41" spans="1:32" s="346" customFormat="1">
      <c r="A41" s="497"/>
      <c r="B41" s="498"/>
      <c r="C41" s="626" t="s">
        <v>351</v>
      </c>
      <c r="D41" s="627"/>
      <c r="E41" s="627"/>
      <c r="F41" s="627"/>
      <c r="G41" s="627"/>
      <c r="H41" s="627"/>
      <c r="I41" s="627"/>
      <c r="J41" s="628"/>
      <c r="K41" s="455"/>
      <c r="L41" s="456"/>
      <c r="M41" s="485"/>
      <c r="N41" s="486"/>
      <c r="O41" s="486"/>
      <c r="P41" s="487"/>
      <c r="Q41" s="488"/>
      <c r="R41" s="486"/>
      <c r="S41" s="486"/>
      <c r="T41" s="487"/>
      <c r="U41" s="489">
        <f>IF(AND($K$41&gt;0,$K$42&gt;0),"NG",IF($K41&gt;0,VLOOKUP(設定値!$K14,単価表,設定値!$AC$3,0)*$K$41,0))</f>
        <v>0</v>
      </c>
      <c r="V41" s="458"/>
      <c r="W41" s="458"/>
      <c r="X41" s="459"/>
      <c r="Y41" s="489">
        <f>IF(AND($K$41&gt;0,$K$42&gt;0),"NG",IF($K41&gt;0,VLOOKUP(設定値!$K14,単価表,設定値!$AC$3,0)*$K$41,0))</f>
        <v>0</v>
      </c>
      <c r="Z41" s="458"/>
      <c r="AA41" s="458"/>
      <c r="AB41" s="459"/>
      <c r="AC41" s="489">
        <f>IF(AND($K$41&gt;0,$K$42&gt;0),"NG",IF($K41&gt;0,VLOOKUP(設定値!$K14,単価表,設定値!$AC$3,0)*$K$41,0))</f>
        <v>0</v>
      </c>
      <c r="AD41" s="458"/>
      <c r="AE41" s="458"/>
      <c r="AF41" s="459"/>
    </row>
    <row r="42" spans="1:32" s="346" customFormat="1" ht="19.5" thickBot="1">
      <c r="A42" s="497"/>
      <c r="B42" s="498"/>
      <c r="C42" s="629" t="s">
        <v>352</v>
      </c>
      <c r="D42" s="630"/>
      <c r="E42" s="630"/>
      <c r="F42" s="630"/>
      <c r="G42" s="630"/>
      <c r="H42" s="630"/>
      <c r="I42" s="630"/>
      <c r="J42" s="631"/>
      <c r="K42" s="460"/>
      <c r="L42" s="461"/>
      <c r="M42" s="490"/>
      <c r="N42" s="491"/>
      <c r="O42" s="491"/>
      <c r="P42" s="492"/>
      <c r="Q42" s="493"/>
      <c r="R42" s="491"/>
      <c r="S42" s="491"/>
      <c r="T42" s="492"/>
      <c r="U42" s="484">
        <f>IF(AND($K$41&gt;0,$K$42&gt;0),"NG",IF($K42&gt;0,VLOOKUP(設定値!$K14,単価表,設定値!$AD$3,0)*$K$42,0))</f>
        <v>0</v>
      </c>
      <c r="V42" s="463"/>
      <c r="W42" s="463"/>
      <c r="X42" s="464"/>
      <c r="Y42" s="484">
        <f>IF(AND($K$41&gt;0,$K$42&gt;0),"NG",IF($K42&gt;0,VLOOKUP(設定値!$K14,単価表,設定値!$AD$3,0)*$K$42,0))</f>
        <v>0</v>
      </c>
      <c r="Z42" s="463"/>
      <c r="AA42" s="463"/>
      <c r="AB42" s="464"/>
      <c r="AC42" s="484">
        <f>IF(AND($K$41&gt;0,$K$42&gt;0),"NG",IF($K42&gt;0,VLOOKUP(設定値!$K14,単価表,設定値!$AD$3,0)*$K$42,0))</f>
        <v>0</v>
      </c>
      <c r="AD42" s="463"/>
      <c r="AE42" s="463"/>
      <c r="AF42" s="464"/>
    </row>
    <row r="43" spans="1:32" s="346" customFormat="1" ht="20.25" thickTop="1" thickBot="1">
      <c r="A43" s="497"/>
      <c r="B43" s="498"/>
      <c r="C43" s="438" t="s">
        <v>40</v>
      </c>
      <c r="D43" s="439"/>
      <c r="E43" s="439"/>
      <c r="F43" s="439"/>
      <c r="G43" s="439"/>
      <c r="H43" s="439"/>
      <c r="I43" s="439"/>
      <c r="J43" s="439"/>
      <c r="K43" s="440"/>
      <c r="L43" s="440"/>
      <c r="M43" s="441"/>
      <c r="N43" s="442"/>
      <c r="O43" s="442"/>
      <c r="P43" s="443"/>
      <c r="Q43" s="441"/>
      <c r="R43" s="442"/>
      <c r="S43" s="442"/>
      <c r="T43" s="443"/>
      <c r="U43" s="432" t="e">
        <f>SUM(U32:X42)</f>
        <v>#N/A</v>
      </c>
      <c r="V43" s="433"/>
      <c r="W43" s="433"/>
      <c r="X43" s="434"/>
      <c r="Y43" s="432" t="e">
        <f>SUM(Y32:AB42)</f>
        <v>#N/A</v>
      </c>
      <c r="Z43" s="433"/>
      <c r="AA43" s="433"/>
      <c r="AB43" s="434"/>
      <c r="AC43" s="432" t="e">
        <f>SUM(AC32:AF42)</f>
        <v>#N/A</v>
      </c>
      <c r="AD43" s="433"/>
      <c r="AE43" s="433"/>
      <c r="AF43" s="434"/>
    </row>
    <row r="44" spans="1:32" s="346" customFormat="1" ht="38.1" customHeight="1" thickBot="1">
      <c r="A44" s="497"/>
      <c r="B44" s="508" t="s">
        <v>41</v>
      </c>
      <c r="C44" s="482" t="s">
        <v>42</v>
      </c>
      <c r="D44" s="483"/>
      <c r="E44" s="483"/>
      <c r="F44" s="483"/>
      <c r="G44" s="483"/>
      <c r="H44" s="483"/>
      <c r="I44" s="483"/>
      <c r="J44" s="483"/>
      <c r="K44" s="473"/>
      <c r="L44" s="474"/>
      <c r="M44" s="475"/>
      <c r="N44" s="476"/>
      <c r="O44" s="476"/>
      <c r="P44" s="476"/>
      <c r="Q44" s="477"/>
      <c r="R44" s="476"/>
      <c r="S44" s="476"/>
      <c r="T44" s="478"/>
      <c r="U44" s="479">
        <f>-IF($K44&gt;0,VLOOKUP(設定値!$K$14,単価表,設定値!$AE$3,0)*$K$44,0)</f>
        <v>0</v>
      </c>
      <c r="V44" s="480"/>
      <c r="W44" s="480"/>
      <c r="X44" s="481"/>
      <c r="Y44" s="479">
        <f>-IF($K44&gt;0,VLOOKUP(設定値!$K$14,単価表,設定値!$AE$3,0)*$K$44,0)</f>
        <v>0</v>
      </c>
      <c r="Z44" s="480"/>
      <c r="AA44" s="480"/>
      <c r="AB44" s="481"/>
      <c r="AC44" s="479">
        <f>-IF($K44&gt;0,VLOOKUP(設定値!$K$14,単価表,設定値!$AE$3,0)*$K$44,0)</f>
        <v>0</v>
      </c>
      <c r="AD44" s="480"/>
      <c r="AE44" s="480"/>
      <c r="AF44" s="481"/>
    </row>
    <row r="45" spans="1:32" s="346" customFormat="1" ht="20.25" thickTop="1" thickBot="1">
      <c r="A45" s="497"/>
      <c r="B45" s="509"/>
      <c r="C45" s="510" t="s">
        <v>43</v>
      </c>
      <c r="D45" s="511"/>
      <c r="E45" s="511"/>
      <c r="F45" s="511"/>
      <c r="G45" s="511"/>
      <c r="H45" s="511"/>
      <c r="I45" s="511"/>
      <c r="J45" s="511"/>
      <c r="K45" s="511"/>
      <c r="L45" s="512"/>
      <c r="M45" s="513"/>
      <c r="N45" s="514"/>
      <c r="O45" s="514"/>
      <c r="P45" s="515"/>
      <c r="Q45" s="513"/>
      <c r="R45" s="514"/>
      <c r="S45" s="514"/>
      <c r="T45" s="515"/>
      <c r="U45" s="435">
        <f>U44</f>
        <v>0</v>
      </c>
      <c r="V45" s="436"/>
      <c r="W45" s="436"/>
      <c r="X45" s="437"/>
      <c r="Y45" s="435">
        <f>Y44</f>
        <v>0</v>
      </c>
      <c r="Z45" s="436"/>
      <c r="AA45" s="436"/>
      <c r="AB45" s="437"/>
      <c r="AC45" s="435">
        <f>AC44</f>
        <v>0</v>
      </c>
      <c r="AD45" s="436"/>
      <c r="AE45" s="436"/>
      <c r="AF45" s="437"/>
    </row>
    <row r="46" spans="1:32" s="346" customFormat="1">
      <c r="A46" s="497"/>
      <c r="B46" s="620" t="s">
        <v>44</v>
      </c>
      <c r="C46" s="632" t="s">
        <v>45</v>
      </c>
      <c r="D46" s="633"/>
      <c r="E46" s="633"/>
      <c r="F46" s="633"/>
      <c r="G46" s="633"/>
      <c r="H46" s="633"/>
      <c r="I46" s="633"/>
      <c r="J46" s="634"/>
      <c r="K46" s="621"/>
      <c r="L46" s="622"/>
      <c r="M46" s="465">
        <f>IF($K46="○",IF(設定値!M19/SUM($M$31:$AF$31)&lt;10,INT(設定値!M19/SUM($M$31:$AF$31)),ROUNDDOWN(設定値!M19/SUM($M$31:$AF$31),-1)),0)</f>
        <v>0</v>
      </c>
      <c r="N46" s="466"/>
      <c r="O46" s="466"/>
      <c r="P46" s="466"/>
      <c r="Q46" s="466"/>
      <c r="R46" s="466"/>
      <c r="S46" s="466"/>
      <c r="T46" s="466"/>
      <c r="U46" s="466"/>
      <c r="V46" s="466"/>
      <c r="W46" s="466"/>
      <c r="X46" s="466"/>
      <c r="Y46" s="466"/>
      <c r="Z46" s="466"/>
      <c r="AA46" s="466"/>
      <c r="AB46" s="466"/>
      <c r="AC46" s="466"/>
      <c r="AD46" s="466"/>
      <c r="AE46" s="466"/>
      <c r="AF46" s="467"/>
    </row>
    <row r="47" spans="1:32" s="346" customFormat="1">
      <c r="A47" s="497"/>
      <c r="B47" s="620"/>
      <c r="C47" s="623" t="s">
        <v>47</v>
      </c>
      <c r="D47" s="624"/>
      <c r="E47" s="624"/>
      <c r="F47" s="624"/>
      <c r="G47" s="624"/>
      <c r="H47" s="624"/>
      <c r="I47" s="624"/>
      <c r="J47" s="625"/>
      <c r="K47" s="455"/>
      <c r="L47" s="456"/>
      <c r="M47" s="468">
        <f>IF($K47="○",IF(設定値!M20/SUM($M$31:$AF$31)&lt;10,INT(設定値!M20/SUM($M$31:$AF$31)),ROUNDDOWN(設定値!M20/SUM($M$31:$AF$31),-1)),0)</f>
        <v>0</v>
      </c>
      <c r="N47" s="469"/>
      <c r="O47" s="469"/>
      <c r="P47" s="469"/>
      <c r="Q47" s="469"/>
      <c r="R47" s="469"/>
      <c r="S47" s="469"/>
      <c r="T47" s="469"/>
      <c r="U47" s="469"/>
      <c r="V47" s="469"/>
      <c r="W47" s="469"/>
      <c r="X47" s="469"/>
      <c r="Y47" s="469"/>
      <c r="Z47" s="469"/>
      <c r="AA47" s="469"/>
      <c r="AB47" s="469"/>
      <c r="AC47" s="469"/>
      <c r="AD47" s="469"/>
      <c r="AE47" s="469"/>
      <c r="AF47" s="470"/>
    </row>
    <row r="48" spans="1:32" s="346" customFormat="1">
      <c r="A48" s="497"/>
      <c r="B48" s="620"/>
      <c r="C48" s="623" t="s">
        <v>48</v>
      </c>
      <c r="D48" s="624"/>
      <c r="E48" s="624"/>
      <c r="F48" s="624"/>
      <c r="G48" s="624"/>
      <c r="H48" s="624"/>
      <c r="I48" s="624"/>
      <c r="J48" s="625"/>
      <c r="K48" s="471"/>
      <c r="L48" s="472"/>
      <c r="M48" s="457">
        <f>IF($K48="A",IF(設定値!M21/SUM($M$31:$AF$31)&lt;10,INT(設定値!M21/SUM($M$31:$AF$31)),ROUNDDOWN(設定値!M21/SUM($M$31:$AF$31),-1)),IF($K48="B",IF(設定値!M22/SUM($M$31:$AF$31)&lt;10,INT(設定値!M22/SUM($M$31:$AF$31)),ROUNDDOWN(設定値!M22/SUM($M$31:$AF$31),-1)),0))</f>
        <v>0</v>
      </c>
      <c r="N48" s="458"/>
      <c r="O48" s="458"/>
      <c r="P48" s="458"/>
      <c r="Q48" s="458"/>
      <c r="R48" s="458"/>
      <c r="S48" s="458"/>
      <c r="T48" s="458"/>
      <c r="U48" s="458"/>
      <c r="V48" s="458"/>
      <c r="W48" s="458"/>
      <c r="X48" s="458"/>
      <c r="Y48" s="458"/>
      <c r="Z48" s="458"/>
      <c r="AA48" s="458"/>
      <c r="AB48" s="458"/>
      <c r="AC48" s="458"/>
      <c r="AD48" s="458"/>
      <c r="AE48" s="458"/>
      <c r="AF48" s="459"/>
    </row>
    <row r="49" spans="1:32" s="346" customFormat="1">
      <c r="A49" s="497"/>
      <c r="B49" s="620"/>
      <c r="C49" s="623" t="s">
        <v>50</v>
      </c>
      <c r="D49" s="624"/>
      <c r="E49" s="624"/>
      <c r="F49" s="624"/>
      <c r="G49" s="624"/>
      <c r="H49" s="624"/>
      <c r="I49" s="624"/>
      <c r="J49" s="625"/>
      <c r="K49" s="455"/>
      <c r="L49" s="456"/>
      <c r="M49" s="457">
        <f>IF($K49="○",IF(設定値!M23/SUM($M$31:$AF$31)&lt;10,INT(設定値!M23/SUM($M$31:$AF$31)),ROUNDDOWN(設定値!M23/SUM($M$31:$AF$31),-1)),0)</f>
        <v>0</v>
      </c>
      <c r="N49" s="458"/>
      <c r="O49" s="458"/>
      <c r="P49" s="458"/>
      <c r="Q49" s="458"/>
      <c r="R49" s="458"/>
      <c r="S49" s="458"/>
      <c r="T49" s="458"/>
      <c r="U49" s="458"/>
      <c r="V49" s="458"/>
      <c r="W49" s="458"/>
      <c r="X49" s="458"/>
      <c r="Y49" s="458"/>
      <c r="Z49" s="458"/>
      <c r="AA49" s="458"/>
      <c r="AB49" s="458"/>
      <c r="AC49" s="458"/>
      <c r="AD49" s="458"/>
      <c r="AE49" s="458"/>
      <c r="AF49" s="459"/>
    </row>
    <row r="50" spans="1:32" s="346" customFormat="1">
      <c r="A50" s="497"/>
      <c r="B50" s="620"/>
      <c r="C50" s="623" t="s">
        <v>55</v>
      </c>
      <c r="D50" s="624"/>
      <c r="E50" s="624"/>
      <c r="F50" s="624"/>
      <c r="G50" s="624"/>
      <c r="H50" s="624"/>
      <c r="I50" s="624"/>
      <c r="J50" s="625"/>
      <c r="K50" s="455"/>
      <c r="L50" s="456"/>
      <c r="M50" s="457">
        <f>IF($K50="○",IF(設定値!M24/SUM($M$31:$AF$31)&lt;10,INT(設定値!M24/SUM($M$31:$AF$31)),ROUNDDOWN(設定値!M24/SUM($M$31:$AF$31),-1)),0)</f>
        <v>0</v>
      </c>
      <c r="N50" s="458"/>
      <c r="O50" s="458"/>
      <c r="P50" s="458"/>
      <c r="Q50" s="458"/>
      <c r="R50" s="458"/>
      <c r="S50" s="458"/>
      <c r="T50" s="458"/>
      <c r="U50" s="458"/>
      <c r="V50" s="458"/>
      <c r="W50" s="458"/>
      <c r="X50" s="458"/>
      <c r="Y50" s="458"/>
      <c r="Z50" s="458"/>
      <c r="AA50" s="458"/>
      <c r="AB50" s="458"/>
      <c r="AC50" s="458"/>
      <c r="AD50" s="458"/>
      <c r="AE50" s="458"/>
      <c r="AF50" s="459"/>
    </row>
    <row r="51" spans="1:32" s="346" customFormat="1">
      <c r="A51" s="497"/>
      <c r="B51" s="620"/>
      <c r="C51" s="623" t="s">
        <v>57</v>
      </c>
      <c r="D51" s="624"/>
      <c r="E51" s="624"/>
      <c r="F51" s="624"/>
      <c r="G51" s="624"/>
      <c r="H51" s="624"/>
      <c r="I51" s="624"/>
      <c r="J51" s="625"/>
      <c r="K51" s="455"/>
      <c r="L51" s="456"/>
      <c r="M51" s="457">
        <f>IF($K51="○",IF(設定値!M25/SUM($M$31:$AF$31)&lt;10,INT(設定値!M25/SUM($M$31:$AF$31)),ROUNDDOWN(設定値!M25/SUM($M$31:$AF$31),-1)),0)</f>
        <v>0</v>
      </c>
      <c r="N51" s="458"/>
      <c r="O51" s="458"/>
      <c r="P51" s="458"/>
      <c r="Q51" s="458"/>
      <c r="R51" s="458"/>
      <c r="S51" s="458"/>
      <c r="T51" s="458"/>
      <c r="U51" s="458"/>
      <c r="V51" s="458"/>
      <c r="W51" s="458"/>
      <c r="X51" s="458"/>
      <c r="Y51" s="458"/>
      <c r="Z51" s="458"/>
      <c r="AA51" s="458"/>
      <c r="AB51" s="458"/>
      <c r="AC51" s="458"/>
      <c r="AD51" s="458"/>
      <c r="AE51" s="458"/>
      <c r="AF51" s="459"/>
    </row>
    <row r="52" spans="1:32" s="346" customFormat="1" ht="19.5" thickBot="1">
      <c r="A52" s="497"/>
      <c r="B52" s="620"/>
      <c r="C52" s="482" t="s">
        <v>343</v>
      </c>
      <c r="D52" s="483"/>
      <c r="E52" s="483"/>
      <c r="F52" s="483"/>
      <c r="G52" s="483"/>
      <c r="H52" s="483"/>
      <c r="I52" s="483"/>
      <c r="J52" s="483"/>
      <c r="K52" s="460"/>
      <c r="L52" s="461"/>
      <c r="M52" s="462">
        <f>IF(設定値!$AX$37&lt;10,INT(設定値!$AX$37),ROUNDDOWN(設定値!$AX$37,-1))</f>
        <v>0</v>
      </c>
      <c r="N52" s="463"/>
      <c r="O52" s="463"/>
      <c r="P52" s="463"/>
      <c r="Q52" s="463"/>
      <c r="R52" s="463"/>
      <c r="S52" s="463"/>
      <c r="T52" s="463"/>
      <c r="U52" s="463"/>
      <c r="V52" s="463"/>
      <c r="W52" s="463"/>
      <c r="X52" s="463"/>
      <c r="Y52" s="463"/>
      <c r="Z52" s="463"/>
      <c r="AA52" s="463"/>
      <c r="AB52" s="463"/>
      <c r="AC52" s="463"/>
      <c r="AD52" s="463"/>
      <c r="AE52" s="463"/>
      <c r="AF52" s="464"/>
    </row>
    <row r="53" spans="1:32" s="346" customFormat="1" ht="19.5" thickTop="1">
      <c r="A53" s="497"/>
      <c r="B53" s="620"/>
      <c r="C53" s="452" t="s">
        <v>58</v>
      </c>
      <c r="D53" s="453"/>
      <c r="E53" s="453"/>
      <c r="F53" s="453"/>
      <c r="G53" s="453"/>
      <c r="H53" s="453"/>
      <c r="I53" s="453"/>
      <c r="J53" s="453"/>
      <c r="K53" s="453"/>
      <c r="L53" s="454"/>
      <c r="M53" s="435">
        <f>SUM(M46:AF52)</f>
        <v>0</v>
      </c>
      <c r="N53" s="436"/>
      <c r="O53" s="436"/>
      <c r="P53" s="436"/>
      <c r="Q53" s="436"/>
      <c r="R53" s="436"/>
      <c r="S53" s="436"/>
      <c r="T53" s="436"/>
      <c r="U53" s="436"/>
      <c r="V53" s="436"/>
      <c r="W53" s="436"/>
      <c r="X53" s="436"/>
      <c r="Y53" s="436"/>
      <c r="Z53" s="436"/>
      <c r="AA53" s="436"/>
      <c r="AB53" s="436"/>
      <c r="AC53" s="436"/>
      <c r="AD53" s="436"/>
      <c r="AE53" s="436"/>
      <c r="AF53" s="437"/>
    </row>
    <row r="54" spans="1:32" s="346" customFormat="1">
      <c r="A54" s="450" t="s">
        <v>360</v>
      </c>
      <c r="B54" s="451"/>
      <c r="C54" s="451"/>
      <c r="D54" s="451"/>
      <c r="E54" s="451"/>
      <c r="F54" s="451"/>
      <c r="G54" s="451"/>
      <c r="H54" s="451"/>
      <c r="I54" s="451"/>
      <c r="J54" s="451"/>
      <c r="K54" s="451"/>
      <c r="L54" s="31" t="s">
        <v>59</v>
      </c>
      <c r="M54" s="444"/>
      <c r="N54" s="445"/>
      <c r="O54" s="445"/>
      <c r="P54" s="446"/>
      <c r="Q54" s="444"/>
      <c r="R54" s="445"/>
      <c r="S54" s="445"/>
      <c r="T54" s="446"/>
      <c r="U54" s="447" t="e">
        <f>U43+U45+$M$53</f>
        <v>#N/A</v>
      </c>
      <c r="V54" s="448"/>
      <c r="W54" s="448"/>
      <c r="X54" s="449"/>
      <c r="Y54" s="447" t="e">
        <f>Y43+Y45+$M$53</f>
        <v>#N/A</v>
      </c>
      <c r="Z54" s="448"/>
      <c r="AA54" s="448"/>
      <c r="AB54" s="449"/>
      <c r="AC54" s="447" t="e">
        <f>AC43+AC45+$M$53</f>
        <v>#N/A</v>
      </c>
      <c r="AD54" s="448"/>
      <c r="AE54" s="448"/>
      <c r="AF54" s="449"/>
    </row>
    <row r="55" spans="1:32" s="346" customFormat="1">
      <c r="A55" s="417" t="s">
        <v>60</v>
      </c>
      <c r="B55" s="418"/>
      <c r="C55" s="418"/>
      <c r="D55" s="418"/>
      <c r="E55" s="418"/>
      <c r="F55" s="418"/>
      <c r="G55" s="418"/>
      <c r="H55" s="418"/>
      <c r="I55" s="418"/>
      <c r="J55" s="418"/>
      <c r="K55" s="418"/>
      <c r="L55" s="419"/>
      <c r="M55" s="444"/>
      <c r="N55" s="445"/>
      <c r="O55" s="445"/>
      <c r="P55" s="446"/>
      <c r="Q55" s="444"/>
      <c r="R55" s="445"/>
      <c r="S55" s="445"/>
      <c r="T55" s="446"/>
      <c r="U55" s="447" t="e">
        <f>U54*U31</f>
        <v>#N/A</v>
      </c>
      <c r="V55" s="448"/>
      <c r="W55" s="448"/>
      <c r="X55" s="449"/>
      <c r="Y55" s="447" t="e">
        <f>Y54*Y31</f>
        <v>#N/A</v>
      </c>
      <c r="Z55" s="448"/>
      <c r="AA55" s="448"/>
      <c r="AB55" s="449"/>
      <c r="AC55" s="447" t="e">
        <f>AC54*AC31</f>
        <v>#N/A</v>
      </c>
      <c r="AD55" s="448"/>
      <c r="AE55" s="448"/>
      <c r="AF55" s="449"/>
    </row>
    <row r="56" spans="1:32" s="346" customFormat="1">
      <c r="A56" s="411" t="s">
        <v>61</v>
      </c>
      <c r="B56" s="412"/>
      <c r="C56" s="412"/>
      <c r="D56" s="412"/>
      <c r="E56" s="412"/>
      <c r="F56" s="412"/>
      <c r="G56" s="412"/>
      <c r="H56" s="412"/>
      <c r="I56" s="412"/>
      <c r="J56" s="412"/>
      <c r="K56" s="412"/>
      <c r="L56" s="413"/>
      <c r="M56" s="414" t="e">
        <f>M57+M58</f>
        <v>#N/A</v>
      </c>
      <c r="N56" s="415"/>
      <c r="O56" s="415"/>
      <c r="P56" s="415"/>
      <c r="Q56" s="415"/>
      <c r="R56" s="415"/>
      <c r="S56" s="415"/>
      <c r="T56" s="415"/>
      <c r="U56" s="415"/>
      <c r="V56" s="415"/>
      <c r="W56" s="415"/>
      <c r="X56" s="415"/>
      <c r="Y56" s="415"/>
      <c r="Z56" s="415"/>
      <c r="AA56" s="415"/>
      <c r="AB56" s="415"/>
      <c r="AC56" s="415"/>
      <c r="AD56" s="415"/>
      <c r="AE56" s="415"/>
      <c r="AF56" s="416"/>
    </row>
    <row r="57" spans="1:32" s="346" customFormat="1">
      <c r="A57" s="32"/>
      <c r="B57" s="417" t="s">
        <v>226</v>
      </c>
      <c r="C57" s="418"/>
      <c r="D57" s="418"/>
      <c r="E57" s="418"/>
      <c r="F57" s="418"/>
      <c r="G57" s="418"/>
      <c r="H57" s="418"/>
      <c r="I57" s="418"/>
      <c r="J57" s="418"/>
      <c r="K57" s="418"/>
      <c r="L57" s="419"/>
      <c r="M57" s="420" t="e">
        <f>SUM(U55:AF55)*$G$21*$L$21</f>
        <v>#N/A</v>
      </c>
      <c r="N57" s="421"/>
      <c r="O57" s="421"/>
      <c r="P57" s="421"/>
      <c r="Q57" s="421"/>
      <c r="R57" s="421"/>
      <c r="S57" s="421"/>
      <c r="T57" s="421"/>
      <c r="U57" s="421"/>
      <c r="V57" s="421"/>
      <c r="W57" s="421"/>
      <c r="X57" s="421"/>
      <c r="Y57" s="421"/>
      <c r="Z57" s="421"/>
      <c r="AA57" s="421"/>
      <c r="AB57" s="421"/>
      <c r="AC57" s="421"/>
      <c r="AD57" s="421"/>
      <c r="AE57" s="421"/>
      <c r="AF57" s="422"/>
    </row>
    <row r="58" spans="1:32" s="346" customFormat="1">
      <c r="A58" s="33"/>
      <c r="B58" s="423" t="s">
        <v>227</v>
      </c>
      <c r="C58" s="424"/>
      <c r="D58" s="424"/>
      <c r="E58" s="424"/>
      <c r="F58" s="424"/>
      <c r="G58" s="424"/>
      <c r="H58" s="424"/>
      <c r="I58" s="424"/>
      <c r="J58" s="424"/>
      <c r="K58" s="424"/>
      <c r="L58" s="425"/>
      <c r="M58" s="414" t="e">
        <f>SUM(M60:AF61)</f>
        <v>#N/A</v>
      </c>
      <c r="N58" s="415"/>
      <c r="O58" s="415"/>
      <c r="P58" s="415"/>
      <c r="Q58" s="415"/>
      <c r="R58" s="415"/>
      <c r="S58" s="415"/>
      <c r="T58" s="415"/>
      <c r="U58" s="415"/>
      <c r="V58" s="415"/>
      <c r="W58" s="415"/>
      <c r="X58" s="415"/>
      <c r="Y58" s="415"/>
      <c r="Z58" s="415"/>
      <c r="AA58" s="415"/>
      <c r="AB58" s="415"/>
      <c r="AC58" s="415"/>
      <c r="AD58" s="415"/>
      <c r="AE58" s="415"/>
      <c r="AF58" s="416"/>
    </row>
    <row r="59" spans="1:32" s="347" customFormat="1" hidden="1" outlineLevel="1">
      <c r="B59" s="348"/>
      <c r="C59" s="405"/>
      <c r="D59" s="406"/>
      <c r="E59" s="406"/>
      <c r="F59" s="406"/>
      <c r="G59" s="406"/>
      <c r="H59" s="406"/>
      <c r="I59" s="406"/>
      <c r="J59" s="406"/>
      <c r="K59" s="406"/>
      <c r="L59" s="407"/>
      <c r="M59" s="408"/>
      <c r="N59" s="409"/>
      <c r="O59" s="409"/>
      <c r="P59" s="409"/>
      <c r="Q59" s="409"/>
      <c r="R59" s="409"/>
      <c r="S59" s="409"/>
      <c r="T59" s="409"/>
      <c r="U59" s="409"/>
      <c r="V59" s="409"/>
      <c r="W59" s="409"/>
      <c r="X59" s="409"/>
      <c r="Y59" s="409"/>
      <c r="Z59" s="409"/>
      <c r="AA59" s="409"/>
      <c r="AB59" s="409"/>
      <c r="AC59" s="409"/>
      <c r="AD59" s="409"/>
      <c r="AE59" s="409"/>
      <c r="AF59" s="410"/>
    </row>
    <row r="60" spans="1:32" s="346" customFormat="1" collapsed="1">
      <c r="A60" s="32"/>
      <c r="B60" s="348"/>
      <c r="C60" s="426" t="s">
        <v>311</v>
      </c>
      <c r="D60" s="427"/>
      <c r="E60" s="427"/>
      <c r="F60" s="427"/>
      <c r="G60" s="427"/>
      <c r="H60" s="427"/>
      <c r="I60" s="427"/>
      <c r="J60" s="427"/>
      <c r="K60" s="427"/>
      <c r="L60" s="428"/>
      <c r="M60" s="399" t="e">
        <f>SUM(U55:AF55)*$G$21*$Q$21</f>
        <v>#N/A</v>
      </c>
      <c r="N60" s="400"/>
      <c r="O60" s="400"/>
      <c r="P60" s="400"/>
      <c r="Q60" s="400"/>
      <c r="R60" s="400"/>
      <c r="S60" s="400"/>
      <c r="T60" s="400"/>
      <c r="U60" s="400"/>
      <c r="V60" s="400"/>
      <c r="W60" s="400"/>
      <c r="X60" s="400"/>
      <c r="Y60" s="400"/>
      <c r="Z60" s="400"/>
      <c r="AA60" s="400"/>
      <c r="AB60" s="400"/>
      <c r="AC60" s="400"/>
      <c r="AD60" s="400"/>
      <c r="AE60" s="400"/>
      <c r="AF60" s="401"/>
    </row>
    <row r="61" spans="1:32" s="346" customFormat="1">
      <c r="A61" s="349"/>
      <c r="B61" s="350"/>
      <c r="C61" s="429" t="s">
        <v>350</v>
      </c>
      <c r="D61" s="430"/>
      <c r="E61" s="430"/>
      <c r="F61" s="430"/>
      <c r="G61" s="430"/>
      <c r="H61" s="430"/>
      <c r="I61" s="430"/>
      <c r="J61" s="430"/>
      <c r="K61" s="430"/>
      <c r="L61" s="431"/>
      <c r="M61" s="402" t="e">
        <f>設定値!$AX$34*$G$21</f>
        <v>#N/A</v>
      </c>
      <c r="N61" s="403"/>
      <c r="O61" s="403"/>
      <c r="P61" s="403"/>
      <c r="Q61" s="403"/>
      <c r="R61" s="403"/>
      <c r="S61" s="403"/>
      <c r="T61" s="403"/>
      <c r="U61" s="403"/>
      <c r="V61" s="403"/>
      <c r="W61" s="403"/>
      <c r="X61" s="403"/>
      <c r="Y61" s="403"/>
      <c r="Z61" s="403"/>
      <c r="AA61" s="403"/>
      <c r="AB61" s="403"/>
      <c r="AC61" s="403"/>
      <c r="AD61" s="403"/>
      <c r="AE61" s="403"/>
      <c r="AF61" s="404"/>
    </row>
  </sheetData>
  <sheetProtection algorithmName="SHA-512" hashValue="AOW+xNoVCId7AjZ+i1UhWRVy123czj08lZQmG5Faoiu8Fnz/54F4TbbUtENUuUZ1EJQbtD7lSnGhAftDIdqNFg==" saltValue="iRhK42OcSp62jufd9kdeEQ==" spinCount="100000" sheet="1" selectLockedCells="1"/>
  <mergeCells count="204">
    <mergeCell ref="AA16:AE16"/>
    <mergeCell ref="V4:AF4"/>
    <mergeCell ref="R5:U6"/>
    <mergeCell ref="V5:AF6"/>
    <mergeCell ref="R7:U7"/>
    <mergeCell ref="V7:AF7"/>
    <mergeCell ref="K35:L35"/>
    <mergeCell ref="K40:L40"/>
    <mergeCell ref="K42:L42"/>
    <mergeCell ref="A26:L26"/>
    <mergeCell ref="C33:J33"/>
    <mergeCell ref="C34:J34"/>
    <mergeCell ref="C35:J35"/>
    <mergeCell ref="C38:J38"/>
    <mergeCell ref="C39:J39"/>
    <mergeCell ref="C40:J40"/>
    <mergeCell ref="C41:J41"/>
    <mergeCell ref="C42:J42"/>
    <mergeCell ref="A31:J31"/>
    <mergeCell ref="K31:L31"/>
    <mergeCell ref="S1:T1"/>
    <mergeCell ref="AA1:AF1"/>
    <mergeCell ref="R2:U2"/>
    <mergeCell ref="V2:X2"/>
    <mergeCell ref="Y2:AC2"/>
    <mergeCell ref="AD2:AF2"/>
    <mergeCell ref="R3:U3"/>
    <mergeCell ref="V3:AF3"/>
    <mergeCell ref="R4:U4"/>
    <mergeCell ref="R8:U8"/>
    <mergeCell ref="V8:AF8"/>
    <mergeCell ref="G23:K23"/>
    <mergeCell ref="L23:P23"/>
    <mergeCell ref="Q23:U23"/>
    <mergeCell ref="V23:Z23"/>
    <mergeCell ref="G24:K24"/>
    <mergeCell ref="L24:P24"/>
    <mergeCell ref="Q24:U24"/>
    <mergeCell ref="V24:Z24"/>
    <mergeCell ref="G19:K20"/>
    <mergeCell ref="L19:P20"/>
    <mergeCell ref="Q19:U20"/>
    <mergeCell ref="V20:Z20"/>
    <mergeCell ref="G21:K21"/>
    <mergeCell ref="L21:P21"/>
    <mergeCell ref="Q21:U21"/>
    <mergeCell ref="V21:Z21"/>
    <mergeCell ref="A10:AF10"/>
    <mergeCell ref="B16:F16"/>
    <mergeCell ref="G16:K16"/>
    <mergeCell ref="L16:P16"/>
    <mergeCell ref="Q16:U16"/>
    <mergeCell ref="V16:Z16"/>
    <mergeCell ref="M26:AF26"/>
    <mergeCell ref="A27:L27"/>
    <mergeCell ref="M27:AF27"/>
    <mergeCell ref="A28:J30"/>
    <mergeCell ref="K28:L30"/>
    <mergeCell ref="M28:AF29"/>
    <mergeCell ref="M30:P30"/>
    <mergeCell ref="Q30:T30"/>
    <mergeCell ref="U30:X30"/>
    <mergeCell ref="Y30:AB30"/>
    <mergeCell ref="AC30:AF30"/>
    <mergeCell ref="M31:P31"/>
    <mergeCell ref="Q31:T31"/>
    <mergeCell ref="U31:X31"/>
    <mergeCell ref="Y31:AB31"/>
    <mergeCell ref="AC31:AF31"/>
    <mergeCell ref="Y32:AB32"/>
    <mergeCell ref="AC32:AF32"/>
    <mergeCell ref="C32:J32"/>
    <mergeCell ref="K33:L33"/>
    <mergeCell ref="M33:P33"/>
    <mergeCell ref="Q33:T33"/>
    <mergeCell ref="U33:X33"/>
    <mergeCell ref="Y33:AB33"/>
    <mergeCell ref="AC33:AF33"/>
    <mergeCell ref="Y34:AB34"/>
    <mergeCell ref="AC34:AF34"/>
    <mergeCell ref="C36:J36"/>
    <mergeCell ref="K36:L36"/>
    <mergeCell ref="M36:P36"/>
    <mergeCell ref="Q36:T36"/>
    <mergeCell ref="U36:X36"/>
    <mergeCell ref="Y36:AB36"/>
    <mergeCell ref="AC36:AF36"/>
    <mergeCell ref="K34:L34"/>
    <mergeCell ref="M34:P34"/>
    <mergeCell ref="Q34:T34"/>
    <mergeCell ref="U34:X34"/>
    <mergeCell ref="U35:X35"/>
    <mergeCell ref="Y35:AB35"/>
    <mergeCell ref="AC35:AF35"/>
    <mergeCell ref="Y39:AB39"/>
    <mergeCell ref="AC39:AF39"/>
    <mergeCell ref="AC37:AF37"/>
    <mergeCell ref="K38:L38"/>
    <mergeCell ref="M38:P38"/>
    <mergeCell ref="Q38:T38"/>
    <mergeCell ref="U38:X38"/>
    <mergeCell ref="Y38:AB38"/>
    <mergeCell ref="AC38:AF38"/>
    <mergeCell ref="Y37:AB37"/>
    <mergeCell ref="K37:L37"/>
    <mergeCell ref="M37:P37"/>
    <mergeCell ref="Q37:T37"/>
    <mergeCell ref="U37:X37"/>
    <mergeCell ref="K39:L39"/>
    <mergeCell ref="M39:P39"/>
    <mergeCell ref="Q39:T39"/>
    <mergeCell ref="U39:X39"/>
    <mergeCell ref="AC42:AF42"/>
    <mergeCell ref="K41:L41"/>
    <mergeCell ref="M41:P41"/>
    <mergeCell ref="Q41:T41"/>
    <mergeCell ref="U41:X41"/>
    <mergeCell ref="Y41:AB41"/>
    <mergeCell ref="AC41:AF41"/>
    <mergeCell ref="M40:P40"/>
    <mergeCell ref="Q40:T40"/>
    <mergeCell ref="U40:X40"/>
    <mergeCell ref="Y40:AB40"/>
    <mergeCell ref="AC40:AF40"/>
    <mergeCell ref="M42:P42"/>
    <mergeCell ref="Q42:T42"/>
    <mergeCell ref="U42:X42"/>
    <mergeCell ref="Y42:AB42"/>
    <mergeCell ref="K44:L44"/>
    <mergeCell ref="M44:P44"/>
    <mergeCell ref="Q44:T44"/>
    <mergeCell ref="U44:X44"/>
    <mergeCell ref="Y43:AB43"/>
    <mergeCell ref="Y44:AB44"/>
    <mergeCell ref="AC44:AF44"/>
    <mergeCell ref="C44:J44"/>
    <mergeCell ref="M49:AF49"/>
    <mergeCell ref="C45:L45"/>
    <mergeCell ref="M45:P45"/>
    <mergeCell ref="Q45:T45"/>
    <mergeCell ref="U45:X45"/>
    <mergeCell ref="K46:L46"/>
    <mergeCell ref="C46:J46"/>
    <mergeCell ref="C47:J47"/>
    <mergeCell ref="C48:J48"/>
    <mergeCell ref="C49:J49"/>
    <mergeCell ref="K50:L50"/>
    <mergeCell ref="M50:AF50"/>
    <mergeCell ref="M51:AF51"/>
    <mergeCell ref="K52:L52"/>
    <mergeCell ref="M52:AF52"/>
    <mergeCell ref="M46:AF46"/>
    <mergeCell ref="K47:L47"/>
    <mergeCell ref="M47:AF47"/>
    <mergeCell ref="K48:L48"/>
    <mergeCell ref="M48:AF48"/>
    <mergeCell ref="K49:L49"/>
    <mergeCell ref="K51:L51"/>
    <mergeCell ref="Y55:AB55"/>
    <mergeCell ref="AC55:AF55"/>
    <mergeCell ref="A54:K54"/>
    <mergeCell ref="M54:P54"/>
    <mergeCell ref="Q54:T54"/>
    <mergeCell ref="U54:X54"/>
    <mergeCell ref="Y54:AB54"/>
    <mergeCell ref="AC54:AF54"/>
    <mergeCell ref="M53:AF53"/>
    <mergeCell ref="C53:L53"/>
    <mergeCell ref="A32:A53"/>
    <mergeCell ref="B32:B43"/>
    <mergeCell ref="K32:L32"/>
    <mergeCell ref="M32:P32"/>
    <mergeCell ref="Q32:T32"/>
    <mergeCell ref="U32:X32"/>
    <mergeCell ref="C37:J37"/>
    <mergeCell ref="B44:B45"/>
    <mergeCell ref="B46:B53"/>
    <mergeCell ref="C52:J52"/>
    <mergeCell ref="C50:J50"/>
    <mergeCell ref="C51:J51"/>
    <mergeCell ref="B2:J4"/>
    <mergeCell ref="M60:AF60"/>
    <mergeCell ref="M61:AF61"/>
    <mergeCell ref="C59:L59"/>
    <mergeCell ref="M59:AF59"/>
    <mergeCell ref="A56:L56"/>
    <mergeCell ref="M56:AF56"/>
    <mergeCell ref="B57:L57"/>
    <mergeCell ref="M57:AF57"/>
    <mergeCell ref="B58:L58"/>
    <mergeCell ref="M58:AF58"/>
    <mergeCell ref="C60:L60"/>
    <mergeCell ref="C61:L61"/>
    <mergeCell ref="AC43:AF43"/>
    <mergeCell ref="Y45:AB45"/>
    <mergeCell ref="AC45:AF45"/>
    <mergeCell ref="C43:L43"/>
    <mergeCell ref="M43:P43"/>
    <mergeCell ref="Q43:T43"/>
    <mergeCell ref="U43:X43"/>
    <mergeCell ref="A55:L55"/>
    <mergeCell ref="M55:P55"/>
    <mergeCell ref="Q55:T55"/>
    <mergeCell ref="U55:X55"/>
  </mergeCells>
  <phoneticPr fontId="2"/>
  <conditionalFormatting sqref="G16:K16 Q16:U16 G21:K21 V21:Z21 U31:AF31 K44:L44 K46:L48 K49">
    <cfRule type="containsBlanks" dxfId="117" priority="10">
      <formula>LEN(TRIM(G16))=0</formula>
    </cfRule>
  </conditionalFormatting>
  <conditionalFormatting sqref="K32:L42">
    <cfRule type="containsBlanks" dxfId="116" priority="5">
      <formula>LEN(TRIM(K32))=0</formula>
    </cfRule>
  </conditionalFormatting>
  <conditionalFormatting sqref="K50:L52">
    <cfRule type="containsBlanks" dxfId="115" priority="3">
      <formula>LEN(TRIM(K50))=0</formula>
    </cfRule>
  </conditionalFormatting>
  <conditionalFormatting sqref="U36:X37">
    <cfRule type="expression" dxfId="114" priority="9">
      <formula>$U$36:$X$37="NG"</formula>
    </cfRule>
  </conditionalFormatting>
  <conditionalFormatting sqref="U41:AF42">
    <cfRule type="expression" dxfId="113" priority="1">
      <formula>$U$41:$AF$42="NG"</formula>
    </cfRule>
  </conditionalFormatting>
  <dataValidations count="12">
    <dataValidation type="list" allowBlank="1" showInputMessage="1" showErrorMessage="1" sqref="G24:K24" xr:uid="{00000000-0002-0000-0000-000002000000}">
      <formula1>"あり,なし"</formula1>
    </dataValidation>
    <dataValidation type="list" allowBlank="1" showInputMessage="1" showErrorMessage="1" sqref="K52:L52" xr:uid="{00000000-0002-0000-0000-000003000000}">
      <formula1>"配置,兼務,―"</formula1>
    </dataValidation>
    <dataValidation type="list" allowBlank="1" showInputMessage="1" showErrorMessage="1" sqref="K49:L49" xr:uid="{00000000-0002-0000-0000-000004000000}">
      <formula1>"○,ー"</formula1>
    </dataValidation>
    <dataValidation type="decimal" allowBlank="1" showInputMessage="1" showErrorMessage="1" prompt="加配人数を入力してください。" sqref="K39:L39" xr:uid="{00000000-0002-0000-0000-000005000000}">
      <formula1>0</formula1>
      <formula2>8</formula2>
    </dataValidation>
    <dataValidation type="list" allowBlank="1" showInputMessage="1" showErrorMessage="1" sqref="K48:L48" xr:uid="{00000000-0002-0000-0000-000006000000}">
      <formula1>"A,B,－"</formula1>
    </dataValidation>
    <dataValidation type="whole" allowBlank="1" showInputMessage="1" showErrorMessage="1" prompt="週あたり実施回数を入力してください。" sqref="K41:L42" xr:uid="{00000000-0002-0000-0000-000007000000}">
      <formula1>0</formula1>
      <formula2>7</formula2>
    </dataValidation>
    <dataValidation type="whole" operator="greaterThanOrEqual" allowBlank="1" showInputMessage="1" showErrorMessage="1" prompt="下回る人数を入力してください。" sqref="K44:L44" xr:uid="{00000000-0002-0000-0000-000008000000}">
      <formula1>0</formula1>
    </dataValidation>
    <dataValidation type="list" allowBlank="1" showInputMessage="1" showErrorMessage="1" sqref="V21:Z21" xr:uid="{00000000-0002-0000-0000-000009000000}">
      <formula1>"○,×"</formula1>
    </dataValidation>
    <dataValidation type="list" allowBlank="1" showInputMessage="1" showErrorMessage="1" sqref="K50:L50" xr:uid="{00000000-0002-0000-0000-00000A000000}">
      <formula1>"○,－"</formula1>
    </dataValidation>
    <dataValidation type="list" allowBlank="1" showInputMessage="1" showErrorMessage="1" sqref="K46:L47 K40:L40 K51:L51 K33:L38" xr:uid="{00000000-0002-0000-0000-00000B000000}">
      <formula1>"○,―"</formula1>
    </dataValidation>
    <dataValidation type="list" allowBlank="1" showInputMessage="1" showErrorMessage="1" sqref="L24:P24" xr:uid="{00000000-0002-0000-0000-000001000000}">
      <formula1>基準年度</formula1>
    </dataValidation>
    <dataValidation type="list" allowBlank="1" showInputMessage="1" showErrorMessage="1" sqref="G21:K21" xr:uid="{EEF4642F-40C7-42C2-BAD9-C6B8E4104D8C}">
      <formula1>実施月数</formula1>
    </dataValidation>
  </dataValidations>
  <pageMargins left="0.7" right="0.7" top="0.75" bottom="0.75" header="0.3" footer="0.3"/>
  <pageSetup paperSize="9" scale="71" fitToWidth="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設定値!$L$30:$L$34</xm:f>
          </x14:formula1>
          <xm:sqref>Q24:U24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G15"/>
  <sheetViews>
    <sheetView view="pageBreakPreview" zoomScaleNormal="55" zoomScaleSheetLayoutView="100" workbookViewId="0">
      <selection activeCell="G16" sqref="G16:K16"/>
    </sheetView>
  </sheetViews>
  <sheetFormatPr defaultColWidth="8.875" defaultRowHeight="18.75"/>
  <cols>
    <col min="1" max="1" width="5.125" style="6" customWidth="1"/>
    <col min="2" max="2" width="5.375" style="6" customWidth="1"/>
    <col min="3" max="3" width="28.625" style="6" customWidth="1"/>
    <col min="4" max="4" width="11.625" style="6" customWidth="1"/>
    <col min="5" max="5" width="11.375" style="6" customWidth="1"/>
    <col min="6" max="256" width="9" style="6"/>
    <col min="257" max="257" width="5.125" style="6" customWidth="1"/>
    <col min="258" max="258" width="5.375" style="6" customWidth="1"/>
    <col min="259" max="259" width="28.625" style="6" customWidth="1"/>
    <col min="260" max="260" width="11.625" style="6" customWidth="1"/>
    <col min="261" max="512" width="9" style="6"/>
    <col min="513" max="513" width="5.125" style="6" customWidth="1"/>
    <col min="514" max="514" width="5.375" style="6" customWidth="1"/>
    <col min="515" max="515" width="28.625" style="6" customWidth="1"/>
    <col min="516" max="516" width="11.625" style="6" customWidth="1"/>
    <col min="517" max="768" width="9" style="6"/>
    <col min="769" max="769" width="5.125" style="6" customWidth="1"/>
    <col min="770" max="770" width="5.375" style="6" customWidth="1"/>
    <col min="771" max="771" width="28.625" style="6" customWidth="1"/>
    <col min="772" max="772" width="11.625" style="6" customWidth="1"/>
    <col min="773" max="1024" width="9" style="6"/>
    <col min="1025" max="1025" width="5.125" style="6" customWidth="1"/>
    <col min="1026" max="1026" width="5.375" style="6" customWidth="1"/>
    <col min="1027" max="1027" width="28.625" style="6" customWidth="1"/>
    <col min="1028" max="1028" width="11.625" style="6" customWidth="1"/>
    <col min="1029" max="1280" width="9" style="6"/>
    <col min="1281" max="1281" width="5.125" style="6" customWidth="1"/>
    <col min="1282" max="1282" width="5.375" style="6" customWidth="1"/>
    <col min="1283" max="1283" width="28.625" style="6" customWidth="1"/>
    <col min="1284" max="1284" width="11.625" style="6" customWidth="1"/>
    <col min="1285" max="1536" width="9" style="6"/>
    <col min="1537" max="1537" width="5.125" style="6" customWidth="1"/>
    <col min="1538" max="1538" width="5.375" style="6" customWidth="1"/>
    <col min="1539" max="1539" width="28.625" style="6" customWidth="1"/>
    <col min="1540" max="1540" width="11.625" style="6" customWidth="1"/>
    <col min="1541" max="1792" width="9" style="6"/>
    <col min="1793" max="1793" width="5.125" style="6" customWidth="1"/>
    <col min="1794" max="1794" width="5.375" style="6" customWidth="1"/>
    <col min="1795" max="1795" width="28.625" style="6" customWidth="1"/>
    <col min="1796" max="1796" width="11.625" style="6" customWidth="1"/>
    <col min="1797" max="2048" width="9" style="6"/>
    <col min="2049" max="2049" width="5.125" style="6" customWidth="1"/>
    <col min="2050" max="2050" width="5.375" style="6" customWidth="1"/>
    <col min="2051" max="2051" width="28.625" style="6" customWidth="1"/>
    <col min="2052" max="2052" width="11.625" style="6" customWidth="1"/>
    <col min="2053" max="2304" width="9" style="6"/>
    <col min="2305" max="2305" width="5.125" style="6" customWidth="1"/>
    <col min="2306" max="2306" width="5.375" style="6" customWidth="1"/>
    <col min="2307" max="2307" width="28.625" style="6" customWidth="1"/>
    <col min="2308" max="2308" width="11.625" style="6" customWidth="1"/>
    <col min="2309" max="2560" width="9" style="6"/>
    <col min="2561" max="2561" width="5.125" style="6" customWidth="1"/>
    <col min="2562" max="2562" width="5.375" style="6" customWidth="1"/>
    <col min="2563" max="2563" width="28.625" style="6" customWidth="1"/>
    <col min="2564" max="2564" width="11.625" style="6" customWidth="1"/>
    <col min="2565" max="2816" width="9" style="6"/>
    <col min="2817" max="2817" width="5.125" style="6" customWidth="1"/>
    <col min="2818" max="2818" width="5.375" style="6" customWidth="1"/>
    <col min="2819" max="2819" width="28.625" style="6" customWidth="1"/>
    <col min="2820" max="2820" width="11.625" style="6" customWidth="1"/>
    <col min="2821" max="3072" width="9" style="6"/>
    <col min="3073" max="3073" width="5.125" style="6" customWidth="1"/>
    <col min="3074" max="3074" width="5.375" style="6" customWidth="1"/>
    <col min="3075" max="3075" width="28.625" style="6" customWidth="1"/>
    <col min="3076" max="3076" width="11.625" style="6" customWidth="1"/>
    <col min="3077" max="3328" width="9" style="6"/>
    <col min="3329" max="3329" width="5.125" style="6" customWidth="1"/>
    <col min="3330" max="3330" width="5.375" style="6" customWidth="1"/>
    <col min="3331" max="3331" width="28.625" style="6" customWidth="1"/>
    <col min="3332" max="3332" width="11.625" style="6" customWidth="1"/>
    <col min="3333" max="3584" width="9" style="6"/>
    <col min="3585" max="3585" width="5.125" style="6" customWidth="1"/>
    <col min="3586" max="3586" width="5.375" style="6" customWidth="1"/>
    <col min="3587" max="3587" width="28.625" style="6" customWidth="1"/>
    <col min="3588" max="3588" width="11.625" style="6" customWidth="1"/>
    <col min="3589" max="3840" width="9" style="6"/>
    <col min="3841" max="3841" width="5.125" style="6" customWidth="1"/>
    <col min="3842" max="3842" width="5.375" style="6" customWidth="1"/>
    <col min="3843" max="3843" width="28.625" style="6" customWidth="1"/>
    <col min="3844" max="3844" width="11.625" style="6" customWidth="1"/>
    <col min="3845" max="4096" width="9" style="6"/>
    <col min="4097" max="4097" width="5.125" style="6" customWidth="1"/>
    <col min="4098" max="4098" width="5.375" style="6" customWidth="1"/>
    <col min="4099" max="4099" width="28.625" style="6" customWidth="1"/>
    <col min="4100" max="4100" width="11.625" style="6" customWidth="1"/>
    <col min="4101" max="4352" width="9" style="6"/>
    <col min="4353" max="4353" width="5.125" style="6" customWidth="1"/>
    <col min="4354" max="4354" width="5.375" style="6" customWidth="1"/>
    <col min="4355" max="4355" width="28.625" style="6" customWidth="1"/>
    <col min="4356" max="4356" width="11.625" style="6" customWidth="1"/>
    <col min="4357" max="4608" width="9" style="6"/>
    <col min="4609" max="4609" width="5.125" style="6" customWidth="1"/>
    <col min="4610" max="4610" width="5.375" style="6" customWidth="1"/>
    <col min="4611" max="4611" width="28.625" style="6" customWidth="1"/>
    <col min="4612" max="4612" width="11.625" style="6" customWidth="1"/>
    <col min="4613" max="4864" width="9" style="6"/>
    <col min="4865" max="4865" width="5.125" style="6" customWidth="1"/>
    <col min="4866" max="4866" width="5.375" style="6" customWidth="1"/>
    <col min="4867" max="4867" width="28.625" style="6" customWidth="1"/>
    <col min="4868" max="4868" width="11.625" style="6" customWidth="1"/>
    <col min="4869" max="5120" width="9" style="6"/>
    <col min="5121" max="5121" width="5.125" style="6" customWidth="1"/>
    <col min="5122" max="5122" width="5.375" style="6" customWidth="1"/>
    <col min="5123" max="5123" width="28.625" style="6" customWidth="1"/>
    <col min="5124" max="5124" width="11.625" style="6" customWidth="1"/>
    <col min="5125" max="5376" width="9" style="6"/>
    <col min="5377" max="5377" width="5.125" style="6" customWidth="1"/>
    <col min="5378" max="5378" width="5.375" style="6" customWidth="1"/>
    <col min="5379" max="5379" width="28.625" style="6" customWidth="1"/>
    <col min="5380" max="5380" width="11.625" style="6" customWidth="1"/>
    <col min="5381" max="5632" width="9" style="6"/>
    <col min="5633" max="5633" width="5.125" style="6" customWidth="1"/>
    <col min="5634" max="5634" width="5.375" style="6" customWidth="1"/>
    <col min="5635" max="5635" width="28.625" style="6" customWidth="1"/>
    <col min="5636" max="5636" width="11.625" style="6" customWidth="1"/>
    <col min="5637" max="5888" width="9" style="6"/>
    <col min="5889" max="5889" width="5.125" style="6" customWidth="1"/>
    <col min="5890" max="5890" width="5.375" style="6" customWidth="1"/>
    <col min="5891" max="5891" width="28.625" style="6" customWidth="1"/>
    <col min="5892" max="5892" width="11.625" style="6" customWidth="1"/>
    <col min="5893" max="6144" width="9" style="6"/>
    <col min="6145" max="6145" width="5.125" style="6" customWidth="1"/>
    <col min="6146" max="6146" width="5.375" style="6" customWidth="1"/>
    <col min="6147" max="6147" width="28.625" style="6" customWidth="1"/>
    <col min="6148" max="6148" width="11.625" style="6" customWidth="1"/>
    <col min="6149" max="6400" width="9" style="6"/>
    <col min="6401" max="6401" width="5.125" style="6" customWidth="1"/>
    <col min="6402" max="6402" width="5.375" style="6" customWidth="1"/>
    <col min="6403" max="6403" width="28.625" style="6" customWidth="1"/>
    <col min="6404" max="6404" width="11.625" style="6" customWidth="1"/>
    <col min="6405" max="6656" width="9" style="6"/>
    <col min="6657" max="6657" width="5.125" style="6" customWidth="1"/>
    <col min="6658" max="6658" width="5.375" style="6" customWidth="1"/>
    <col min="6659" max="6659" width="28.625" style="6" customWidth="1"/>
    <col min="6660" max="6660" width="11.625" style="6" customWidth="1"/>
    <col min="6661" max="6912" width="9" style="6"/>
    <col min="6913" max="6913" width="5.125" style="6" customWidth="1"/>
    <col min="6914" max="6914" width="5.375" style="6" customWidth="1"/>
    <col min="6915" max="6915" width="28.625" style="6" customWidth="1"/>
    <col min="6916" max="6916" width="11.625" style="6" customWidth="1"/>
    <col min="6917" max="7168" width="9" style="6"/>
    <col min="7169" max="7169" width="5.125" style="6" customWidth="1"/>
    <col min="7170" max="7170" width="5.375" style="6" customWidth="1"/>
    <col min="7171" max="7171" width="28.625" style="6" customWidth="1"/>
    <col min="7172" max="7172" width="11.625" style="6" customWidth="1"/>
    <col min="7173" max="7424" width="9" style="6"/>
    <col min="7425" max="7425" width="5.125" style="6" customWidth="1"/>
    <col min="7426" max="7426" width="5.375" style="6" customWidth="1"/>
    <col min="7427" max="7427" width="28.625" style="6" customWidth="1"/>
    <col min="7428" max="7428" width="11.625" style="6" customWidth="1"/>
    <col min="7429" max="7680" width="9" style="6"/>
    <col min="7681" max="7681" width="5.125" style="6" customWidth="1"/>
    <col min="7682" max="7682" width="5.375" style="6" customWidth="1"/>
    <col min="7683" max="7683" width="28.625" style="6" customWidth="1"/>
    <col min="7684" max="7684" width="11.625" style="6" customWidth="1"/>
    <col min="7685" max="7936" width="9" style="6"/>
    <col min="7937" max="7937" width="5.125" style="6" customWidth="1"/>
    <col min="7938" max="7938" width="5.375" style="6" customWidth="1"/>
    <col min="7939" max="7939" width="28.625" style="6" customWidth="1"/>
    <col min="7940" max="7940" width="11.625" style="6" customWidth="1"/>
    <col min="7941" max="8192" width="9" style="6"/>
    <col min="8193" max="8193" width="5.125" style="6" customWidth="1"/>
    <col min="8194" max="8194" width="5.375" style="6" customWidth="1"/>
    <col min="8195" max="8195" width="28.625" style="6" customWidth="1"/>
    <col min="8196" max="8196" width="11.625" style="6" customWidth="1"/>
    <col min="8197" max="8448" width="9" style="6"/>
    <col min="8449" max="8449" width="5.125" style="6" customWidth="1"/>
    <col min="8450" max="8450" width="5.375" style="6" customWidth="1"/>
    <col min="8451" max="8451" width="28.625" style="6" customWidth="1"/>
    <col min="8452" max="8452" width="11.625" style="6" customWidth="1"/>
    <col min="8453" max="8704" width="9" style="6"/>
    <col min="8705" max="8705" width="5.125" style="6" customWidth="1"/>
    <col min="8706" max="8706" width="5.375" style="6" customWidth="1"/>
    <col min="8707" max="8707" width="28.625" style="6" customWidth="1"/>
    <col min="8708" max="8708" width="11.625" style="6" customWidth="1"/>
    <col min="8709" max="8960" width="9" style="6"/>
    <col min="8961" max="8961" width="5.125" style="6" customWidth="1"/>
    <col min="8962" max="8962" width="5.375" style="6" customWidth="1"/>
    <col min="8963" max="8963" width="28.625" style="6" customWidth="1"/>
    <col min="8964" max="8964" width="11.625" style="6" customWidth="1"/>
    <col min="8965" max="9216" width="9" style="6"/>
    <col min="9217" max="9217" width="5.125" style="6" customWidth="1"/>
    <col min="9218" max="9218" width="5.375" style="6" customWidth="1"/>
    <col min="9219" max="9219" width="28.625" style="6" customWidth="1"/>
    <col min="9220" max="9220" width="11.625" style="6" customWidth="1"/>
    <col min="9221" max="9472" width="9" style="6"/>
    <col min="9473" max="9473" width="5.125" style="6" customWidth="1"/>
    <col min="9474" max="9474" width="5.375" style="6" customWidth="1"/>
    <col min="9475" max="9475" width="28.625" style="6" customWidth="1"/>
    <col min="9476" max="9476" width="11.625" style="6" customWidth="1"/>
    <col min="9477" max="9728" width="9" style="6"/>
    <col min="9729" max="9729" width="5.125" style="6" customWidth="1"/>
    <col min="9730" max="9730" width="5.375" style="6" customWidth="1"/>
    <col min="9731" max="9731" width="28.625" style="6" customWidth="1"/>
    <col min="9732" max="9732" width="11.625" style="6" customWidth="1"/>
    <col min="9733" max="9984" width="9" style="6"/>
    <col min="9985" max="9985" width="5.125" style="6" customWidth="1"/>
    <col min="9986" max="9986" width="5.375" style="6" customWidth="1"/>
    <col min="9987" max="9987" width="28.625" style="6" customWidth="1"/>
    <col min="9988" max="9988" width="11.625" style="6" customWidth="1"/>
    <col min="9989" max="10240" width="9" style="6"/>
    <col min="10241" max="10241" width="5.125" style="6" customWidth="1"/>
    <col min="10242" max="10242" width="5.375" style="6" customWidth="1"/>
    <col min="10243" max="10243" width="28.625" style="6" customWidth="1"/>
    <col min="10244" max="10244" width="11.625" style="6" customWidth="1"/>
    <col min="10245" max="10496" width="9" style="6"/>
    <col min="10497" max="10497" width="5.125" style="6" customWidth="1"/>
    <col min="10498" max="10498" width="5.375" style="6" customWidth="1"/>
    <col min="10499" max="10499" width="28.625" style="6" customWidth="1"/>
    <col min="10500" max="10500" width="11.625" style="6" customWidth="1"/>
    <col min="10501" max="10752" width="9" style="6"/>
    <col min="10753" max="10753" width="5.125" style="6" customWidth="1"/>
    <col min="10754" max="10754" width="5.375" style="6" customWidth="1"/>
    <col min="10755" max="10755" width="28.625" style="6" customWidth="1"/>
    <col min="10756" max="10756" width="11.625" style="6" customWidth="1"/>
    <col min="10757" max="11008" width="9" style="6"/>
    <col min="11009" max="11009" width="5.125" style="6" customWidth="1"/>
    <col min="11010" max="11010" width="5.375" style="6" customWidth="1"/>
    <col min="11011" max="11011" width="28.625" style="6" customWidth="1"/>
    <col min="11012" max="11012" width="11.625" style="6" customWidth="1"/>
    <col min="11013" max="11264" width="9" style="6"/>
    <col min="11265" max="11265" width="5.125" style="6" customWidth="1"/>
    <col min="11266" max="11266" width="5.375" style="6" customWidth="1"/>
    <col min="11267" max="11267" width="28.625" style="6" customWidth="1"/>
    <col min="11268" max="11268" width="11.625" style="6" customWidth="1"/>
    <col min="11269" max="11520" width="9" style="6"/>
    <col min="11521" max="11521" width="5.125" style="6" customWidth="1"/>
    <col min="11522" max="11522" width="5.375" style="6" customWidth="1"/>
    <col min="11523" max="11523" width="28.625" style="6" customWidth="1"/>
    <col min="11524" max="11524" width="11.625" style="6" customWidth="1"/>
    <col min="11525" max="11776" width="9" style="6"/>
    <col min="11777" max="11777" width="5.125" style="6" customWidth="1"/>
    <col min="11778" max="11778" width="5.375" style="6" customWidth="1"/>
    <col min="11779" max="11779" width="28.625" style="6" customWidth="1"/>
    <col min="11780" max="11780" width="11.625" style="6" customWidth="1"/>
    <col min="11781" max="12032" width="9" style="6"/>
    <col min="12033" max="12033" width="5.125" style="6" customWidth="1"/>
    <col min="12034" max="12034" width="5.375" style="6" customWidth="1"/>
    <col min="12035" max="12035" width="28.625" style="6" customWidth="1"/>
    <col min="12036" max="12036" width="11.625" style="6" customWidth="1"/>
    <col min="12037" max="12288" width="9" style="6"/>
    <col min="12289" max="12289" width="5.125" style="6" customWidth="1"/>
    <col min="12290" max="12290" width="5.375" style="6" customWidth="1"/>
    <col min="12291" max="12291" width="28.625" style="6" customWidth="1"/>
    <col min="12292" max="12292" width="11.625" style="6" customWidth="1"/>
    <col min="12293" max="12544" width="9" style="6"/>
    <col min="12545" max="12545" width="5.125" style="6" customWidth="1"/>
    <col min="12546" max="12546" width="5.375" style="6" customWidth="1"/>
    <col min="12547" max="12547" width="28.625" style="6" customWidth="1"/>
    <col min="12548" max="12548" width="11.625" style="6" customWidth="1"/>
    <col min="12549" max="12800" width="9" style="6"/>
    <col min="12801" max="12801" width="5.125" style="6" customWidth="1"/>
    <col min="12802" max="12802" width="5.375" style="6" customWidth="1"/>
    <col min="12803" max="12803" width="28.625" style="6" customWidth="1"/>
    <col min="12804" max="12804" width="11.625" style="6" customWidth="1"/>
    <col min="12805" max="13056" width="9" style="6"/>
    <col min="13057" max="13057" width="5.125" style="6" customWidth="1"/>
    <col min="13058" max="13058" width="5.375" style="6" customWidth="1"/>
    <col min="13059" max="13059" width="28.625" style="6" customWidth="1"/>
    <col min="13060" max="13060" width="11.625" style="6" customWidth="1"/>
    <col min="13061" max="13312" width="9" style="6"/>
    <col min="13313" max="13313" width="5.125" style="6" customWidth="1"/>
    <col min="13314" max="13314" width="5.375" style="6" customWidth="1"/>
    <col min="13315" max="13315" width="28.625" style="6" customWidth="1"/>
    <col min="13316" max="13316" width="11.625" style="6" customWidth="1"/>
    <col min="13317" max="13568" width="9" style="6"/>
    <col min="13569" max="13569" width="5.125" style="6" customWidth="1"/>
    <col min="13570" max="13570" width="5.375" style="6" customWidth="1"/>
    <col min="13571" max="13571" width="28.625" style="6" customWidth="1"/>
    <col min="13572" max="13572" width="11.625" style="6" customWidth="1"/>
    <col min="13573" max="13824" width="9" style="6"/>
    <col min="13825" max="13825" width="5.125" style="6" customWidth="1"/>
    <col min="13826" max="13826" width="5.375" style="6" customWidth="1"/>
    <col min="13827" max="13827" width="28.625" style="6" customWidth="1"/>
    <col min="13828" max="13828" width="11.625" style="6" customWidth="1"/>
    <col min="13829" max="14080" width="9" style="6"/>
    <col min="14081" max="14081" width="5.125" style="6" customWidth="1"/>
    <col min="14082" max="14082" width="5.375" style="6" customWidth="1"/>
    <col min="14083" max="14083" width="28.625" style="6" customWidth="1"/>
    <col min="14084" max="14084" width="11.625" style="6" customWidth="1"/>
    <col min="14085" max="14336" width="9" style="6"/>
    <col min="14337" max="14337" width="5.125" style="6" customWidth="1"/>
    <col min="14338" max="14338" width="5.375" style="6" customWidth="1"/>
    <col min="14339" max="14339" width="28.625" style="6" customWidth="1"/>
    <col min="14340" max="14340" width="11.625" style="6" customWidth="1"/>
    <col min="14341" max="14592" width="9" style="6"/>
    <col min="14593" max="14593" width="5.125" style="6" customWidth="1"/>
    <col min="14594" max="14594" width="5.375" style="6" customWidth="1"/>
    <col min="14595" max="14595" width="28.625" style="6" customWidth="1"/>
    <col min="14596" max="14596" width="11.625" style="6" customWidth="1"/>
    <col min="14597" max="14848" width="9" style="6"/>
    <col min="14849" max="14849" width="5.125" style="6" customWidth="1"/>
    <col min="14850" max="14850" width="5.375" style="6" customWidth="1"/>
    <col min="14851" max="14851" width="28.625" style="6" customWidth="1"/>
    <col min="14852" max="14852" width="11.625" style="6" customWidth="1"/>
    <col min="14853" max="15104" width="9" style="6"/>
    <col min="15105" max="15105" width="5.125" style="6" customWidth="1"/>
    <col min="15106" max="15106" width="5.375" style="6" customWidth="1"/>
    <col min="15107" max="15107" width="28.625" style="6" customWidth="1"/>
    <col min="15108" max="15108" width="11.625" style="6" customWidth="1"/>
    <col min="15109" max="15360" width="9" style="6"/>
    <col min="15361" max="15361" width="5.125" style="6" customWidth="1"/>
    <col min="15362" max="15362" width="5.375" style="6" customWidth="1"/>
    <col min="15363" max="15363" width="28.625" style="6" customWidth="1"/>
    <col min="15364" max="15364" width="11.625" style="6" customWidth="1"/>
    <col min="15365" max="15616" width="9" style="6"/>
    <col min="15617" max="15617" width="5.125" style="6" customWidth="1"/>
    <col min="15618" max="15618" width="5.375" style="6" customWidth="1"/>
    <col min="15619" max="15619" width="28.625" style="6" customWidth="1"/>
    <col min="15620" max="15620" width="11.625" style="6" customWidth="1"/>
    <col min="15621" max="15872" width="9" style="6"/>
    <col min="15873" max="15873" width="5.125" style="6" customWidth="1"/>
    <col min="15874" max="15874" width="5.375" style="6" customWidth="1"/>
    <col min="15875" max="15875" width="28.625" style="6" customWidth="1"/>
    <col min="15876" max="15876" width="11.625" style="6" customWidth="1"/>
    <col min="15877" max="16128" width="9" style="6"/>
    <col min="16129" max="16129" width="5.125" style="6" customWidth="1"/>
    <col min="16130" max="16130" width="5.375" style="6" customWidth="1"/>
    <col min="16131" max="16131" width="28.625" style="6" customWidth="1"/>
    <col min="16132" max="16132" width="11.625" style="6" customWidth="1"/>
    <col min="16133" max="16384" width="9" style="6"/>
  </cols>
  <sheetData>
    <row r="1" spans="1:7">
      <c r="A1" s="34"/>
      <c r="B1" s="34"/>
      <c r="C1" s="34"/>
      <c r="D1" s="34"/>
      <c r="E1" s="34"/>
      <c r="F1" s="34"/>
    </row>
    <row r="2" spans="1:7" ht="30.6" customHeight="1">
      <c r="B2" s="35"/>
      <c r="C2" s="36" t="s">
        <v>63</v>
      </c>
      <c r="D2" s="36" t="s">
        <v>17</v>
      </c>
      <c r="E2" s="36" t="s">
        <v>62</v>
      </c>
      <c r="F2" s="36" t="s">
        <v>64</v>
      </c>
      <c r="G2" s="36"/>
    </row>
    <row r="3" spans="1:7" ht="17.100000000000001" customHeight="1">
      <c r="B3" s="37">
        <v>0</v>
      </c>
      <c r="C3" s="38" t="s">
        <v>65</v>
      </c>
      <c r="D3" s="39">
        <v>2</v>
      </c>
      <c r="E3" s="39">
        <v>6</v>
      </c>
      <c r="F3" s="40">
        <f t="shared" ref="F3:F14" si="0">SUM(D3:E3)</f>
        <v>8</v>
      </c>
      <c r="G3" s="41"/>
    </row>
    <row r="4" spans="1:7" ht="17.100000000000001" customHeight="1">
      <c r="B4" s="37">
        <v>1</v>
      </c>
      <c r="C4" s="38" t="s">
        <v>66</v>
      </c>
      <c r="D4" s="39">
        <v>3</v>
      </c>
      <c r="E4" s="39">
        <v>6</v>
      </c>
      <c r="F4" s="40">
        <f t="shared" si="0"/>
        <v>9</v>
      </c>
      <c r="G4" s="41"/>
    </row>
    <row r="5" spans="1:7" ht="17.100000000000001" customHeight="1">
      <c r="B5" s="37">
        <v>2</v>
      </c>
      <c r="C5" s="38" t="s">
        <v>67</v>
      </c>
      <c r="D5" s="39">
        <v>4</v>
      </c>
      <c r="E5" s="39">
        <v>6</v>
      </c>
      <c r="F5" s="40">
        <f t="shared" si="0"/>
        <v>10</v>
      </c>
      <c r="G5" s="41"/>
    </row>
    <row r="6" spans="1:7" ht="17.100000000000001" customHeight="1">
      <c r="B6" s="37">
        <v>3</v>
      </c>
      <c r="C6" s="38" t="s">
        <v>68</v>
      </c>
      <c r="D6" s="39">
        <v>5</v>
      </c>
      <c r="E6" s="39">
        <v>6</v>
      </c>
      <c r="F6" s="40">
        <f t="shared" si="0"/>
        <v>11</v>
      </c>
      <c r="G6" s="41"/>
    </row>
    <row r="7" spans="1:7" ht="17.100000000000001" customHeight="1">
      <c r="B7" s="37">
        <v>4</v>
      </c>
      <c r="C7" s="38" t="s">
        <v>69</v>
      </c>
      <c r="D7" s="39">
        <v>6</v>
      </c>
      <c r="E7" s="39">
        <v>6</v>
      </c>
      <c r="F7" s="40">
        <f t="shared" si="0"/>
        <v>12</v>
      </c>
      <c r="G7" s="41"/>
    </row>
    <row r="8" spans="1:7" ht="17.100000000000001" customHeight="1">
      <c r="B8" s="37">
        <v>5</v>
      </c>
      <c r="C8" s="38" t="s">
        <v>70</v>
      </c>
      <c r="D8" s="39">
        <v>7</v>
      </c>
      <c r="E8" s="39">
        <v>6</v>
      </c>
      <c r="F8" s="40">
        <f t="shared" si="0"/>
        <v>13</v>
      </c>
      <c r="G8" s="41"/>
    </row>
    <row r="9" spans="1:7" ht="17.100000000000001" customHeight="1">
      <c r="B9" s="37">
        <v>6</v>
      </c>
      <c r="C9" s="38" t="s">
        <v>71</v>
      </c>
      <c r="D9" s="39">
        <v>8</v>
      </c>
      <c r="E9" s="39">
        <v>6</v>
      </c>
      <c r="F9" s="40">
        <f t="shared" si="0"/>
        <v>14</v>
      </c>
      <c r="G9" s="41"/>
    </row>
    <row r="10" spans="1:7" ht="17.100000000000001" customHeight="1">
      <c r="B10" s="37">
        <v>7</v>
      </c>
      <c r="C10" s="38" t="s">
        <v>72</v>
      </c>
      <c r="D10" s="39">
        <v>9</v>
      </c>
      <c r="E10" s="39">
        <v>6</v>
      </c>
      <c r="F10" s="40">
        <f t="shared" si="0"/>
        <v>15</v>
      </c>
      <c r="G10" s="41"/>
    </row>
    <row r="11" spans="1:7" ht="17.100000000000001" customHeight="1">
      <c r="B11" s="37">
        <v>8</v>
      </c>
      <c r="C11" s="38" t="s">
        <v>73</v>
      </c>
      <c r="D11" s="39">
        <v>10</v>
      </c>
      <c r="E11" s="39">
        <v>6</v>
      </c>
      <c r="F11" s="40">
        <f t="shared" si="0"/>
        <v>16</v>
      </c>
      <c r="G11" s="41"/>
    </row>
    <row r="12" spans="1:7" ht="17.100000000000001" customHeight="1">
      <c r="B12" s="37">
        <v>9</v>
      </c>
      <c r="C12" s="38" t="s">
        <v>74</v>
      </c>
      <c r="D12" s="39">
        <v>11</v>
      </c>
      <c r="E12" s="39">
        <v>6</v>
      </c>
      <c r="F12" s="40">
        <f t="shared" si="0"/>
        <v>17</v>
      </c>
      <c r="G12" s="41"/>
    </row>
    <row r="13" spans="1:7" ht="17.100000000000001" customHeight="1">
      <c r="B13" s="37">
        <v>10</v>
      </c>
      <c r="C13" s="38" t="s">
        <v>75</v>
      </c>
      <c r="D13" s="39">
        <v>12</v>
      </c>
      <c r="E13" s="39">
        <v>6</v>
      </c>
      <c r="F13" s="40">
        <f t="shared" si="0"/>
        <v>18</v>
      </c>
      <c r="G13" s="41"/>
    </row>
    <row r="14" spans="1:7">
      <c r="B14" s="37">
        <v>11</v>
      </c>
      <c r="C14" s="38" t="s">
        <v>76</v>
      </c>
      <c r="D14" s="39">
        <v>12</v>
      </c>
      <c r="E14" s="39">
        <v>7</v>
      </c>
      <c r="F14" s="40">
        <f t="shared" si="0"/>
        <v>19</v>
      </c>
      <c r="G14" s="41"/>
    </row>
    <row r="15" spans="1:7">
      <c r="C15" s="38"/>
      <c r="D15" s="37"/>
      <c r="E15" s="37"/>
    </row>
  </sheetData>
  <sheetProtection algorithmName="SHA-512" hashValue="gH7QT7Ukd5OFSo8MQhtgNQN34zvRqt5TN1Ts5wpDgJVBDxqLU6hlQSmuvR6ure/EBB3jgaEgk3AMhKS5GgONxg==" saltValue="Rq0h5ZIcodUULgQbEci6VA==" spinCount="100000" sheet="1" objects="1" scenarios="1"/>
  <phoneticPr fontId="2"/>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CE168-67C8-4AFA-B91E-49F815BD644A}">
  <sheetPr>
    <tabColor theme="1"/>
  </sheetPr>
  <dimension ref="B1:BQ51"/>
  <sheetViews>
    <sheetView showGridLines="0" topLeftCell="A6" zoomScale="90" zoomScaleNormal="90" workbookViewId="0">
      <selection activeCell="G16" sqref="G16:K16"/>
    </sheetView>
  </sheetViews>
  <sheetFormatPr defaultColWidth="2.875" defaultRowHeight="14.25"/>
  <cols>
    <col min="1" max="2" width="2.875" style="272"/>
    <col min="3" max="4" width="4.5" style="272" bestFit="1" customWidth="1"/>
    <col min="5" max="9" width="2.875" style="272"/>
    <col min="10" max="10" width="6" style="272" bestFit="1" customWidth="1"/>
    <col min="11" max="12" width="2.875" style="272"/>
    <col min="13" max="13" width="6" style="272" bestFit="1" customWidth="1"/>
    <col min="14" max="14" width="7.5" style="272" bestFit="1" customWidth="1"/>
    <col min="15" max="18" width="2.875" style="272"/>
    <col min="19" max="19" width="20.5" style="272" bestFit="1" customWidth="1"/>
    <col min="20" max="29" width="4.5" style="272" customWidth="1"/>
    <col min="30" max="30" width="4.625" style="272" customWidth="1"/>
    <col min="31" max="31" width="4.5" style="272" bestFit="1" customWidth="1"/>
    <col min="32" max="32" width="2.875" style="272"/>
    <col min="33" max="33" width="3.5" style="272" bestFit="1" customWidth="1"/>
    <col min="34" max="35" width="2.875" style="272"/>
    <col min="36" max="36" width="3.5" style="272" bestFit="1" customWidth="1"/>
    <col min="37" max="40" width="2.875" style="272"/>
    <col min="41" max="49" width="3.125" style="272" customWidth="1"/>
    <col min="50" max="16384" width="2.875" style="272"/>
  </cols>
  <sheetData>
    <row r="1" spans="2:69">
      <c r="Q1" s="272" t="s">
        <v>325</v>
      </c>
    </row>
    <row r="2" spans="2:69" ht="161.25">
      <c r="S2" s="273" t="s">
        <v>349</v>
      </c>
      <c r="T2" s="330" t="s">
        <v>328</v>
      </c>
      <c r="U2" s="330" t="s">
        <v>348</v>
      </c>
      <c r="V2" s="330" t="s">
        <v>327</v>
      </c>
      <c r="W2" s="330" t="s">
        <v>329</v>
      </c>
      <c r="X2" s="330" t="s">
        <v>330</v>
      </c>
      <c r="Y2" s="330" t="s">
        <v>332</v>
      </c>
      <c r="Z2" s="330" t="s">
        <v>333</v>
      </c>
      <c r="AA2" s="330" t="s">
        <v>334</v>
      </c>
      <c r="AB2" s="330" t="s">
        <v>335</v>
      </c>
      <c r="AC2" s="330" t="s">
        <v>336</v>
      </c>
      <c r="AD2" s="330" t="s">
        <v>337</v>
      </c>
      <c r="AE2" s="330" t="s">
        <v>339</v>
      </c>
      <c r="AF2" s="296"/>
      <c r="AG2" s="296"/>
      <c r="AH2" s="296"/>
      <c r="AI2" s="296"/>
      <c r="AJ2" s="296"/>
      <c r="AK2" s="296"/>
      <c r="AL2" s="318"/>
    </row>
    <row r="3" spans="2:69">
      <c r="S3" s="310" t="s">
        <v>341</v>
      </c>
      <c r="T3" s="311">
        <v>10</v>
      </c>
      <c r="U3" s="311">
        <v>22</v>
      </c>
      <c r="V3" s="311">
        <v>30</v>
      </c>
      <c r="W3" s="311">
        <v>41</v>
      </c>
      <c r="X3" s="311">
        <v>51</v>
      </c>
      <c r="Y3" s="311">
        <v>61</v>
      </c>
      <c r="Z3" s="311">
        <v>71</v>
      </c>
      <c r="AA3" s="311">
        <v>81</v>
      </c>
      <c r="AB3" s="311">
        <v>92</v>
      </c>
      <c r="AC3" s="311">
        <v>102</v>
      </c>
      <c r="AD3" s="312">
        <v>108</v>
      </c>
      <c r="AE3" s="312">
        <v>118</v>
      </c>
    </row>
    <row r="5" spans="2:69">
      <c r="Q5" s="272" t="s">
        <v>325</v>
      </c>
      <c r="T5" s="272">
        <v>2</v>
      </c>
      <c r="U5" s="272">
        <v>3</v>
      </c>
      <c r="V5" s="272">
        <v>4</v>
      </c>
      <c r="W5" s="272">
        <v>5</v>
      </c>
      <c r="X5" s="272">
        <v>6</v>
      </c>
      <c r="Y5" s="272">
        <v>7</v>
      </c>
      <c r="Z5" s="272">
        <v>8</v>
      </c>
      <c r="AA5" s="272">
        <v>9</v>
      </c>
      <c r="AB5" s="272">
        <v>10</v>
      </c>
      <c r="AC5" s="272">
        <v>11</v>
      </c>
      <c r="AD5" s="272">
        <v>12</v>
      </c>
    </row>
    <row r="6" spans="2:69" ht="161.25">
      <c r="S6" s="273" t="s">
        <v>326</v>
      </c>
      <c r="T6" s="330" t="s">
        <v>328</v>
      </c>
      <c r="U6" s="330" t="s">
        <v>327</v>
      </c>
      <c r="V6" s="330" t="s">
        <v>329</v>
      </c>
      <c r="W6" s="330" t="s">
        <v>330</v>
      </c>
      <c r="X6" s="330" t="s">
        <v>332</v>
      </c>
      <c r="Y6" s="330" t="s">
        <v>333</v>
      </c>
      <c r="Z6" s="330" t="s">
        <v>334</v>
      </c>
      <c r="AA6" s="330" t="s">
        <v>335</v>
      </c>
      <c r="AB6" s="330" t="s">
        <v>336</v>
      </c>
      <c r="AC6" s="330" t="s">
        <v>337</v>
      </c>
      <c r="AD6" s="330" t="s">
        <v>339</v>
      </c>
      <c r="AE6" s="296"/>
      <c r="AF6" s="296"/>
      <c r="AG6" s="296"/>
      <c r="AH6" s="296"/>
      <c r="AI6" s="296"/>
      <c r="AJ6" s="296"/>
      <c r="AK6" s="296"/>
      <c r="AL6" s="318"/>
    </row>
    <row r="7" spans="2:69">
      <c r="S7" s="310" t="s">
        <v>341</v>
      </c>
      <c r="T7" s="311">
        <v>17</v>
      </c>
      <c r="U7" s="311">
        <v>36</v>
      </c>
      <c r="V7" s="311">
        <v>47</v>
      </c>
      <c r="W7" s="311">
        <v>57</v>
      </c>
      <c r="X7" s="311">
        <v>67</v>
      </c>
      <c r="Y7" s="311">
        <v>77</v>
      </c>
      <c r="Z7" s="311">
        <v>87</v>
      </c>
      <c r="AA7" s="311">
        <v>98</v>
      </c>
      <c r="AB7" s="311">
        <v>104</v>
      </c>
      <c r="AC7" s="311">
        <v>110</v>
      </c>
      <c r="AD7" s="312">
        <v>124</v>
      </c>
      <c r="AN7" s="532" t="s">
        <v>19</v>
      </c>
      <c r="AO7" s="533"/>
      <c r="AP7" s="533"/>
      <c r="AQ7" s="533"/>
      <c r="AR7" s="533"/>
      <c r="AS7" s="533"/>
      <c r="AT7" s="533"/>
      <c r="AU7" s="533"/>
      <c r="AV7" s="533"/>
      <c r="AW7" s="533"/>
      <c r="AX7" s="540" t="s">
        <v>21</v>
      </c>
      <c r="AY7" s="540"/>
      <c r="AZ7" s="540"/>
      <c r="BA7" s="540"/>
      <c r="BB7" s="540"/>
      <c r="BC7" s="540"/>
      <c r="BD7" s="540"/>
      <c r="BE7" s="540"/>
      <c r="BF7" s="540"/>
      <c r="BG7" s="540"/>
      <c r="BH7" s="540"/>
      <c r="BI7" s="540"/>
      <c r="BJ7" s="540"/>
      <c r="BK7" s="540"/>
      <c r="BL7" s="540"/>
      <c r="BM7" s="540"/>
      <c r="BN7" s="540"/>
      <c r="BO7" s="540"/>
      <c r="BP7" s="540"/>
      <c r="BQ7" s="540"/>
    </row>
    <row r="8" spans="2:69">
      <c r="S8" s="308" t="s">
        <v>125</v>
      </c>
      <c r="T8" s="309">
        <f>VLOOKUP($S8,'幼稚園 単価表'!$A$8:$DW$51,T$7,FALSE)</f>
        <v>2.1</v>
      </c>
      <c r="U8" s="309">
        <f>VLOOKUP($S8,'幼稚園 単価表'!$A$8:$DW$51,U$7,FALSE)</f>
        <v>2.6</v>
      </c>
      <c r="V8" s="309">
        <f>VLOOKUP($S8,'幼稚園 単価表'!$A$8:$DW$51,V$7,FALSE)</f>
        <v>3.9</v>
      </c>
      <c r="W8" s="309">
        <f>VLOOKUP($S8,'幼稚園 単価表'!$A$8:$DW$51,W$7,FALSE)</f>
        <v>0</v>
      </c>
      <c r="X8" s="309">
        <f>VLOOKUP($S8,'幼稚園 単価表'!$A$8:$DW$51,X$7,FALSE)</f>
        <v>0</v>
      </c>
      <c r="Y8" s="668">
        <f>IF(VLOOKUP($S8,'幼稚園 単価表'!$A$8:$DW$51,Y$7,FALSE)="－",0,VLOOKUP($S8,'幼稚園 単価表'!$A$8:$DW$51,Y$7,FALSE))</f>
        <v>9.1</v>
      </c>
      <c r="Z8" s="670">
        <f>VLOOKUP($S8,'幼稚園 単価表'!$A$8:$DW$51,Z$7,FALSE)</f>
        <v>2.2000000000000002</v>
      </c>
      <c r="AA8" s="670">
        <f>VLOOKUP($S8,'幼稚園 単価表'!$A$8:$DW$51,AA$7,FALSE)</f>
        <v>18.100000000000001</v>
      </c>
      <c r="AB8" s="309">
        <f>AB9</f>
        <v>69.900000000000006</v>
      </c>
      <c r="AC8" s="309">
        <f>AC9</f>
        <v>46.6</v>
      </c>
      <c r="AD8" s="672">
        <f>VLOOKUP($S8,'幼稚園 単価表'!$A$8:$DW$51,AD$7,FALSE)</f>
        <v>2.2000000000000002</v>
      </c>
      <c r="AN8" s="534"/>
      <c r="AO8" s="535"/>
      <c r="AP8" s="535"/>
      <c r="AQ8" s="535"/>
      <c r="AR8" s="535"/>
      <c r="AS8" s="535"/>
      <c r="AT8" s="535"/>
      <c r="AU8" s="535"/>
      <c r="AV8" s="535"/>
      <c r="AW8" s="535"/>
      <c r="AX8" s="540"/>
      <c r="AY8" s="540"/>
      <c r="AZ8" s="540"/>
      <c r="BA8" s="540"/>
      <c r="BB8" s="540"/>
      <c r="BC8" s="540"/>
      <c r="BD8" s="540"/>
      <c r="BE8" s="540"/>
      <c r="BF8" s="540"/>
      <c r="BG8" s="540"/>
      <c r="BH8" s="540"/>
      <c r="BI8" s="540"/>
      <c r="BJ8" s="540"/>
      <c r="BK8" s="540"/>
      <c r="BL8" s="540"/>
      <c r="BM8" s="540"/>
      <c r="BN8" s="540"/>
      <c r="BO8" s="540"/>
      <c r="BP8" s="540"/>
      <c r="BQ8" s="540"/>
    </row>
    <row r="9" spans="2:69" ht="15" thickBot="1">
      <c r="S9" s="303" t="s">
        <v>129</v>
      </c>
      <c r="T9" s="304">
        <f>VLOOKUP($S9,'幼稚園 単価表'!$A$8:$DW$51,T$7,FALSE)</f>
        <v>2.1</v>
      </c>
      <c r="U9" s="304">
        <f>VLOOKUP($S9,'幼稚園 単価表'!$A$8:$DW$51,U$7,FALSE)</f>
        <v>2.6</v>
      </c>
      <c r="V9" s="304">
        <f>VLOOKUP($S9,'幼稚園 単価表'!$A$8:$DW$51,V$7,FALSE)</f>
        <v>0</v>
      </c>
      <c r="W9" s="304">
        <f>VLOOKUP($S9,'幼稚園 単価表'!$A$8:$DW$51,W$7,FALSE)</f>
        <v>2.2999999999999998</v>
      </c>
      <c r="X9" s="304">
        <f>VLOOKUP($S9,'幼稚園 単価表'!$A$8:$DW$51,X$7,FALSE)</f>
        <v>2.2000000000000002</v>
      </c>
      <c r="Y9" s="669"/>
      <c r="Z9" s="669">
        <f>VLOOKUP($S9,'幼稚園 単価表'!$A$8:$DW$51,Z$7,FALSE)</f>
        <v>0</v>
      </c>
      <c r="AA9" s="669">
        <f>VLOOKUP($S9,'幼稚園 単価表'!$A$8:$DW$51,AA$7,FALSE)</f>
        <v>0</v>
      </c>
      <c r="AB9" s="304">
        <f>VLOOKUP($S9,'幼稚園 単価表'!$A$8:$DW$51,AB$7,FALSE)</f>
        <v>69.900000000000006</v>
      </c>
      <c r="AC9" s="304">
        <f>VLOOKUP($S9,'幼稚園 単価表'!$A$8:$DW$51,AC$7,FALSE)</f>
        <v>46.6</v>
      </c>
      <c r="AD9" s="664">
        <f>VLOOKUP($S9,'幼稚園 単価表'!$A$8:$DW$51,AD$7,FALSE)</f>
        <v>0</v>
      </c>
      <c r="AN9" s="534"/>
      <c r="AO9" s="535"/>
      <c r="AP9" s="535"/>
      <c r="AQ9" s="535"/>
      <c r="AR9" s="535"/>
      <c r="AS9" s="535"/>
      <c r="AT9" s="535"/>
      <c r="AU9" s="535"/>
      <c r="AV9" s="535"/>
      <c r="AW9" s="535"/>
      <c r="AX9" s="541" t="s">
        <v>22</v>
      </c>
      <c r="AY9" s="542"/>
      <c r="AZ9" s="542"/>
      <c r="BA9" s="542"/>
      <c r="BB9" s="541" t="s">
        <v>23</v>
      </c>
      <c r="BC9" s="542"/>
      <c r="BD9" s="542"/>
      <c r="BE9" s="543"/>
      <c r="BF9" s="541" t="s">
        <v>24</v>
      </c>
      <c r="BG9" s="542"/>
      <c r="BH9" s="542"/>
      <c r="BI9" s="543"/>
      <c r="BJ9" s="541" t="s">
        <v>25</v>
      </c>
      <c r="BK9" s="542"/>
      <c r="BL9" s="542"/>
      <c r="BM9" s="543"/>
      <c r="BN9" s="541" t="s">
        <v>26</v>
      </c>
      <c r="BO9" s="542"/>
      <c r="BP9" s="542"/>
      <c r="BQ9" s="543"/>
    </row>
    <row r="10" spans="2:69">
      <c r="S10" s="303" t="s">
        <v>312</v>
      </c>
      <c r="T10" s="304">
        <f>VLOOKUP($S10,'幼稚園 単価表'!$A$8:$DW$51,T$7,FALSE)</f>
        <v>2.1</v>
      </c>
      <c r="U10" s="304">
        <f>VLOOKUP($S10,'幼稚園 単価表'!$A$8:$DW$51,U$7,FALSE)</f>
        <v>2.6</v>
      </c>
      <c r="V10" s="304">
        <f>VLOOKUP($S10,'幼稚園 単価表'!$A$8:$DW$51,V$7,FALSE)</f>
        <v>3.9</v>
      </c>
      <c r="W10" s="304">
        <f>VLOOKUP($S10,'幼稚園 単価表'!$A$8:$DW$51,W$7,FALSE)</f>
        <v>0</v>
      </c>
      <c r="X10" s="304">
        <f>VLOOKUP($S10,'幼稚園 単価表'!$A$8:$DW$51,X$7,FALSE)</f>
        <v>0</v>
      </c>
      <c r="Y10" s="668">
        <f>IF(VLOOKUP($S10,'幼稚園 単価表'!$A$8:$DW$51,Y$7,FALSE)="－",0,VLOOKUP($S10,'幼稚園 単価表'!$A$8:$DW$51,Y$7,FALSE))</f>
        <v>10.199999999999999</v>
      </c>
      <c r="Z10" s="668">
        <f>VLOOKUP($S10,'幼稚園 単価表'!$A$8:$DW$51,Z$7,FALSE)</f>
        <v>2.2999999999999998</v>
      </c>
      <c r="AA10" s="668">
        <f>VLOOKUP($S10,'幼稚園 単価表'!$A$8:$DW$51,AA$7,FALSE)</f>
        <v>13.6</v>
      </c>
      <c r="AB10" s="309">
        <f>AB11</f>
        <v>52.4</v>
      </c>
      <c r="AC10" s="309">
        <f>AC11</f>
        <v>58.3</v>
      </c>
      <c r="AD10" s="663">
        <f>VLOOKUP($S10,'幼稚園 単価表'!$A$8:$DW$51,AD$7,FALSE)</f>
        <v>2.2999999999999998</v>
      </c>
      <c r="AN10" s="497" t="s">
        <v>29</v>
      </c>
      <c r="AO10" s="498" t="s">
        <v>30</v>
      </c>
      <c r="AP10" s="666" t="s">
        <v>225</v>
      </c>
      <c r="AQ10" s="667"/>
      <c r="AR10" s="667"/>
      <c r="AS10" s="667"/>
      <c r="AT10" s="667"/>
      <c r="AU10" s="667"/>
      <c r="AV10" s="667"/>
      <c r="AW10" s="667"/>
      <c r="AX10" s="501"/>
      <c r="AY10" s="502"/>
      <c r="AZ10" s="502"/>
      <c r="BA10" s="503"/>
      <c r="BB10" s="504"/>
      <c r="BC10" s="502"/>
      <c r="BD10" s="502"/>
      <c r="BE10" s="503"/>
      <c r="BF10" s="505" t="e">
        <f>IF(積算表!$K32="○",積算表!U32*VLOOKUP(設定値!$K$15,加算率C,2,0),0)</f>
        <v>#N/A</v>
      </c>
      <c r="BG10" s="506"/>
      <c r="BH10" s="506"/>
      <c r="BI10" s="507"/>
      <c r="BJ10" s="505" t="e">
        <f>IF(積算表!$K32="○",積算表!Y32*VLOOKUP(設定値!$K$15,加算率C,2,0),0)</f>
        <v>#N/A</v>
      </c>
      <c r="BK10" s="506"/>
      <c r="BL10" s="506"/>
      <c r="BM10" s="507"/>
      <c r="BN10" s="505" t="e">
        <f>IF(積算表!$K32="○",積算表!AC32*VLOOKUP(設定値!$K$14,加算率C,2,0),0)</f>
        <v>#N/A</v>
      </c>
      <c r="BO10" s="506"/>
      <c r="BP10" s="506"/>
      <c r="BQ10" s="507"/>
    </row>
    <row r="11" spans="2:69" ht="13.5" customHeight="1">
      <c r="S11" s="303" t="s">
        <v>313</v>
      </c>
      <c r="T11" s="304">
        <f>VLOOKUP($S11,'幼稚園 単価表'!$A$8:$DW$51,T$7,FALSE)</f>
        <v>2.1</v>
      </c>
      <c r="U11" s="304">
        <f>VLOOKUP($S11,'幼稚園 単価表'!$A$8:$DW$51,U$7,FALSE)</f>
        <v>2.6</v>
      </c>
      <c r="V11" s="304">
        <f>VLOOKUP($S11,'幼稚園 単価表'!$A$8:$DW$51,V$7,FALSE)</f>
        <v>0</v>
      </c>
      <c r="W11" s="304">
        <f>VLOOKUP($S11,'幼稚園 単価表'!$A$8:$DW$51,W$7,FALSE)</f>
        <v>2.2999999999999998</v>
      </c>
      <c r="X11" s="304">
        <f>VLOOKUP($S11,'幼稚園 単価表'!$A$8:$DW$51,X$7,FALSE)</f>
        <v>2.2000000000000002</v>
      </c>
      <c r="Y11" s="669"/>
      <c r="Z11" s="669">
        <f>VLOOKUP($S11,'幼稚園 単価表'!$A$8:$DW$51,Z$7,FALSE)</f>
        <v>0</v>
      </c>
      <c r="AA11" s="669">
        <f>VLOOKUP($S11,'幼稚園 単価表'!$A$8:$DW$51,AA$7,FALSE)</f>
        <v>0</v>
      </c>
      <c r="AB11" s="304">
        <f>VLOOKUP($S11,'幼稚園 単価表'!$A$8:$DW$51,AB$7,FALSE)</f>
        <v>52.4</v>
      </c>
      <c r="AC11" s="304">
        <f>VLOOKUP($S11,'幼稚園 単価表'!$A$8:$DW$51,AC$7,FALSE)</f>
        <v>58.3</v>
      </c>
      <c r="AD11" s="664">
        <f>VLOOKUP($S11,'幼稚園 単価表'!$A$8:$DW$51,AD$7,FALSE)</f>
        <v>0</v>
      </c>
      <c r="AN11" s="497"/>
      <c r="AO11" s="498"/>
      <c r="AP11" s="17" t="s">
        <v>31</v>
      </c>
      <c r="AQ11" s="17"/>
      <c r="AR11" s="17"/>
      <c r="AS11" s="17"/>
      <c r="AT11" s="17"/>
      <c r="AU11" s="17"/>
      <c r="AV11" s="17"/>
      <c r="AW11" s="17"/>
      <c r="AX11" s="485"/>
      <c r="AY11" s="486"/>
      <c r="AZ11" s="486"/>
      <c r="BA11" s="487"/>
      <c r="BB11" s="488"/>
      <c r="BC11" s="486"/>
      <c r="BD11" s="486"/>
      <c r="BE11" s="487"/>
      <c r="BF11" s="488"/>
      <c r="BG11" s="486"/>
      <c r="BH11" s="486"/>
      <c r="BI11" s="487"/>
      <c r="BJ11" s="488"/>
      <c r="BK11" s="486"/>
      <c r="BL11" s="486"/>
      <c r="BM11" s="487"/>
      <c r="BN11" s="488"/>
      <c r="BO11" s="486"/>
      <c r="BP11" s="486"/>
      <c r="BQ11" s="487"/>
    </row>
    <row r="12" spans="2:69" ht="13.5" customHeight="1">
      <c r="B12" s="269" t="s">
        <v>0</v>
      </c>
      <c r="C12" s="270"/>
      <c r="D12" s="271"/>
      <c r="F12" s="273" t="s">
        <v>322</v>
      </c>
      <c r="G12" s="270"/>
      <c r="H12" s="270"/>
      <c r="I12" s="274"/>
      <c r="J12" s="270"/>
      <c r="K12" s="270"/>
      <c r="L12" s="270"/>
      <c r="M12" s="270"/>
      <c r="N12" s="274"/>
      <c r="S12" s="303" t="s">
        <v>130</v>
      </c>
      <c r="T12" s="304">
        <f>VLOOKUP($S12,'幼稚園 単価表'!$A$8:$DW$51,T$7,FALSE)</f>
        <v>2.1</v>
      </c>
      <c r="U12" s="304">
        <f>VLOOKUP($S12,'幼稚園 単価表'!$A$8:$DW$51,U$7,FALSE)</f>
        <v>2.6</v>
      </c>
      <c r="V12" s="304">
        <f>VLOOKUP($S12,'幼稚園 単価表'!$A$8:$DW$51,V$7,FALSE)</f>
        <v>3.9</v>
      </c>
      <c r="W12" s="304">
        <f>VLOOKUP($S12,'幼稚園 単価表'!$A$8:$DW$51,W$7,FALSE)</f>
        <v>0</v>
      </c>
      <c r="X12" s="304">
        <f>VLOOKUP($S12,'幼稚園 単価表'!$A$8:$DW$51,X$7,FALSE)</f>
        <v>0</v>
      </c>
      <c r="Y12" s="668">
        <f>IF(VLOOKUP($S12,'幼稚園 単価表'!$A$8:$DW$51,Y$7,FALSE)="－",0,VLOOKUP($S12,'幼稚園 単価表'!$A$8:$DW$51,Y$7,FALSE))</f>
        <v>10.9</v>
      </c>
      <c r="Z12" s="668">
        <f>VLOOKUP($S12,'幼稚園 単価表'!$A$8:$DW$51,Z$7,FALSE)</f>
        <v>2.2000000000000002</v>
      </c>
      <c r="AA12" s="668">
        <f>VLOOKUP($S12,'幼稚園 単価表'!$A$8:$DW$51,AA$7,FALSE)</f>
        <v>16.3</v>
      </c>
      <c r="AB12" s="309">
        <f>AB13</f>
        <v>83.9</v>
      </c>
      <c r="AC12" s="309">
        <f>AC13</f>
        <v>46.6</v>
      </c>
      <c r="AD12" s="663">
        <f>VLOOKUP($S12,'幼稚園 単価表'!$A$8:$DW$51,AD$7,FALSE)</f>
        <v>2.2000000000000002</v>
      </c>
      <c r="AN12" s="497"/>
      <c r="AO12" s="498"/>
      <c r="AP12" s="17" t="s">
        <v>32</v>
      </c>
      <c r="AQ12" s="17"/>
      <c r="AR12" s="17"/>
      <c r="AS12" s="17"/>
      <c r="AT12" s="17"/>
      <c r="AU12" s="17"/>
      <c r="AV12" s="17"/>
      <c r="AW12" s="17"/>
      <c r="AX12" s="485"/>
      <c r="AY12" s="486"/>
      <c r="AZ12" s="486"/>
      <c r="BA12" s="487"/>
      <c r="BB12" s="488"/>
      <c r="BC12" s="486"/>
      <c r="BD12" s="486"/>
      <c r="BE12" s="487"/>
      <c r="BF12" s="489">
        <f>IF(積算表!$K34="○",積算表!U34*VLOOKUP(設定値!K15,加算率C,3,0),0)</f>
        <v>0</v>
      </c>
      <c r="BG12" s="458"/>
      <c r="BH12" s="458"/>
      <c r="BI12" s="459"/>
      <c r="BJ12" s="489">
        <f>IF(積算表!$K34="○",積算表!Y34*VLOOKUP(設定値!K15,加算率C,3,0),0)</f>
        <v>0</v>
      </c>
      <c r="BK12" s="458"/>
      <c r="BL12" s="458"/>
      <c r="BM12" s="459"/>
      <c r="BN12" s="488"/>
      <c r="BO12" s="486"/>
      <c r="BP12" s="486"/>
      <c r="BQ12" s="487"/>
    </row>
    <row r="13" spans="2:69">
      <c r="B13" s="275"/>
      <c r="C13" s="319">
        <v>1</v>
      </c>
      <c r="D13" s="320">
        <v>15</v>
      </c>
      <c r="F13" s="275"/>
      <c r="G13" s="273" t="s">
        <v>323</v>
      </c>
      <c r="H13" s="270"/>
      <c r="I13" s="270"/>
      <c r="J13" s="270"/>
      <c r="K13" s="270"/>
      <c r="L13" s="270"/>
      <c r="M13" s="270"/>
      <c r="N13" s="274"/>
      <c r="S13" s="303" t="s">
        <v>131</v>
      </c>
      <c r="T13" s="304">
        <f>VLOOKUP($S13,'幼稚園 単価表'!$A$8:$DW$51,T$7,FALSE)</f>
        <v>2.1</v>
      </c>
      <c r="U13" s="304">
        <f>VLOOKUP($S13,'幼稚園 単価表'!$A$8:$DW$51,U$7,FALSE)</f>
        <v>2.6</v>
      </c>
      <c r="V13" s="304">
        <f>VLOOKUP($S13,'幼稚園 単価表'!$A$8:$DW$51,V$7,FALSE)</f>
        <v>0</v>
      </c>
      <c r="W13" s="304">
        <f>VLOOKUP($S13,'幼稚園 単価表'!$A$8:$DW$51,W$7,FALSE)</f>
        <v>2.2999999999999998</v>
      </c>
      <c r="X13" s="304">
        <f>VLOOKUP($S13,'幼稚園 単価表'!$A$8:$DW$51,X$7,FALSE)</f>
        <v>2.2000000000000002</v>
      </c>
      <c r="Y13" s="669"/>
      <c r="Z13" s="669">
        <f>VLOOKUP($S13,'幼稚園 単価表'!$A$8:$DW$51,Z$7,FALSE)</f>
        <v>0</v>
      </c>
      <c r="AA13" s="669">
        <f>VLOOKUP($S13,'幼稚園 単価表'!$A$8:$DW$51,AA$7,FALSE)</f>
        <v>0</v>
      </c>
      <c r="AB13" s="304">
        <f>VLOOKUP($S13,'幼稚園 単価表'!$A$8:$DW$51,AB$7,FALSE)</f>
        <v>83.9</v>
      </c>
      <c r="AC13" s="304">
        <f>VLOOKUP($S13,'幼稚園 単価表'!$A$8:$DW$51,AC$7,FALSE)</f>
        <v>46.6</v>
      </c>
      <c r="AD13" s="664">
        <f>VLOOKUP($S13,'幼稚園 単価表'!$A$8:$DW$51,AD$7,FALSE)</f>
        <v>0</v>
      </c>
      <c r="AN13" s="497"/>
      <c r="AO13" s="498"/>
      <c r="AP13" s="17" t="s">
        <v>216</v>
      </c>
      <c r="AQ13" s="17"/>
      <c r="AR13" s="17"/>
      <c r="AS13" s="17"/>
      <c r="AT13" s="17"/>
      <c r="AU13" s="17"/>
      <c r="AV13" s="17"/>
      <c r="AW13" s="17"/>
      <c r="AX13" s="51"/>
      <c r="AY13" s="52"/>
      <c r="AZ13" s="52"/>
      <c r="BA13" s="53"/>
      <c r="BB13" s="54"/>
      <c r="BC13" s="52"/>
      <c r="BD13" s="52"/>
      <c r="BE13" s="53"/>
      <c r="BF13" s="488"/>
      <c r="BG13" s="486"/>
      <c r="BH13" s="486"/>
      <c r="BI13" s="487"/>
      <c r="BJ13" s="488"/>
      <c r="BK13" s="486"/>
      <c r="BL13" s="486"/>
      <c r="BM13" s="487"/>
      <c r="BN13" s="489">
        <f>IF(積算表!$K35="○",積算表!AC35*VLOOKUP(設定値!$K$14,加算率C,4,0),0)</f>
        <v>0</v>
      </c>
      <c r="BO13" s="458"/>
      <c r="BP13" s="458"/>
      <c r="BQ13" s="459"/>
    </row>
    <row r="14" spans="2:69">
      <c r="B14" s="275"/>
      <c r="C14" s="321">
        <v>16</v>
      </c>
      <c r="D14" s="322">
        <v>20</v>
      </c>
      <c r="F14" s="275"/>
      <c r="G14" s="275"/>
      <c r="H14" s="277" t="s">
        <v>8</v>
      </c>
      <c r="I14" s="287"/>
      <c r="J14" s="287"/>
      <c r="K14" s="276" t="e">
        <f>積算表!$AA$16&amp;H14</f>
        <v>#N/A</v>
      </c>
      <c r="L14" s="287"/>
      <c r="M14" s="287"/>
      <c r="N14" s="294"/>
      <c r="S14" s="303" t="s">
        <v>314</v>
      </c>
      <c r="T14" s="304">
        <f>VLOOKUP($S14,'幼稚園 単価表'!$A$8:$DW$51,T$7,FALSE)</f>
        <v>2.1</v>
      </c>
      <c r="U14" s="304">
        <f>VLOOKUP($S14,'幼稚園 単価表'!$A$8:$DW$51,U$7,FALSE)</f>
        <v>2.6</v>
      </c>
      <c r="V14" s="304">
        <f>VLOOKUP($S14,'幼稚園 単価表'!$A$8:$DW$51,V$7,FALSE)</f>
        <v>3.9</v>
      </c>
      <c r="W14" s="304">
        <f>VLOOKUP($S14,'幼稚園 単価表'!$A$8:$DW$51,W$7,FALSE)</f>
        <v>0</v>
      </c>
      <c r="X14" s="304">
        <f>VLOOKUP($S14,'幼稚園 単価表'!$A$8:$DW$51,X$7,FALSE)</f>
        <v>0</v>
      </c>
      <c r="Y14" s="668">
        <f>IF(VLOOKUP($S14,'幼稚園 単価表'!$A$8:$DW$51,Y$7,FALSE)="－",0,VLOOKUP($S14,'幼稚園 単価表'!$A$8:$DW$51,Y$7,FALSE))</f>
        <v>9.1</v>
      </c>
      <c r="Z14" s="668">
        <f>VLOOKUP($S14,'幼稚園 単価表'!$A$8:$DW$51,Z$7,FALSE)</f>
        <v>2.2000000000000002</v>
      </c>
      <c r="AA14" s="668">
        <f>VLOOKUP($S14,'幼稚園 単価表'!$A$8:$DW$51,AA$7,FALSE)</f>
        <v>13.6</v>
      </c>
      <c r="AB14" s="309">
        <f>AB15</f>
        <v>69.900000000000006</v>
      </c>
      <c r="AC14" s="309">
        <f>AC15</f>
        <v>58.3</v>
      </c>
      <c r="AD14" s="663">
        <f>VLOOKUP($S14,'幼稚園 単価表'!$A$8:$DW$51,AD$7,FALSE)</f>
        <v>2.2000000000000002</v>
      </c>
      <c r="AN14" s="497"/>
      <c r="AO14" s="498"/>
      <c r="AP14" s="494" t="s">
        <v>33</v>
      </c>
      <c r="AQ14" s="495"/>
      <c r="AR14" s="495"/>
      <c r="AS14" s="495"/>
      <c r="AT14" s="495"/>
      <c r="AU14" s="495"/>
      <c r="AV14" s="495"/>
      <c r="AW14" s="496"/>
      <c r="AX14" s="485"/>
      <c r="AY14" s="486"/>
      <c r="AZ14" s="486"/>
      <c r="BA14" s="487"/>
      <c r="BB14" s="488"/>
      <c r="BC14" s="486"/>
      <c r="BD14" s="486"/>
      <c r="BE14" s="487"/>
      <c r="BF14" s="489">
        <f>IF(AND(積算表!K36="○",積算表!K37="○"),"NG",IF(積算表!$K36="○",積算表!U36*VLOOKUP(設定値!K15,加算率C,5,0),0))</f>
        <v>0</v>
      </c>
      <c r="BG14" s="458"/>
      <c r="BH14" s="458"/>
      <c r="BI14" s="459"/>
      <c r="BJ14" s="488"/>
      <c r="BK14" s="486"/>
      <c r="BL14" s="486"/>
      <c r="BM14" s="487"/>
      <c r="BN14" s="488"/>
      <c r="BO14" s="486"/>
      <c r="BP14" s="486"/>
      <c r="BQ14" s="487"/>
    </row>
    <row r="15" spans="2:69">
      <c r="B15" s="275"/>
      <c r="C15" s="321">
        <v>21</v>
      </c>
      <c r="D15" s="322">
        <v>25</v>
      </c>
      <c r="F15" s="278"/>
      <c r="G15" s="278"/>
      <c r="H15" s="279" t="s">
        <v>10</v>
      </c>
      <c r="I15" s="291"/>
      <c r="J15" s="291"/>
      <c r="K15" s="280" t="e">
        <f>積算表!$AA$16&amp;H15</f>
        <v>#N/A</v>
      </c>
      <c r="L15" s="291"/>
      <c r="M15" s="291"/>
      <c r="N15" s="292"/>
      <c r="S15" s="303" t="s">
        <v>315</v>
      </c>
      <c r="T15" s="304">
        <f>VLOOKUP($S15,'幼稚園 単価表'!$A$8:$DW$51,T$7,FALSE)</f>
        <v>2.1</v>
      </c>
      <c r="U15" s="304">
        <f>VLOOKUP($S15,'幼稚園 単価表'!$A$8:$DW$51,U$7,FALSE)</f>
        <v>2.6</v>
      </c>
      <c r="V15" s="304">
        <f>VLOOKUP($S15,'幼稚園 単価表'!$A$8:$DW$51,V$7,FALSE)</f>
        <v>0</v>
      </c>
      <c r="W15" s="304">
        <f>VLOOKUP($S15,'幼稚園 単価表'!$A$8:$DW$51,W$7,FALSE)</f>
        <v>2.2999999999999998</v>
      </c>
      <c r="X15" s="304">
        <f>VLOOKUP($S15,'幼稚園 単価表'!$A$8:$DW$51,X$7,FALSE)</f>
        <v>2.2000000000000002</v>
      </c>
      <c r="Y15" s="669"/>
      <c r="Z15" s="669">
        <f>VLOOKUP($S15,'幼稚園 単価表'!$A$8:$DW$51,Z$7,FALSE)</f>
        <v>0</v>
      </c>
      <c r="AA15" s="669">
        <f>VLOOKUP($S15,'幼稚園 単価表'!$A$8:$DW$51,AA$7,FALSE)</f>
        <v>0</v>
      </c>
      <c r="AB15" s="304">
        <f>VLOOKUP($S15,'幼稚園 単価表'!$A$8:$DW$51,AB$7,FALSE)</f>
        <v>69.900000000000006</v>
      </c>
      <c r="AC15" s="304">
        <f>VLOOKUP($S15,'幼稚園 単価表'!$A$8:$DW$51,AC$7,FALSE)</f>
        <v>58.3</v>
      </c>
      <c r="AD15" s="664">
        <f>VLOOKUP($S15,'幼稚園 単価表'!$A$8:$DW$51,AD$7,FALSE)</f>
        <v>0</v>
      </c>
      <c r="AN15" s="497"/>
      <c r="AO15" s="498"/>
      <c r="AP15" s="494" t="s">
        <v>34</v>
      </c>
      <c r="AQ15" s="495"/>
      <c r="AR15" s="495"/>
      <c r="AS15" s="495"/>
      <c r="AT15" s="495"/>
      <c r="AU15" s="495"/>
      <c r="AV15" s="495"/>
      <c r="AW15" s="496"/>
      <c r="AX15" s="485"/>
      <c r="AY15" s="486"/>
      <c r="AZ15" s="486"/>
      <c r="BA15" s="487"/>
      <c r="BB15" s="488"/>
      <c r="BC15" s="486"/>
      <c r="BD15" s="486"/>
      <c r="BE15" s="487"/>
      <c r="BF15" s="489">
        <f>IF(AND(積算表!K36="○",積算表!K37="○"),"NG",IF(積算表!$K37="○",積算表!U37*VLOOKUP(設定値!K15,加算率C,6,0),0))</f>
        <v>0</v>
      </c>
      <c r="BG15" s="458"/>
      <c r="BH15" s="458"/>
      <c r="BI15" s="459"/>
      <c r="BJ15" s="488"/>
      <c r="BK15" s="486"/>
      <c r="BL15" s="486"/>
      <c r="BM15" s="487"/>
      <c r="BN15" s="488"/>
      <c r="BO15" s="486"/>
      <c r="BP15" s="486"/>
      <c r="BQ15" s="487"/>
    </row>
    <row r="16" spans="2:69">
      <c r="B16" s="275"/>
      <c r="C16" s="321">
        <v>26</v>
      </c>
      <c r="D16" s="322">
        <v>30</v>
      </c>
      <c r="S16" s="303" t="s">
        <v>132</v>
      </c>
      <c r="T16" s="304">
        <f>VLOOKUP($S16,'幼稚園 単価表'!$A$8:$DW$51,T$7,FALSE)</f>
        <v>2.1</v>
      </c>
      <c r="U16" s="304">
        <f>VLOOKUP($S16,'幼稚園 単価表'!$A$8:$DW$51,U$7,FALSE)</f>
        <v>2.6</v>
      </c>
      <c r="V16" s="304">
        <f>VLOOKUP($S16,'幼稚園 単価表'!$A$8:$DW$51,V$7,FALSE)</f>
        <v>3.9</v>
      </c>
      <c r="W16" s="304">
        <f>VLOOKUP($S16,'幼稚園 単価表'!$A$8:$DW$51,W$7,FALSE)</f>
        <v>0</v>
      </c>
      <c r="X16" s="304">
        <f>VLOOKUP($S16,'幼稚園 単価表'!$A$8:$DW$51,X$7,FALSE)</f>
        <v>0</v>
      </c>
      <c r="Y16" s="668">
        <f>IF(VLOOKUP($S16,'幼稚園 単価表'!$A$8:$DW$51,Y$7,FALSE)="－",0,VLOOKUP($S16,'幼稚園 単価表'!$A$8:$DW$51,Y$7,FALSE))</f>
        <v>11.7</v>
      </c>
      <c r="Z16" s="668">
        <f>VLOOKUP($S16,'幼稚園 単価表'!$A$8:$DW$51,Z$7,FALSE)</f>
        <v>2.2999999999999998</v>
      </c>
      <c r="AA16" s="668">
        <f>VLOOKUP($S16,'幼稚園 単価表'!$A$8:$DW$51,AA$7,FALSE)</f>
        <v>11.7</v>
      </c>
      <c r="AB16" s="309">
        <f>AB17</f>
        <v>59.9</v>
      </c>
      <c r="AC16" s="309">
        <f>AC17</f>
        <v>49.9</v>
      </c>
      <c r="AD16" s="663">
        <f>VLOOKUP($S16,'幼稚園 単価表'!$A$8:$DW$51,AD$7,FALSE)</f>
        <v>2.2999999999999998</v>
      </c>
      <c r="AN16" s="497"/>
      <c r="AO16" s="498"/>
      <c r="AP16" s="17" t="s">
        <v>35</v>
      </c>
      <c r="AQ16" s="17"/>
      <c r="AR16" s="17"/>
      <c r="AS16" s="17"/>
      <c r="AT16" s="17"/>
      <c r="AU16" s="17"/>
      <c r="AV16" s="17"/>
      <c r="AW16" s="17"/>
      <c r="AX16" s="485"/>
      <c r="AY16" s="486"/>
      <c r="AZ16" s="486"/>
      <c r="BA16" s="487"/>
      <c r="BB16" s="488"/>
      <c r="BC16" s="486"/>
      <c r="BD16" s="486"/>
      <c r="BE16" s="487"/>
      <c r="BF16" s="489">
        <f>IF(積算表!$K38="○",積算表!U38*VLOOKUP(設定値!$K$14,加算率C,7,0),0)</f>
        <v>0</v>
      </c>
      <c r="BG16" s="458"/>
      <c r="BH16" s="458"/>
      <c r="BI16" s="459"/>
      <c r="BJ16" s="489">
        <f>IF(積算表!$K38="○",積算表!Y38*VLOOKUP(設定値!$K$14,加算率C,7,0),0)</f>
        <v>0</v>
      </c>
      <c r="BK16" s="458"/>
      <c r="BL16" s="458"/>
      <c r="BM16" s="459"/>
      <c r="BN16" s="489">
        <f>IF(積算表!$K38="○",積算表!AC38*VLOOKUP(設定値!$K$14,加算率C,7,0),0)</f>
        <v>0</v>
      </c>
      <c r="BO16" s="458"/>
      <c r="BP16" s="458"/>
      <c r="BQ16" s="459"/>
    </row>
    <row r="17" spans="2:69">
      <c r="B17" s="275"/>
      <c r="C17" s="321">
        <v>31</v>
      </c>
      <c r="D17" s="322">
        <v>35</v>
      </c>
      <c r="F17" s="273" t="s">
        <v>322</v>
      </c>
      <c r="G17" s="270"/>
      <c r="H17" s="270"/>
      <c r="I17" s="270"/>
      <c r="J17" s="274"/>
      <c r="K17" s="270"/>
      <c r="L17" s="270"/>
      <c r="M17" s="270"/>
      <c r="N17" s="274"/>
      <c r="S17" s="303" t="s">
        <v>133</v>
      </c>
      <c r="T17" s="304">
        <f>VLOOKUP($S17,'幼稚園 単価表'!$A$8:$DW$51,T$7,FALSE)</f>
        <v>2.1</v>
      </c>
      <c r="U17" s="304">
        <f>VLOOKUP($S17,'幼稚園 単価表'!$A$8:$DW$51,U$7,FALSE)</f>
        <v>2.6</v>
      </c>
      <c r="V17" s="304">
        <f>VLOOKUP($S17,'幼稚園 単価表'!$A$8:$DW$51,V$7,FALSE)</f>
        <v>0</v>
      </c>
      <c r="W17" s="304">
        <f>VLOOKUP($S17,'幼稚園 単価表'!$A$8:$DW$51,W$7,FALSE)</f>
        <v>2.2999999999999998</v>
      </c>
      <c r="X17" s="304">
        <f>VLOOKUP($S17,'幼稚園 単価表'!$A$8:$DW$51,X$7,FALSE)</f>
        <v>2.2000000000000002</v>
      </c>
      <c r="Y17" s="669"/>
      <c r="Z17" s="669">
        <f>VLOOKUP($S17,'幼稚園 単価表'!$A$8:$DW$51,Z$7,FALSE)</f>
        <v>0</v>
      </c>
      <c r="AA17" s="669">
        <f>VLOOKUP($S17,'幼稚園 単価表'!$A$8:$DW$51,AA$7,FALSE)</f>
        <v>0</v>
      </c>
      <c r="AB17" s="304">
        <f>VLOOKUP($S17,'幼稚園 単価表'!$A$8:$DW$51,AB$7,FALSE)</f>
        <v>59.9</v>
      </c>
      <c r="AC17" s="304">
        <f>VLOOKUP($S17,'幼稚園 単価表'!$A$8:$DW$51,AC$7,FALSE)</f>
        <v>49.9</v>
      </c>
      <c r="AD17" s="664">
        <f>VLOOKUP($S17,'幼稚園 単価表'!$A$8:$DW$51,AD$7,FALSE)</f>
        <v>0</v>
      </c>
      <c r="AN17" s="497"/>
      <c r="AO17" s="498"/>
      <c r="AP17" s="17" t="s">
        <v>36</v>
      </c>
      <c r="AQ17" s="17"/>
      <c r="AR17" s="17"/>
      <c r="AS17" s="17"/>
      <c r="AT17" s="17"/>
      <c r="AU17" s="17"/>
      <c r="AV17" s="17"/>
      <c r="AW17" s="17"/>
      <c r="AX17" s="485"/>
      <c r="AY17" s="486"/>
      <c r="AZ17" s="486"/>
      <c r="BA17" s="487"/>
      <c r="BB17" s="488"/>
      <c r="BC17" s="486"/>
      <c r="BD17" s="486"/>
      <c r="BE17" s="487"/>
      <c r="BF17" s="489">
        <f>IF(積算表!$K39&gt;0,積算表!U39*VLOOKUP(設定値!$K$14,加算率C,8,0),0)</f>
        <v>0</v>
      </c>
      <c r="BG17" s="458"/>
      <c r="BH17" s="458"/>
      <c r="BI17" s="459"/>
      <c r="BJ17" s="489">
        <f>IF(積算表!$K39&gt;0,積算表!Y39*VLOOKUP(設定値!$K$14,加算率C,8,0),0)</f>
        <v>0</v>
      </c>
      <c r="BK17" s="458"/>
      <c r="BL17" s="458"/>
      <c r="BM17" s="459"/>
      <c r="BN17" s="489">
        <f>IF(積算表!$K39&gt;0,積算表!AC39*VLOOKUP(設定値!$K$14,加算率C,8,0),0)</f>
        <v>0</v>
      </c>
      <c r="BO17" s="458"/>
      <c r="BP17" s="458"/>
      <c r="BQ17" s="459"/>
    </row>
    <row r="18" spans="2:69">
      <c r="B18" s="275"/>
      <c r="C18" s="321">
        <v>36</v>
      </c>
      <c r="D18" s="322">
        <v>40</v>
      </c>
      <c r="F18" s="275"/>
      <c r="G18" s="273" t="s">
        <v>324</v>
      </c>
      <c r="H18" s="270"/>
      <c r="I18" s="270"/>
      <c r="J18" s="270"/>
      <c r="K18" s="270"/>
      <c r="L18" s="270"/>
      <c r="M18" s="274"/>
      <c r="N18" s="274" t="s">
        <v>342</v>
      </c>
      <c r="S18" s="303" t="s">
        <v>316</v>
      </c>
      <c r="T18" s="304">
        <f>VLOOKUP($S18,'幼稚園 単価表'!$A$8:$DW$51,T$7,FALSE)</f>
        <v>2.1</v>
      </c>
      <c r="U18" s="304">
        <f>VLOOKUP($S18,'幼稚園 単価表'!$A$8:$DW$51,U$7,FALSE)</f>
        <v>2.6</v>
      </c>
      <c r="V18" s="304">
        <f>VLOOKUP($S18,'幼稚園 単価表'!$A$8:$DW$51,V$7,FALSE)</f>
        <v>3.9</v>
      </c>
      <c r="W18" s="304">
        <f>VLOOKUP($S18,'幼稚園 単価表'!$A$8:$DW$51,W$7,FALSE)</f>
        <v>0</v>
      </c>
      <c r="X18" s="304">
        <f>VLOOKUP($S18,'幼稚園 単価表'!$A$8:$DW$51,X$7,FALSE)</f>
        <v>0</v>
      </c>
      <c r="Y18" s="668">
        <f>IF(VLOOKUP($S18,'幼稚園 単価表'!$A$8:$DW$51,Y$7,FALSE)="－",0,VLOOKUP($S18,'幼稚園 単価表'!$A$8:$DW$51,Y$7,FALSE))</f>
        <v>0</v>
      </c>
      <c r="Z18" s="668">
        <f>VLOOKUP($S18,'幼稚園 単価表'!$A$8:$DW$51,Z$7,FALSE)</f>
        <v>2.2999999999999998</v>
      </c>
      <c r="AA18" s="668">
        <f>VLOOKUP($S18,'幼稚園 単価表'!$A$8:$DW$51,AA$7,FALSE)</f>
        <v>20.399999999999999</v>
      </c>
      <c r="AB18" s="309">
        <f>AB19</f>
        <v>52.4</v>
      </c>
      <c r="AC18" s="309">
        <f>AC19</f>
        <v>87.4</v>
      </c>
      <c r="AD18" s="663">
        <f>VLOOKUP($S18,'幼稚園 単価表'!$A$8:$DW$51,AD$7,FALSE)</f>
        <v>2.2999999999999998</v>
      </c>
      <c r="AN18" s="497"/>
      <c r="AO18" s="498"/>
      <c r="AP18" s="17" t="s">
        <v>37</v>
      </c>
      <c r="AQ18" s="17"/>
      <c r="AR18" s="17"/>
      <c r="AS18" s="17"/>
      <c r="AT18" s="17"/>
      <c r="AU18" s="17"/>
      <c r="AV18" s="17"/>
      <c r="AW18" s="17"/>
      <c r="AX18" s="485"/>
      <c r="AY18" s="486"/>
      <c r="AZ18" s="486"/>
      <c r="BA18" s="487"/>
      <c r="BB18" s="488"/>
      <c r="BC18" s="486"/>
      <c r="BD18" s="486"/>
      <c r="BE18" s="487"/>
      <c r="BF18" s="489">
        <f>IF(積算表!$K40="○",積算表!U40*VLOOKUP(設定値!$K$14,加算率C,9,0),0)</f>
        <v>0</v>
      </c>
      <c r="BG18" s="458"/>
      <c r="BH18" s="458"/>
      <c r="BI18" s="459"/>
      <c r="BJ18" s="489">
        <f>IF(積算表!$K40="○",積算表!Y40*VLOOKUP(設定値!$K$14,加算率C,9,0),0)</f>
        <v>0</v>
      </c>
      <c r="BK18" s="458"/>
      <c r="BL18" s="458"/>
      <c r="BM18" s="459"/>
      <c r="BN18" s="489">
        <f>IF(積算表!$K40="○",積算表!AC40*VLOOKUP(設定値!$K$14,加算率C,9,0),0)</f>
        <v>0</v>
      </c>
      <c r="BO18" s="458"/>
      <c r="BP18" s="458"/>
      <c r="BQ18" s="459"/>
    </row>
    <row r="19" spans="2:69">
      <c r="B19" s="275"/>
      <c r="C19" s="321">
        <v>41</v>
      </c>
      <c r="D19" s="322">
        <v>45</v>
      </c>
      <c r="F19" s="275"/>
      <c r="G19" s="275"/>
      <c r="H19" s="331" t="s">
        <v>46</v>
      </c>
      <c r="I19" s="332"/>
      <c r="J19" s="332"/>
      <c r="K19" s="332"/>
      <c r="L19" s="332"/>
      <c r="M19" s="333">
        <f>'幼稚園 単価表②'!K4</f>
        <v>1120</v>
      </c>
      <c r="N19" s="334">
        <f>'幼稚園 単価表②'!X4</f>
        <v>8.3000000000000007</v>
      </c>
      <c r="S19" s="303" t="s">
        <v>317</v>
      </c>
      <c r="T19" s="304">
        <f>VLOOKUP($S19,'幼稚園 単価表'!$A$8:$DW$51,T$7,FALSE)</f>
        <v>2.1</v>
      </c>
      <c r="U19" s="304">
        <f>VLOOKUP($S19,'幼稚園 単価表'!$A$8:$DW$51,U$7,FALSE)</f>
        <v>2.6</v>
      </c>
      <c r="V19" s="304">
        <f>VLOOKUP($S19,'幼稚園 単価表'!$A$8:$DW$51,V$7,FALSE)</f>
        <v>0</v>
      </c>
      <c r="W19" s="304">
        <f>VLOOKUP($S19,'幼稚園 単価表'!$A$8:$DW$51,W$7,FALSE)</f>
        <v>2.2999999999999998</v>
      </c>
      <c r="X19" s="304">
        <f>VLOOKUP($S19,'幼稚園 単価表'!$A$8:$DW$51,X$7,FALSE)</f>
        <v>2.2000000000000002</v>
      </c>
      <c r="Y19" s="669"/>
      <c r="Z19" s="669">
        <f>VLOOKUP($S19,'幼稚園 単価表'!$A$8:$DW$51,Z$7,FALSE)</f>
        <v>0</v>
      </c>
      <c r="AA19" s="669">
        <f>VLOOKUP($S19,'幼稚園 単価表'!$A$8:$DW$51,AA$7,FALSE)</f>
        <v>0</v>
      </c>
      <c r="AB19" s="304">
        <f>VLOOKUP($S19,'幼稚園 単価表'!$A$8:$DW$51,AB$7,FALSE)</f>
        <v>52.4</v>
      </c>
      <c r="AC19" s="304">
        <f>VLOOKUP($S19,'幼稚園 単価表'!$A$8:$DW$51,AC$7,FALSE)</f>
        <v>87.4</v>
      </c>
      <c r="AD19" s="664">
        <f>VLOOKUP($S19,'幼稚園 単価表'!$A$8:$DW$51,AD$7,FALSE)</f>
        <v>0</v>
      </c>
      <c r="AN19" s="497"/>
      <c r="AO19" s="498"/>
      <c r="AP19" s="18" t="s">
        <v>38</v>
      </c>
      <c r="AQ19" s="19"/>
      <c r="AR19" s="19"/>
      <c r="AS19" s="19"/>
      <c r="AT19" s="19"/>
      <c r="AU19" s="19"/>
      <c r="AV19" s="19"/>
      <c r="AW19" s="19"/>
      <c r="AX19" s="485"/>
      <c r="AY19" s="486"/>
      <c r="AZ19" s="486"/>
      <c r="BA19" s="487"/>
      <c r="BB19" s="488"/>
      <c r="BC19" s="486"/>
      <c r="BD19" s="486"/>
      <c r="BE19" s="487"/>
      <c r="BF19" s="489">
        <f>IF(積算表!$K41&gt;0,(積算表!U$41/積算表!$K$41)*VLOOKUP(設定値!$K$14,加算率C,10,0),0)</f>
        <v>0</v>
      </c>
      <c r="BG19" s="458"/>
      <c r="BH19" s="458"/>
      <c r="BI19" s="459"/>
      <c r="BJ19" s="489">
        <f>IF(積算表!$K41&gt;0,(積算表!Y$41/積算表!$K$41)*VLOOKUP(設定値!$K$14,加算率C,10,0),0)</f>
        <v>0</v>
      </c>
      <c r="BK19" s="458"/>
      <c r="BL19" s="458"/>
      <c r="BM19" s="459"/>
      <c r="BN19" s="489">
        <f>IF(積算表!$K41&gt;0,(積算表!AC$41/積算表!$K$41)*VLOOKUP(設定値!$K$14,加算率C,10,0),0)</f>
        <v>0</v>
      </c>
      <c r="BO19" s="458"/>
      <c r="BP19" s="458"/>
      <c r="BQ19" s="459"/>
    </row>
    <row r="20" spans="2:69" ht="15" thickBot="1">
      <c r="B20" s="275"/>
      <c r="C20" s="321">
        <v>46</v>
      </c>
      <c r="D20" s="322">
        <v>50</v>
      </c>
      <c r="F20" s="275"/>
      <c r="G20" s="275"/>
      <c r="H20" s="273" t="s">
        <v>47</v>
      </c>
      <c r="I20" s="270"/>
      <c r="J20" s="270"/>
      <c r="K20" s="270"/>
      <c r="L20" s="270"/>
      <c r="M20" s="274">
        <f>'幼稚園 単価表②'!K8</f>
        <v>40</v>
      </c>
      <c r="N20" s="335"/>
      <c r="S20" s="305" t="s">
        <v>134</v>
      </c>
      <c r="T20" s="304">
        <f>VLOOKUP($S20,'幼稚園 単価表'!$A$8:$DW$51,T$7,FALSE)</f>
        <v>2.1</v>
      </c>
      <c r="U20" s="304">
        <f>VLOOKUP($S20,'幼稚園 単価表'!$A$8:$DW$51,U$7,FALSE)</f>
        <v>2.6</v>
      </c>
      <c r="V20" s="304">
        <f>VLOOKUP($S20,'幼稚園 単価表'!$A$8:$DW$51,V$7,FALSE)</f>
        <v>3.9</v>
      </c>
      <c r="W20" s="304">
        <f>VLOOKUP($S20,'幼稚園 単価表'!$A$8:$DW$51,W$7,FALSE)</f>
        <v>0</v>
      </c>
      <c r="X20" s="304">
        <f>VLOOKUP($S20,'幼稚園 単価表'!$A$8:$DW$51,X$7,FALSE)</f>
        <v>0</v>
      </c>
      <c r="Y20" s="668">
        <f>IF(VLOOKUP($S20,'幼稚園 単価表'!$A$8:$DW$51,Y$7,FALSE)="－",0,VLOOKUP($S20,'幼稚園 単価表'!$A$8:$DW$51,Y$7,FALSE))</f>
        <v>0</v>
      </c>
      <c r="Z20" s="668">
        <f>VLOOKUP($S20,'幼稚園 単価表'!$A$8:$DW$51,Z$7,FALSE)</f>
        <v>2.4</v>
      </c>
      <c r="AA20" s="668">
        <f>VLOOKUP($S20,'幼稚園 単価表'!$A$8:$DW$51,AA$7,FALSE)</f>
        <v>18.100000000000001</v>
      </c>
      <c r="AB20" s="309">
        <f>AB21</f>
        <v>51.8</v>
      </c>
      <c r="AC20" s="309">
        <f>AC21</f>
        <v>77.7</v>
      </c>
      <c r="AD20" s="663">
        <f>VLOOKUP($S20,'幼稚園 単価表'!$A$8:$DW$51,AD$7,FALSE)</f>
        <v>2.4</v>
      </c>
      <c r="AN20" s="497"/>
      <c r="AO20" s="498"/>
      <c r="AP20" s="20" t="s">
        <v>39</v>
      </c>
      <c r="AQ20" s="21"/>
      <c r="AR20" s="21"/>
      <c r="AS20" s="21"/>
      <c r="AT20" s="22"/>
      <c r="AU20" s="21"/>
      <c r="AV20" s="21"/>
      <c r="AW20" s="21"/>
      <c r="AX20" s="490"/>
      <c r="AY20" s="491"/>
      <c r="AZ20" s="491"/>
      <c r="BA20" s="492"/>
      <c r="BB20" s="493"/>
      <c r="BC20" s="491"/>
      <c r="BD20" s="491"/>
      <c r="BE20" s="492"/>
      <c r="BF20" s="484">
        <f>IF(積算表!$K42&gt;0,(積算表!U$42/積算表!$K$42)*VLOOKUP(設定値!$K$14,加算率C,11,0),0)</f>
        <v>0</v>
      </c>
      <c r="BG20" s="463"/>
      <c r="BH20" s="463"/>
      <c r="BI20" s="464"/>
      <c r="BJ20" s="484">
        <f>IF(積算表!$K42&gt;0,(積算表!Y$42/積算表!$K$42)*VLOOKUP(設定値!$K$14,加算率C,11,0),0)</f>
        <v>0</v>
      </c>
      <c r="BK20" s="463"/>
      <c r="BL20" s="463"/>
      <c r="BM20" s="464"/>
      <c r="BN20" s="484">
        <f>IF(積算表!$K42&gt;0,(積算表!AC$42/積算表!$K$42)*VLOOKUP(設定値!$K$14,加算率C,11,0),0)</f>
        <v>0</v>
      </c>
      <c r="BO20" s="463"/>
      <c r="BP20" s="463"/>
      <c r="BQ20" s="464"/>
    </row>
    <row r="21" spans="2:69" ht="15" thickTop="1">
      <c r="B21" s="275"/>
      <c r="C21" s="321">
        <v>51</v>
      </c>
      <c r="D21" s="322">
        <v>55</v>
      </c>
      <c r="F21" s="275"/>
      <c r="G21" s="275"/>
      <c r="H21" s="281" t="s">
        <v>48</v>
      </c>
      <c r="I21" s="287"/>
      <c r="J21" s="287"/>
      <c r="K21" s="287"/>
      <c r="L21" s="287" t="s">
        <v>49</v>
      </c>
      <c r="M21" s="288">
        <f>'幼稚園 単価表②'!K12</f>
        <v>380</v>
      </c>
      <c r="N21" s="327">
        <f>'幼稚園 単価表②'!X12</f>
        <v>9.1999999999999993</v>
      </c>
      <c r="S21" s="305" t="s">
        <v>135</v>
      </c>
      <c r="T21" s="304">
        <f>VLOOKUP($S21,'幼稚園 単価表'!$A$8:$DW$51,T$7,FALSE)</f>
        <v>2.1</v>
      </c>
      <c r="U21" s="304">
        <f>VLOOKUP($S21,'幼稚園 単価表'!$A$8:$DW$51,U$7,FALSE)</f>
        <v>2.6</v>
      </c>
      <c r="V21" s="304">
        <f>VLOOKUP($S21,'幼稚園 単価表'!$A$8:$DW$51,V$7,FALSE)</f>
        <v>0</v>
      </c>
      <c r="W21" s="304">
        <f>VLOOKUP($S21,'幼稚園 単価表'!$A$8:$DW$51,W$7,FALSE)</f>
        <v>2.2999999999999998</v>
      </c>
      <c r="X21" s="304">
        <f>VLOOKUP($S21,'幼稚園 単価表'!$A$8:$DW$51,X$7,FALSE)</f>
        <v>2.2000000000000002</v>
      </c>
      <c r="Y21" s="669"/>
      <c r="Z21" s="669">
        <f>VLOOKUP($S21,'幼稚園 単価表'!$A$8:$DW$51,Z$7,FALSE)</f>
        <v>0</v>
      </c>
      <c r="AA21" s="669">
        <f>VLOOKUP($S21,'幼稚園 単価表'!$A$8:$DW$51,AA$7,FALSE)</f>
        <v>0</v>
      </c>
      <c r="AB21" s="304">
        <f>VLOOKUP($S21,'幼稚園 単価表'!$A$8:$DW$51,AB$7,FALSE)</f>
        <v>51.8</v>
      </c>
      <c r="AC21" s="304">
        <f>VLOOKUP($S21,'幼稚園 単価表'!$A$8:$DW$51,AC$7,FALSE)</f>
        <v>77.7</v>
      </c>
      <c r="AD21" s="664">
        <f>VLOOKUP($S21,'幼稚園 単価表'!$A$8:$DW$51,AD$7,FALSE)</f>
        <v>0</v>
      </c>
      <c r="AN21" s="497"/>
      <c r="AO21" s="498"/>
      <c r="AP21" s="438" t="s">
        <v>40</v>
      </c>
      <c r="AQ21" s="439"/>
      <c r="AR21" s="439"/>
      <c r="AS21" s="439"/>
      <c r="AT21" s="439"/>
      <c r="AU21" s="439"/>
      <c r="AV21" s="439"/>
      <c r="AW21" s="439"/>
      <c r="AX21" s="441"/>
      <c r="AY21" s="442"/>
      <c r="AZ21" s="442"/>
      <c r="BA21" s="443"/>
      <c r="BB21" s="441"/>
      <c r="BC21" s="442"/>
      <c r="BD21" s="442"/>
      <c r="BE21" s="443"/>
      <c r="BF21" s="432" t="e">
        <f>SUM(BF10:BI20)</f>
        <v>#N/A</v>
      </c>
      <c r="BG21" s="433"/>
      <c r="BH21" s="433"/>
      <c r="BI21" s="434"/>
      <c r="BJ21" s="432" t="e">
        <f>SUM(BJ10:BM20)</f>
        <v>#N/A</v>
      </c>
      <c r="BK21" s="433"/>
      <c r="BL21" s="433"/>
      <c r="BM21" s="434"/>
      <c r="BN21" s="432" t="e">
        <f>SUM(BN10:BQ20)</f>
        <v>#N/A</v>
      </c>
      <c r="BO21" s="433"/>
      <c r="BP21" s="433"/>
      <c r="BQ21" s="434"/>
    </row>
    <row r="22" spans="2:69" ht="15" thickBot="1">
      <c r="B22" s="275"/>
      <c r="C22" s="321">
        <v>56</v>
      </c>
      <c r="D22" s="322">
        <v>60</v>
      </c>
      <c r="F22" s="275"/>
      <c r="G22" s="275"/>
      <c r="H22" s="285"/>
      <c r="I22" s="291"/>
      <c r="J22" s="291"/>
      <c r="K22" s="291"/>
      <c r="L22" s="291" t="s">
        <v>51</v>
      </c>
      <c r="M22" s="340">
        <f>'幼稚園 単価表②'!K15</f>
        <v>250</v>
      </c>
      <c r="N22" s="328">
        <f>'幼稚園 単価表②'!X15</f>
        <v>9.3000000000000007</v>
      </c>
      <c r="S22" s="305" t="s">
        <v>318</v>
      </c>
      <c r="T22" s="304">
        <f>VLOOKUP($S22,'幼稚園 単価表'!$A$8:$DW$51,T$7,FALSE)</f>
        <v>2.1</v>
      </c>
      <c r="U22" s="304">
        <f>VLOOKUP($S22,'幼稚園 単価表'!$A$8:$DW$51,U$7,FALSE)</f>
        <v>2.6</v>
      </c>
      <c r="V22" s="304">
        <f>VLOOKUP($S22,'幼稚園 単価表'!$A$8:$DW$51,V$7,FALSE)</f>
        <v>3.9</v>
      </c>
      <c r="W22" s="304">
        <f>VLOOKUP($S22,'幼稚園 単価表'!$A$8:$DW$51,W$7,FALSE)</f>
        <v>0</v>
      </c>
      <c r="X22" s="304">
        <f>VLOOKUP($S22,'幼稚園 単価表'!$A$8:$DW$51,X$7,FALSE)</f>
        <v>0</v>
      </c>
      <c r="Y22" s="668">
        <f>IF(VLOOKUP($S22,'幼稚園 単価表'!$A$8:$DW$51,Y$7,FALSE)="－",0,VLOOKUP($S22,'幼稚園 単価表'!$A$8:$DW$51,Y$7,FALSE))</f>
        <v>0</v>
      </c>
      <c r="Z22" s="668">
        <f>VLOOKUP($S22,'幼稚園 単価表'!$A$8:$DW$51,Z$7,FALSE)</f>
        <v>2.2999999999999998</v>
      </c>
      <c r="AA22" s="668">
        <f>VLOOKUP($S22,'幼稚園 単価表'!$A$8:$DW$51,AA$7,FALSE)</f>
        <v>16.3</v>
      </c>
      <c r="AB22" s="309">
        <f>AB23</f>
        <v>52.4</v>
      </c>
      <c r="AC22" s="309">
        <f>AC23</f>
        <v>69.900000000000006</v>
      </c>
      <c r="AD22" s="663">
        <f>VLOOKUP($S22,'幼稚園 単価表'!$A$8:$DW$51,AD$7,FALSE)</f>
        <v>2.2999999999999998</v>
      </c>
      <c r="AN22" s="497"/>
      <c r="AO22" s="508" t="s">
        <v>41</v>
      </c>
      <c r="AP22" s="662" t="s">
        <v>42</v>
      </c>
      <c r="AQ22" s="662"/>
      <c r="AR22" s="662"/>
      <c r="AS22" s="662"/>
      <c r="AT22" s="662"/>
      <c r="AU22" s="662"/>
      <c r="AV22" s="662"/>
      <c r="AW22" s="662"/>
      <c r="AX22" s="475"/>
      <c r="AY22" s="476"/>
      <c r="AZ22" s="476"/>
      <c r="BA22" s="476"/>
      <c r="BB22" s="477"/>
      <c r="BC22" s="476"/>
      <c r="BD22" s="476"/>
      <c r="BE22" s="478"/>
      <c r="BF22" s="479">
        <f>IF(積算表!$K44&gt;0,VLOOKUP(設定値!$K$14,加算率C,12,0)*積算表!U$44,0)</f>
        <v>0</v>
      </c>
      <c r="BG22" s="480"/>
      <c r="BH22" s="480"/>
      <c r="BI22" s="481"/>
      <c r="BJ22" s="479">
        <f>IF(積算表!$K44&gt;0,VLOOKUP(設定値!$K$14,加算率C,12,0)*積算表!Y$44,0)</f>
        <v>0</v>
      </c>
      <c r="BK22" s="480"/>
      <c r="BL22" s="480"/>
      <c r="BM22" s="481"/>
      <c r="BN22" s="479">
        <f>IF(積算表!$K44&gt;0,VLOOKUP(設定値!$K$14,加算率C,12,0)*積算表!AC$44,0)</f>
        <v>0</v>
      </c>
      <c r="BO22" s="480"/>
      <c r="BP22" s="480"/>
      <c r="BQ22" s="481"/>
    </row>
    <row r="23" spans="2:69" ht="15" thickTop="1">
      <c r="B23" s="275"/>
      <c r="C23" s="321">
        <v>61</v>
      </c>
      <c r="D23" s="322">
        <v>75</v>
      </c>
      <c r="F23" s="275"/>
      <c r="G23" s="275"/>
      <c r="H23" s="331" t="s">
        <v>53</v>
      </c>
      <c r="I23" s="332"/>
      <c r="J23" s="332"/>
      <c r="K23" s="332"/>
      <c r="L23" s="332"/>
      <c r="M23" s="333">
        <f>'幼稚園 単価表②'!K19</f>
        <v>810</v>
      </c>
      <c r="N23" s="334">
        <f>'幼稚園 単価表②'!X19</f>
        <v>10.1</v>
      </c>
      <c r="S23" s="305" t="s">
        <v>319</v>
      </c>
      <c r="T23" s="304">
        <f>VLOOKUP($S23,'幼稚園 単価表'!$A$8:$DW$51,T$7,FALSE)</f>
        <v>2.1</v>
      </c>
      <c r="U23" s="304">
        <f>VLOOKUP($S23,'幼稚園 単価表'!$A$8:$DW$51,U$7,FALSE)</f>
        <v>2.6</v>
      </c>
      <c r="V23" s="304">
        <f>VLOOKUP($S23,'幼稚園 単価表'!$A$8:$DW$51,V$7,FALSE)</f>
        <v>0</v>
      </c>
      <c r="W23" s="304">
        <f>VLOOKUP($S23,'幼稚園 単価表'!$A$8:$DW$51,W$7,FALSE)</f>
        <v>2.2999999999999998</v>
      </c>
      <c r="X23" s="304">
        <f>VLOOKUP($S23,'幼稚園 単価表'!$A$8:$DW$51,X$7,FALSE)</f>
        <v>2.2000000000000002</v>
      </c>
      <c r="Y23" s="669"/>
      <c r="Z23" s="669">
        <f>VLOOKUP($S23,'幼稚園 単価表'!$A$8:$DW$51,Z$7,FALSE)</f>
        <v>0</v>
      </c>
      <c r="AA23" s="669">
        <f>VLOOKUP($S23,'幼稚園 単価表'!$A$8:$DW$51,AA$7,FALSE)</f>
        <v>0</v>
      </c>
      <c r="AB23" s="304">
        <f>VLOOKUP($S23,'幼稚園 単価表'!$A$8:$DW$51,AB$7,FALSE)</f>
        <v>52.4</v>
      </c>
      <c r="AC23" s="304">
        <f>VLOOKUP($S23,'幼稚園 単価表'!$A$8:$DW$51,AC$7,FALSE)</f>
        <v>69.900000000000006</v>
      </c>
      <c r="AD23" s="664">
        <f>VLOOKUP($S23,'幼稚園 単価表'!$A$8:$DW$51,AD$7,FALSE)</f>
        <v>0</v>
      </c>
      <c r="AN23" s="497"/>
      <c r="AO23" s="509"/>
      <c r="AP23" s="510" t="s">
        <v>43</v>
      </c>
      <c r="AQ23" s="511"/>
      <c r="AR23" s="511"/>
      <c r="AS23" s="511"/>
      <c r="AT23" s="511"/>
      <c r="AU23" s="511"/>
      <c r="AV23" s="511"/>
      <c r="AW23" s="511"/>
      <c r="AX23" s="513"/>
      <c r="AY23" s="514"/>
      <c r="AZ23" s="514"/>
      <c r="BA23" s="515"/>
      <c r="BB23" s="513"/>
      <c r="BC23" s="514"/>
      <c r="BD23" s="514"/>
      <c r="BE23" s="515"/>
      <c r="BF23" s="435">
        <f>BF22</f>
        <v>0</v>
      </c>
      <c r="BG23" s="436"/>
      <c r="BH23" s="436"/>
      <c r="BI23" s="437"/>
      <c r="BJ23" s="435">
        <f>BJ22</f>
        <v>0</v>
      </c>
      <c r="BK23" s="436"/>
      <c r="BL23" s="436"/>
      <c r="BM23" s="437"/>
      <c r="BN23" s="435">
        <f>BN22</f>
        <v>0</v>
      </c>
      <c r="BO23" s="436"/>
      <c r="BP23" s="436"/>
      <c r="BQ23" s="437"/>
    </row>
    <row r="24" spans="2:69">
      <c r="B24" s="275"/>
      <c r="C24" s="321">
        <v>76</v>
      </c>
      <c r="D24" s="322">
        <v>90</v>
      </c>
      <c r="F24" s="275"/>
      <c r="G24" s="275"/>
      <c r="H24" s="275" t="s">
        <v>55</v>
      </c>
      <c r="M24" s="341">
        <f>'幼稚園 単価表②'!K23</f>
        <v>860</v>
      </c>
      <c r="N24" s="342">
        <f>'幼稚園 単価表②'!X23</f>
        <v>8.1</v>
      </c>
      <c r="S24" s="305" t="s">
        <v>320</v>
      </c>
      <c r="T24" s="304">
        <f>VLOOKUP($S24,'幼稚園 単価表'!$A$8:$DW$51,T$7,FALSE)</f>
        <v>2.1</v>
      </c>
      <c r="U24" s="304">
        <f>VLOOKUP($S24,'幼稚園 単価表'!$A$8:$DW$51,U$7,FALSE)</f>
        <v>2.6</v>
      </c>
      <c r="V24" s="304">
        <f>VLOOKUP($S24,'幼稚園 単価表'!$A$8:$DW$51,V$7,FALSE)</f>
        <v>3.9</v>
      </c>
      <c r="W24" s="304">
        <f>VLOOKUP($S24,'幼稚園 単価表'!$A$8:$DW$51,W$7,FALSE)</f>
        <v>0</v>
      </c>
      <c r="X24" s="304">
        <f>VLOOKUP($S24,'幼稚園 単価表'!$A$8:$DW$51,X$7,FALSE)</f>
        <v>0</v>
      </c>
      <c r="Y24" s="668">
        <f>IF(VLOOKUP($S24,'幼稚園 単価表'!$A$8:$DW$51,Y$7,FALSE)="－",0,VLOOKUP($S24,'幼稚園 単価表'!$A$8:$DW$51,Y$7,FALSE))</f>
        <v>0</v>
      </c>
      <c r="Z24" s="668">
        <f>VLOOKUP($S24,'幼稚園 単価表'!$A$8:$DW$51,Z$7,FALSE)</f>
        <v>2.2999999999999998</v>
      </c>
      <c r="AA24" s="668">
        <f>VLOOKUP($S24,'幼稚園 単価表'!$A$8:$DW$51,AA$7,FALSE)</f>
        <v>14.8</v>
      </c>
      <c r="AB24" s="309">
        <f>AB25</f>
        <v>54.5</v>
      </c>
      <c r="AC24" s="309">
        <f>AC25</f>
        <v>63.5</v>
      </c>
      <c r="AD24" s="663">
        <f>VLOOKUP($S24,'幼稚園 単価表'!$A$8:$DW$51,AD$7,FALSE)</f>
        <v>2.2999999999999998</v>
      </c>
      <c r="AN24" s="497"/>
      <c r="AO24" s="620" t="s">
        <v>44</v>
      </c>
      <c r="AP24" s="23" t="s">
        <v>45</v>
      </c>
      <c r="AQ24" s="23"/>
      <c r="AR24" s="23"/>
      <c r="AS24" s="23"/>
      <c r="AT24" s="24"/>
      <c r="AU24" s="23"/>
      <c r="AV24" s="23"/>
      <c r="AW24" s="23"/>
      <c r="AX24" s="650">
        <f>積算表!M46*$N$19</f>
        <v>0</v>
      </c>
      <c r="AY24" s="651"/>
      <c r="AZ24" s="651"/>
      <c r="BA24" s="651"/>
      <c r="BB24" s="651"/>
      <c r="BC24" s="651"/>
      <c r="BD24" s="651"/>
      <c r="BE24" s="651"/>
      <c r="BF24" s="651"/>
      <c r="BG24" s="651"/>
      <c r="BH24" s="651"/>
      <c r="BI24" s="651"/>
      <c r="BJ24" s="651"/>
      <c r="BK24" s="651"/>
      <c r="BL24" s="651"/>
      <c r="BM24" s="651"/>
      <c r="BN24" s="651"/>
      <c r="BO24" s="651"/>
      <c r="BP24" s="651"/>
      <c r="BQ24" s="652"/>
    </row>
    <row r="25" spans="2:69">
      <c r="B25" s="275"/>
      <c r="C25" s="321">
        <v>91</v>
      </c>
      <c r="D25" s="322">
        <v>105</v>
      </c>
      <c r="F25" s="275"/>
      <c r="G25" s="275"/>
      <c r="H25" s="331" t="s">
        <v>57</v>
      </c>
      <c r="I25" s="332"/>
      <c r="J25" s="332"/>
      <c r="K25" s="332"/>
      <c r="L25" s="332"/>
      <c r="M25" s="333">
        <f>'幼稚園 単価表②'!K27</f>
        <v>720</v>
      </c>
      <c r="N25" s="334">
        <f>'幼稚園 単価表②'!X27</f>
        <v>9.6999999999999993</v>
      </c>
      <c r="S25" s="305" t="s">
        <v>321</v>
      </c>
      <c r="T25" s="304">
        <f>VLOOKUP($S25,'幼稚園 単価表'!$A$8:$DW$51,T$7,FALSE)</f>
        <v>2.1</v>
      </c>
      <c r="U25" s="304">
        <f>VLOOKUP($S25,'幼稚園 単価表'!$A$8:$DW$51,U$7,FALSE)</f>
        <v>2.6</v>
      </c>
      <c r="V25" s="304">
        <f>VLOOKUP($S25,'幼稚園 単価表'!$A$8:$DW$51,V$7,FALSE)</f>
        <v>0</v>
      </c>
      <c r="W25" s="304">
        <f>VLOOKUP($S25,'幼稚園 単価表'!$A$8:$DW$51,W$7,FALSE)</f>
        <v>2.2999999999999998</v>
      </c>
      <c r="X25" s="304">
        <f>VLOOKUP($S25,'幼稚園 単価表'!$A$8:$DW$51,X$7,FALSE)</f>
        <v>2.2000000000000002</v>
      </c>
      <c r="Y25" s="669"/>
      <c r="Z25" s="669">
        <f>VLOOKUP($S25,'幼稚園 単価表'!$A$8:$DW$51,Z$7,FALSE)</f>
        <v>0</v>
      </c>
      <c r="AA25" s="669">
        <f>VLOOKUP($S25,'幼稚園 単価表'!$A$8:$DW$51,AA$7,FALSE)</f>
        <v>0</v>
      </c>
      <c r="AB25" s="304">
        <f>VLOOKUP($S25,'幼稚園 単価表'!$A$8:$DW$51,AB$7,FALSE)</f>
        <v>54.5</v>
      </c>
      <c r="AC25" s="304">
        <f>VLOOKUP($S25,'幼稚園 単価表'!$A$8:$DW$51,AC$7,FALSE)</f>
        <v>63.5</v>
      </c>
      <c r="AD25" s="664">
        <f>VLOOKUP($S25,'幼稚園 単価表'!$A$8:$DW$51,AD$7,FALSE)</f>
        <v>0</v>
      </c>
      <c r="AN25" s="497"/>
      <c r="AO25" s="620"/>
      <c r="AP25" s="18" t="s">
        <v>47</v>
      </c>
      <c r="AQ25" s="17"/>
      <c r="AR25" s="17"/>
      <c r="AS25" s="17"/>
      <c r="AT25" s="25"/>
      <c r="AU25" s="17"/>
      <c r="AV25" s="17"/>
      <c r="AW25" s="26"/>
      <c r="AX25" s="653"/>
      <c r="AY25" s="654"/>
      <c r="AZ25" s="654"/>
      <c r="BA25" s="654"/>
      <c r="BB25" s="654"/>
      <c r="BC25" s="654"/>
      <c r="BD25" s="654"/>
      <c r="BE25" s="654"/>
      <c r="BF25" s="654"/>
      <c r="BG25" s="654"/>
      <c r="BH25" s="654"/>
      <c r="BI25" s="654"/>
      <c r="BJ25" s="654"/>
      <c r="BK25" s="654"/>
      <c r="BL25" s="654"/>
      <c r="BM25" s="654"/>
      <c r="BN25" s="654"/>
      <c r="BO25" s="654"/>
      <c r="BP25" s="654"/>
      <c r="BQ25" s="655"/>
    </row>
    <row r="26" spans="2:69">
      <c r="B26" s="275"/>
      <c r="C26" s="321">
        <v>106</v>
      </c>
      <c r="D26" s="322">
        <v>120</v>
      </c>
      <c r="F26" s="275"/>
      <c r="G26" s="275"/>
      <c r="H26" s="336" t="s">
        <v>343</v>
      </c>
      <c r="I26" s="337"/>
      <c r="J26" s="337"/>
      <c r="K26" s="337"/>
      <c r="L26" s="337" t="s">
        <v>310</v>
      </c>
      <c r="M26" s="338">
        <f>'幼稚園 単価表②'!K53</f>
        <v>670</v>
      </c>
      <c r="N26" s="339">
        <f>'幼稚園 単価表②'!X53</f>
        <v>8.6999999999999993</v>
      </c>
      <c r="S26" s="305" t="s">
        <v>136</v>
      </c>
      <c r="T26" s="304">
        <f>VLOOKUP($S26,'幼稚園 単価表'!$A$8:$DW$51,T$7,FALSE)</f>
        <v>2.1</v>
      </c>
      <c r="U26" s="304">
        <f>VLOOKUP($S26,'幼稚園 単価表'!$A$8:$DW$51,U$7,FALSE)</f>
        <v>2.6</v>
      </c>
      <c r="V26" s="304">
        <f>VLOOKUP($S26,'幼稚園 単価表'!$A$8:$DW$51,V$7,FALSE)</f>
        <v>3.9</v>
      </c>
      <c r="W26" s="304">
        <f>VLOOKUP($S26,'幼稚園 単価表'!$A$8:$DW$51,W$7,FALSE)</f>
        <v>0</v>
      </c>
      <c r="X26" s="304">
        <f>VLOOKUP($S26,'幼稚園 単価表'!$A$8:$DW$51,X$7,FALSE)</f>
        <v>0</v>
      </c>
      <c r="Y26" s="668">
        <f>IF(VLOOKUP($S26,'幼稚園 単価表'!$A$8:$DW$51,Y$7,FALSE)="－",0,VLOOKUP($S26,'幼稚園 単価表'!$A$8:$DW$51,Y$7,FALSE))</f>
        <v>0</v>
      </c>
      <c r="Z26" s="668">
        <f>VLOOKUP($S26,'幼稚園 単価表'!$A$8:$DW$51,Z$7,FALSE)</f>
        <v>2.4</v>
      </c>
      <c r="AA26" s="668">
        <f>VLOOKUP($S26,'幼稚園 単価表'!$A$8:$DW$51,AA$7,FALSE)</f>
        <v>13.6</v>
      </c>
      <c r="AB26" s="309">
        <f>AB27</f>
        <v>49.9</v>
      </c>
      <c r="AC26" s="309">
        <f>AC27</f>
        <v>58.3</v>
      </c>
      <c r="AD26" s="663">
        <f>VLOOKUP($S26,'幼稚園 単価表'!$A$8:$DW$51,AD$7,FALSE)</f>
        <v>2.4</v>
      </c>
      <c r="AN26" s="497"/>
      <c r="AO26" s="620"/>
      <c r="AP26" s="18" t="s">
        <v>48</v>
      </c>
      <c r="AQ26" s="17"/>
      <c r="AR26" s="17"/>
      <c r="AS26" s="17"/>
      <c r="AT26" s="25"/>
      <c r="AU26" s="17"/>
      <c r="AV26" s="17"/>
      <c r="AW26" s="26"/>
      <c r="AX26" s="656">
        <f>IF(OR(積算表!$K48="A",積算表!$K48="B"),積算表!M48*VLOOKUP(積算表!$K$48,設定値!$L$21:$N$22,3,0),0)</f>
        <v>0</v>
      </c>
      <c r="AY26" s="657"/>
      <c r="AZ26" s="657"/>
      <c r="BA26" s="657"/>
      <c r="BB26" s="657"/>
      <c r="BC26" s="657"/>
      <c r="BD26" s="657"/>
      <c r="BE26" s="657"/>
      <c r="BF26" s="657"/>
      <c r="BG26" s="657"/>
      <c r="BH26" s="657"/>
      <c r="BI26" s="657"/>
      <c r="BJ26" s="657"/>
      <c r="BK26" s="657"/>
      <c r="BL26" s="657"/>
      <c r="BM26" s="657"/>
      <c r="BN26" s="657"/>
      <c r="BO26" s="657"/>
      <c r="BP26" s="657"/>
      <c r="BQ26" s="658"/>
    </row>
    <row r="27" spans="2:69">
      <c r="B27" s="275"/>
      <c r="C27" s="321">
        <v>121</v>
      </c>
      <c r="D27" s="322">
        <v>135</v>
      </c>
      <c r="F27" s="278"/>
      <c r="G27" s="278"/>
      <c r="H27" s="285"/>
      <c r="I27" s="291"/>
      <c r="J27" s="291"/>
      <c r="K27" s="291"/>
      <c r="L27" s="291" t="s">
        <v>201</v>
      </c>
      <c r="M27" s="292">
        <f>'幼稚園 単価表②'!K56</f>
        <v>500</v>
      </c>
      <c r="N27" s="328">
        <v>0</v>
      </c>
      <c r="S27" s="305" t="s">
        <v>137</v>
      </c>
      <c r="T27" s="304">
        <f>VLOOKUP($S27,'幼稚園 単価表'!$A$8:$DW$51,T$7,FALSE)</f>
        <v>2.1</v>
      </c>
      <c r="U27" s="304">
        <f>VLOOKUP($S27,'幼稚園 単価表'!$A$8:$DW$51,U$7,FALSE)</f>
        <v>2.6</v>
      </c>
      <c r="V27" s="304">
        <f>VLOOKUP($S27,'幼稚園 単価表'!$A$8:$DW$51,V$7,FALSE)</f>
        <v>0</v>
      </c>
      <c r="W27" s="304">
        <f>VLOOKUP($S27,'幼稚園 単価表'!$A$8:$DW$51,W$7,FALSE)</f>
        <v>2.2999999999999998</v>
      </c>
      <c r="X27" s="304">
        <f>VLOOKUP($S27,'幼稚園 単価表'!$A$8:$DW$51,X$7,FALSE)</f>
        <v>2.2000000000000002</v>
      </c>
      <c r="Y27" s="669"/>
      <c r="Z27" s="669">
        <f>VLOOKUP($S27,'幼稚園 単価表'!$A$8:$DW$51,Z$7,FALSE)</f>
        <v>0</v>
      </c>
      <c r="AA27" s="669">
        <f>VLOOKUP($S27,'幼稚園 単価表'!$A$8:$DW$51,AA$7,FALSE)</f>
        <v>0</v>
      </c>
      <c r="AB27" s="304">
        <f>VLOOKUP($S27,'幼稚園 単価表'!$A$8:$DW$51,AB$7,FALSE)</f>
        <v>49.9</v>
      </c>
      <c r="AC27" s="304">
        <f>VLOOKUP($S27,'幼稚園 単価表'!$A$8:$DW$51,AC$7,FALSE)</f>
        <v>58.3</v>
      </c>
      <c r="AD27" s="664">
        <f>VLOOKUP($S27,'幼稚園 単価表'!$A$8:$DW$51,AD$7,FALSE)</f>
        <v>0</v>
      </c>
      <c r="AN27" s="497"/>
      <c r="AO27" s="620"/>
      <c r="AP27" s="27" t="s">
        <v>50</v>
      </c>
      <c r="AQ27" s="27"/>
      <c r="AR27" s="27"/>
      <c r="AS27" s="27"/>
      <c r="AT27" s="28"/>
      <c r="AU27" s="27"/>
      <c r="AV27" s="27"/>
      <c r="AW27" s="27"/>
      <c r="AX27" s="656">
        <f>積算表!M49*$N$23</f>
        <v>0</v>
      </c>
      <c r="AY27" s="657"/>
      <c r="AZ27" s="657"/>
      <c r="BA27" s="657"/>
      <c r="BB27" s="657"/>
      <c r="BC27" s="657"/>
      <c r="BD27" s="657"/>
      <c r="BE27" s="657"/>
      <c r="BF27" s="657"/>
      <c r="BG27" s="657"/>
      <c r="BH27" s="657"/>
      <c r="BI27" s="657"/>
      <c r="BJ27" s="657"/>
      <c r="BK27" s="657"/>
      <c r="BL27" s="657"/>
      <c r="BM27" s="657"/>
      <c r="BN27" s="657"/>
      <c r="BO27" s="657"/>
      <c r="BP27" s="657"/>
      <c r="BQ27" s="658"/>
    </row>
    <row r="28" spans="2:69">
      <c r="B28" s="275"/>
      <c r="C28" s="321">
        <v>136</v>
      </c>
      <c r="D28" s="322">
        <v>150</v>
      </c>
      <c r="S28" s="305" t="s">
        <v>138</v>
      </c>
      <c r="T28" s="304">
        <f>VLOOKUP($S28,'幼稚園 単価表'!$A$8:$DW$51,T$7,FALSE)</f>
        <v>2.1</v>
      </c>
      <c r="U28" s="304">
        <f>VLOOKUP($S28,'幼稚園 単価表'!$A$8:$DW$51,U$7,FALSE)</f>
        <v>2.6</v>
      </c>
      <c r="V28" s="304">
        <f>VLOOKUP($S28,'幼稚園 単価表'!$A$8:$DW$51,V$7,FALSE)</f>
        <v>3.9</v>
      </c>
      <c r="W28" s="304">
        <f>VLOOKUP($S28,'幼稚園 単価表'!$A$8:$DW$51,W$7,FALSE)</f>
        <v>0</v>
      </c>
      <c r="X28" s="304">
        <f>VLOOKUP($S28,'幼稚園 単価表'!$A$8:$DW$51,X$7,FALSE)</f>
        <v>0</v>
      </c>
      <c r="Y28" s="668">
        <f>IF(VLOOKUP($S28,'幼稚園 単価表'!$A$8:$DW$51,Y$7,FALSE)="－",0,VLOOKUP($S28,'幼稚園 単価表'!$A$8:$DW$51,Y$7,FALSE))</f>
        <v>0</v>
      </c>
      <c r="Z28" s="668">
        <f>VLOOKUP($S28,'幼稚園 単価表'!$A$8:$DW$51,Z$7,FALSE)</f>
        <v>2.4</v>
      </c>
      <c r="AA28" s="668">
        <f>VLOOKUP($S28,'幼稚園 単価表'!$A$8:$DW$51,AA$7,FALSE)</f>
        <v>10.9</v>
      </c>
      <c r="AB28" s="309">
        <f>AB29</f>
        <v>55.9</v>
      </c>
      <c r="AC28" s="309">
        <f>AC29</f>
        <v>46.6</v>
      </c>
      <c r="AD28" s="663">
        <f>VLOOKUP($S28,'幼稚園 単価表'!$A$8:$DW$51,AD$7,FALSE)</f>
        <v>2.4</v>
      </c>
      <c r="AN28" s="497"/>
      <c r="AO28" s="620"/>
      <c r="AP28" s="17" t="s">
        <v>52</v>
      </c>
      <c r="AQ28" s="17"/>
      <c r="AR28" s="17"/>
      <c r="AS28" s="17"/>
      <c r="AT28" s="25"/>
      <c r="AU28" s="17"/>
      <c r="AV28" s="17"/>
      <c r="AW28" s="17"/>
      <c r="AX28" s="656">
        <f>積算表!M50*$N$24</f>
        <v>0</v>
      </c>
      <c r="AY28" s="657"/>
      <c r="AZ28" s="657"/>
      <c r="BA28" s="657"/>
      <c r="BB28" s="657"/>
      <c r="BC28" s="657"/>
      <c r="BD28" s="657"/>
      <c r="BE28" s="657"/>
      <c r="BF28" s="657"/>
      <c r="BG28" s="657"/>
      <c r="BH28" s="657"/>
      <c r="BI28" s="657"/>
      <c r="BJ28" s="657"/>
      <c r="BK28" s="657"/>
      <c r="BL28" s="657"/>
      <c r="BM28" s="657"/>
      <c r="BN28" s="657"/>
      <c r="BO28" s="657"/>
      <c r="BP28" s="657"/>
      <c r="BQ28" s="658"/>
    </row>
    <row r="29" spans="2:69">
      <c r="B29" s="275"/>
      <c r="C29" s="321">
        <v>151</v>
      </c>
      <c r="D29" s="322">
        <v>180</v>
      </c>
      <c r="F29" s="273" t="s">
        <v>1</v>
      </c>
      <c r="G29" s="270"/>
      <c r="H29" s="270"/>
      <c r="I29" s="274"/>
      <c r="J29" s="273" t="s">
        <v>2</v>
      </c>
      <c r="K29" s="270"/>
      <c r="L29" s="274"/>
      <c r="S29" s="305" t="s">
        <v>139</v>
      </c>
      <c r="T29" s="304">
        <f>VLOOKUP($S29,'幼稚園 単価表'!$A$8:$DW$51,T$7,FALSE)</f>
        <v>2.1</v>
      </c>
      <c r="U29" s="304">
        <f>VLOOKUP($S29,'幼稚園 単価表'!$A$8:$DW$51,U$7,FALSE)</f>
        <v>2.6</v>
      </c>
      <c r="V29" s="304">
        <f>VLOOKUP($S29,'幼稚園 単価表'!$A$8:$DW$51,V$7,FALSE)</f>
        <v>0</v>
      </c>
      <c r="W29" s="304">
        <f>VLOOKUP($S29,'幼稚園 単価表'!$A$8:$DW$51,W$7,FALSE)</f>
        <v>2.2999999999999998</v>
      </c>
      <c r="X29" s="304">
        <f>VLOOKUP($S29,'幼稚園 単価表'!$A$8:$DW$51,X$7,FALSE)</f>
        <v>2.2000000000000002</v>
      </c>
      <c r="Y29" s="669"/>
      <c r="Z29" s="669">
        <f>VLOOKUP($S29,'幼稚園 単価表'!$A$8:$DW$51,Z$7,FALSE)</f>
        <v>0</v>
      </c>
      <c r="AA29" s="669">
        <f>VLOOKUP($S29,'幼稚園 単価表'!$A$8:$DW$51,AA$7,FALSE)</f>
        <v>0</v>
      </c>
      <c r="AB29" s="304">
        <f>VLOOKUP($S29,'幼稚園 単価表'!$A$8:$DW$51,AB$7,FALSE)</f>
        <v>55.9</v>
      </c>
      <c r="AC29" s="304">
        <f>VLOOKUP($S29,'幼稚園 単価表'!$A$8:$DW$51,AC$7,FALSE)</f>
        <v>46.6</v>
      </c>
      <c r="AD29" s="664">
        <f>VLOOKUP($S29,'幼稚園 単価表'!$A$8:$DW$51,AD$7,FALSE)</f>
        <v>0</v>
      </c>
      <c r="AN29" s="497"/>
      <c r="AO29" s="620"/>
      <c r="AP29" s="18" t="s">
        <v>54</v>
      </c>
      <c r="AQ29" s="17"/>
      <c r="AR29" s="17"/>
      <c r="AS29" s="17"/>
      <c r="AT29" s="25"/>
      <c r="AU29" s="17"/>
      <c r="AV29" s="17"/>
      <c r="AW29" s="17"/>
      <c r="AX29" s="656">
        <f>積算表!M51*$N$25</f>
        <v>0</v>
      </c>
      <c r="AY29" s="657"/>
      <c r="AZ29" s="657"/>
      <c r="BA29" s="657"/>
      <c r="BB29" s="657"/>
      <c r="BC29" s="657"/>
      <c r="BD29" s="657"/>
      <c r="BE29" s="657"/>
      <c r="BF29" s="657"/>
      <c r="BG29" s="657"/>
      <c r="BH29" s="657"/>
      <c r="BI29" s="657"/>
      <c r="BJ29" s="657"/>
      <c r="BK29" s="657"/>
      <c r="BL29" s="657"/>
      <c r="BM29" s="657"/>
      <c r="BN29" s="657"/>
      <c r="BO29" s="657"/>
      <c r="BP29" s="657"/>
      <c r="BQ29" s="658"/>
    </row>
    <row r="30" spans="2:69" ht="15" thickBot="1">
      <c r="B30" s="275"/>
      <c r="C30" s="321">
        <v>181</v>
      </c>
      <c r="D30" s="322">
        <v>210</v>
      </c>
      <c r="F30" s="275"/>
      <c r="G30" s="281" t="s">
        <v>338</v>
      </c>
      <c r="H30" s="287"/>
      <c r="I30" s="294"/>
      <c r="J30" s="275"/>
      <c r="L30" s="282">
        <v>0</v>
      </c>
      <c r="S30" s="305" t="s">
        <v>140</v>
      </c>
      <c r="T30" s="304">
        <f>VLOOKUP($S30,'幼稚園 単価表'!$A$8:$DW$51,T$7,FALSE)</f>
        <v>2</v>
      </c>
      <c r="U30" s="304">
        <f>VLOOKUP($S30,'幼稚園 単価表'!$A$8:$DW$51,U$7,FALSE)</f>
        <v>2.6</v>
      </c>
      <c r="V30" s="304">
        <f>VLOOKUP($S30,'幼稚園 単価表'!$A$8:$DW$51,V$7,FALSE)</f>
        <v>3.9</v>
      </c>
      <c r="W30" s="304">
        <f>VLOOKUP($S30,'幼稚園 単価表'!$A$8:$DW$51,W$7,FALSE)</f>
        <v>0</v>
      </c>
      <c r="X30" s="304">
        <f>VLOOKUP($S30,'幼稚園 単価表'!$A$8:$DW$51,X$7,FALSE)</f>
        <v>0</v>
      </c>
      <c r="Y30" s="668">
        <f>IF(VLOOKUP($S30,'幼稚園 単価表'!$A$8:$DW$51,Y$7,FALSE)="－",0,VLOOKUP($S30,'幼稚園 単価表'!$A$8:$DW$51,Y$7,FALSE))</f>
        <v>0</v>
      </c>
      <c r="Z30" s="668">
        <f>VLOOKUP($S30,'幼稚園 単価表'!$A$8:$DW$51,Z$7,FALSE)</f>
        <v>2.4</v>
      </c>
      <c r="AA30" s="668">
        <f>VLOOKUP($S30,'幼稚園 単価表'!$A$8:$DW$51,AA$7,FALSE)</f>
        <v>10.1</v>
      </c>
      <c r="AB30" s="309">
        <f>AB31</f>
        <v>46.6</v>
      </c>
      <c r="AC30" s="309">
        <f>AC31</f>
        <v>38.799999999999997</v>
      </c>
      <c r="AD30" s="663">
        <f>VLOOKUP($S30,'幼稚園 単価表'!$A$8:$DW$51,AD$7,FALSE)</f>
        <v>2.4</v>
      </c>
      <c r="AN30" s="497"/>
      <c r="AO30" s="620"/>
      <c r="AP30" s="29" t="s">
        <v>56</v>
      </c>
      <c r="AQ30" s="29"/>
      <c r="AR30" s="29"/>
      <c r="AS30" s="29"/>
      <c r="AT30" s="30"/>
      <c r="AU30" s="29"/>
      <c r="AV30" s="29"/>
      <c r="AW30" s="29"/>
      <c r="AX30" s="659">
        <f>IF(OR(積算表!$K$52="配置", 積算表!$K$52="兼務"), CHOOSE(IF(積算表!$K$52="配置", 1, 2), N26, N27)*積算表!$M$52, 0)</f>
        <v>0</v>
      </c>
      <c r="AY30" s="660"/>
      <c r="AZ30" s="660"/>
      <c r="BA30" s="660"/>
      <c r="BB30" s="660"/>
      <c r="BC30" s="660"/>
      <c r="BD30" s="660"/>
      <c r="BE30" s="660"/>
      <c r="BF30" s="660"/>
      <c r="BG30" s="660"/>
      <c r="BH30" s="660"/>
      <c r="BI30" s="660"/>
      <c r="BJ30" s="660"/>
      <c r="BK30" s="660"/>
      <c r="BL30" s="660"/>
      <c r="BM30" s="660"/>
      <c r="BN30" s="660"/>
      <c r="BO30" s="660"/>
      <c r="BP30" s="660"/>
      <c r="BQ30" s="661"/>
    </row>
    <row r="31" spans="2:69" ht="15" thickTop="1">
      <c r="B31" s="275"/>
      <c r="C31" s="323">
        <v>211</v>
      </c>
      <c r="D31" s="324">
        <v>240</v>
      </c>
      <c r="F31" s="275"/>
      <c r="G31" s="283" t="s">
        <v>224</v>
      </c>
      <c r="H31" s="289"/>
      <c r="I31" s="290"/>
      <c r="J31" s="275"/>
      <c r="L31" s="284">
        <v>4</v>
      </c>
      <c r="S31" s="305" t="s">
        <v>141</v>
      </c>
      <c r="T31" s="304">
        <f>VLOOKUP($S31,'幼稚園 単価表'!$A$8:$DW$51,T$7,FALSE)</f>
        <v>2.1</v>
      </c>
      <c r="U31" s="304">
        <f>VLOOKUP($S31,'幼稚園 単価表'!$A$8:$DW$51,U$7,FALSE)</f>
        <v>2.6</v>
      </c>
      <c r="V31" s="304">
        <f>VLOOKUP($S31,'幼稚園 単価表'!$A$8:$DW$51,V$7,FALSE)</f>
        <v>0</v>
      </c>
      <c r="W31" s="304">
        <f>VLOOKUP($S31,'幼稚園 単価表'!$A$8:$DW$51,W$7,FALSE)</f>
        <v>2.2999999999999998</v>
      </c>
      <c r="X31" s="304">
        <f>VLOOKUP($S31,'幼稚園 単価表'!$A$8:$DW$51,X$7,FALSE)</f>
        <v>2.2000000000000002</v>
      </c>
      <c r="Y31" s="669"/>
      <c r="Z31" s="669">
        <f>VLOOKUP($S31,'幼稚園 単価表'!$A$8:$DW$51,Z$7,FALSE)</f>
        <v>0</v>
      </c>
      <c r="AA31" s="669">
        <f>VLOOKUP($S31,'幼稚園 単価表'!$A$8:$DW$51,AA$7,FALSE)</f>
        <v>0</v>
      </c>
      <c r="AB31" s="304">
        <f>VLOOKUP($S31,'幼稚園 単価表'!$A$8:$DW$51,AB$7,FALSE)</f>
        <v>46.6</v>
      </c>
      <c r="AC31" s="304">
        <f>VLOOKUP($S31,'幼稚園 単価表'!$A$8:$DW$51,AC$7,FALSE)</f>
        <v>38.799999999999997</v>
      </c>
      <c r="AD31" s="664">
        <f>VLOOKUP($S31,'幼稚園 単価表'!$A$8:$DW$51,AD$7,FALSE)</f>
        <v>0</v>
      </c>
      <c r="AN31" s="497"/>
      <c r="AO31" s="620"/>
      <c r="AP31" s="510" t="s">
        <v>58</v>
      </c>
      <c r="AQ31" s="511"/>
      <c r="AR31" s="511"/>
      <c r="AS31" s="511"/>
      <c r="AT31" s="511"/>
      <c r="AU31" s="511"/>
      <c r="AV31" s="511"/>
      <c r="AW31" s="511"/>
      <c r="AX31" s="435">
        <f>SUM(AX24:BQ30)</f>
        <v>0</v>
      </c>
      <c r="AY31" s="436"/>
      <c r="AZ31" s="436"/>
      <c r="BA31" s="436"/>
      <c r="BB31" s="436"/>
      <c r="BC31" s="436"/>
      <c r="BD31" s="436"/>
      <c r="BE31" s="436"/>
      <c r="BF31" s="436"/>
      <c r="BG31" s="436"/>
      <c r="BH31" s="436"/>
      <c r="BI31" s="436"/>
      <c r="BJ31" s="436"/>
      <c r="BK31" s="436"/>
      <c r="BL31" s="436"/>
      <c r="BM31" s="436"/>
      <c r="BN31" s="436"/>
      <c r="BO31" s="436"/>
      <c r="BP31" s="436"/>
      <c r="BQ31" s="437"/>
    </row>
    <row r="32" spans="2:69">
      <c r="B32" s="275"/>
      <c r="C32" s="323">
        <v>241</v>
      </c>
      <c r="D32" s="324">
        <v>270</v>
      </c>
      <c r="F32" s="275"/>
      <c r="G32" s="283"/>
      <c r="H32" s="289"/>
      <c r="I32" s="290"/>
      <c r="J32" s="275"/>
      <c r="L32" s="284">
        <v>5</v>
      </c>
      <c r="S32" s="305" t="s">
        <v>142</v>
      </c>
      <c r="T32" s="304">
        <f>VLOOKUP($S32,'幼稚園 単価表'!$A$8:$DW$51,T$7,FALSE)</f>
        <v>2</v>
      </c>
      <c r="U32" s="304">
        <f>VLOOKUP($S32,'幼稚園 単価表'!$A$8:$DW$51,U$7,FALSE)</f>
        <v>2.6</v>
      </c>
      <c r="V32" s="304">
        <f>VLOOKUP($S32,'幼稚園 単価表'!$A$8:$DW$51,V$7,FALSE)</f>
        <v>3.9</v>
      </c>
      <c r="W32" s="304">
        <f>VLOOKUP($S32,'幼稚園 単価表'!$A$8:$DW$51,W$7,FALSE)</f>
        <v>0</v>
      </c>
      <c r="X32" s="304">
        <f>VLOOKUP($S32,'幼稚園 単価表'!$A$8:$DW$51,X$7,FALSE)</f>
        <v>0</v>
      </c>
      <c r="Y32" s="668">
        <f>IF(VLOOKUP($S32,'幼稚園 単価表'!$A$8:$DW$51,Y$7,FALSE)="－",0,VLOOKUP($S32,'幼稚園 単価表'!$A$8:$DW$51,Y$7,FALSE))</f>
        <v>0</v>
      </c>
      <c r="Z32" s="668">
        <f>VLOOKUP($S32,'幼稚園 単価表'!$A$8:$DW$51,Z$7,FALSE)</f>
        <v>2.4</v>
      </c>
      <c r="AA32" s="668">
        <f>VLOOKUP($S32,'幼稚園 単価表'!$A$8:$DW$51,AA$7,FALSE)</f>
        <v>11.1</v>
      </c>
      <c r="AB32" s="309">
        <f>AB33</f>
        <v>49.9</v>
      </c>
      <c r="AC32" s="309">
        <f>AC33</f>
        <v>33.299999999999997</v>
      </c>
      <c r="AD32" s="663">
        <f>VLOOKUP($S32,'幼稚園 単価表'!$A$8:$DW$51,AD$7,FALSE)</f>
        <v>2.4</v>
      </c>
      <c r="AN32" s="648" t="s">
        <v>356</v>
      </c>
      <c r="AO32" s="649"/>
      <c r="AP32" s="649"/>
      <c r="AQ32" s="649"/>
      <c r="AR32" s="649"/>
      <c r="AS32" s="649"/>
      <c r="AT32" s="649"/>
      <c r="AU32" s="649"/>
      <c r="AV32" s="649"/>
      <c r="AW32" s="649"/>
      <c r="AX32" s="444"/>
      <c r="AY32" s="445"/>
      <c r="AZ32" s="445"/>
      <c r="BA32" s="446"/>
      <c r="BB32" s="444"/>
      <c r="BC32" s="445"/>
      <c r="BD32" s="445"/>
      <c r="BE32" s="446"/>
      <c r="BF32" s="447" t="e">
        <f>BF21+BF23+$AX$31</f>
        <v>#N/A</v>
      </c>
      <c r="BG32" s="448"/>
      <c r="BH32" s="448"/>
      <c r="BI32" s="449"/>
      <c r="BJ32" s="447" t="e">
        <f t="shared" ref="BJ32" si="0">BJ21+BJ23+$AX$31</f>
        <v>#N/A</v>
      </c>
      <c r="BK32" s="448"/>
      <c r="BL32" s="448"/>
      <c r="BM32" s="449"/>
      <c r="BN32" s="447" t="e">
        <f t="shared" ref="BN32" si="1">BN21+BN23+$AX$31</f>
        <v>#N/A</v>
      </c>
      <c r="BO32" s="448"/>
      <c r="BP32" s="448"/>
      <c r="BQ32" s="449"/>
    </row>
    <row r="33" spans="2:69">
      <c r="B33" s="275"/>
      <c r="C33" s="323">
        <v>271</v>
      </c>
      <c r="D33" s="324">
        <v>300</v>
      </c>
      <c r="F33" s="275"/>
      <c r="G33" s="283"/>
      <c r="H33" s="289"/>
      <c r="I33" s="290"/>
      <c r="J33" s="275"/>
      <c r="L33" s="284">
        <v>6</v>
      </c>
      <c r="S33" s="305" t="s">
        <v>143</v>
      </c>
      <c r="T33" s="304">
        <f>VLOOKUP($S33,'幼稚園 単価表'!$A$8:$DW$51,T$7,FALSE)</f>
        <v>2.1</v>
      </c>
      <c r="U33" s="304">
        <f>VLOOKUP($S33,'幼稚園 単価表'!$A$8:$DW$51,U$7,FALSE)</f>
        <v>2.6</v>
      </c>
      <c r="V33" s="304">
        <f>VLOOKUP($S33,'幼稚園 単価表'!$A$8:$DW$51,V$7,FALSE)</f>
        <v>0</v>
      </c>
      <c r="W33" s="304">
        <f>VLOOKUP($S33,'幼稚園 単価表'!$A$8:$DW$51,W$7,FALSE)</f>
        <v>2.2999999999999998</v>
      </c>
      <c r="X33" s="304">
        <f>VLOOKUP($S33,'幼稚園 単価表'!$A$8:$DW$51,X$7,FALSE)</f>
        <v>2.2000000000000002</v>
      </c>
      <c r="Y33" s="669"/>
      <c r="Z33" s="669">
        <f>VLOOKUP($S33,'幼稚園 単価表'!$A$8:$DW$51,Z$7,FALSE)</f>
        <v>0</v>
      </c>
      <c r="AA33" s="669">
        <f>VLOOKUP($S33,'幼稚園 単価表'!$A$8:$DW$51,AA$7,FALSE)</f>
        <v>0</v>
      </c>
      <c r="AB33" s="304">
        <f>VLOOKUP($S33,'幼稚園 単価表'!$A$8:$DW$51,AB$7,FALSE)</f>
        <v>49.9</v>
      </c>
      <c r="AC33" s="304">
        <f>VLOOKUP($S33,'幼稚園 単価表'!$A$8:$DW$51,AC$7,FALSE)</f>
        <v>33.299999999999997</v>
      </c>
      <c r="AD33" s="664">
        <f>VLOOKUP($S33,'幼稚園 単価表'!$A$8:$DW$51,AD$7,FALSE)</f>
        <v>0</v>
      </c>
      <c r="AN33" s="417" t="s">
        <v>60</v>
      </c>
      <c r="AO33" s="418"/>
      <c r="AP33" s="418"/>
      <c r="AQ33" s="418"/>
      <c r="AR33" s="418"/>
      <c r="AS33" s="418"/>
      <c r="AT33" s="418"/>
      <c r="AU33" s="418"/>
      <c r="AV33" s="418"/>
      <c r="AW33" s="418"/>
      <c r="AX33" s="444"/>
      <c r="AY33" s="445"/>
      <c r="AZ33" s="445"/>
      <c r="BA33" s="446"/>
      <c r="BB33" s="444"/>
      <c r="BC33" s="445"/>
      <c r="BD33" s="445"/>
      <c r="BE33" s="446"/>
      <c r="BF33" s="447" t="e">
        <f>BF32*SUM(積算表!U$31)</f>
        <v>#N/A</v>
      </c>
      <c r="BG33" s="448"/>
      <c r="BH33" s="448"/>
      <c r="BI33" s="449"/>
      <c r="BJ33" s="447" t="e">
        <f>BJ32*SUM(積算表!Y$31)</f>
        <v>#N/A</v>
      </c>
      <c r="BK33" s="448"/>
      <c r="BL33" s="448"/>
      <c r="BM33" s="449"/>
      <c r="BN33" s="447" t="e">
        <f>BN32*SUM(積算表!AC$31)</f>
        <v>#N/A</v>
      </c>
      <c r="BO33" s="448"/>
      <c r="BP33" s="448"/>
      <c r="BQ33" s="449"/>
    </row>
    <row r="34" spans="2:69">
      <c r="B34" s="278"/>
      <c r="C34" s="325">
        <v>301</v>
      </c>
      <c r="D34" s="326">
        <v>330</v>
      </c>
      <c r="F34" s="278"/>
      <c r="G34" s="285"/>
      <c r="H34" s="291"/>
      <c r="I34" s="292"/>
      <c r="J34" s="278"/>
      <c r="K34" s="295"/>
      <c r="L34" s="286">
        <v>7</v>
      </c>
      <c r="S34" s="305" t="s">
        <v>144</v>
      </c>
      <c r="T34" s="304">
        <f>VLOOKUP($S34,'幼稚園 単価表'!$A$8:$DW$51,T$7,FALSE)</f>
        <v>2.1</v>
      </c>
      <c r="U34" s="304">
        <f>VLOOKUP($S34,'幼稚園 単価表'!$A$8:$DW$51,U$7,FALSE)</f>
        <v>2.6</v>
      </c>
      <c r="V34" s="304">
        <f>VLOOKUP($S34,'幼稚園 単価表'!$A$8:$DW$51,V$7,FALSE)</f>
        <v>3.9</v>
      </c>
      <c r="W34" s="304">
        <f>VLOOKUP($S34,'幼稚園 単価表'!$A$8:$DW$51,W$7,FALSE)</f>
        <v>0</v>
      </c>
      <c r="X34" s="304">
        <f>VLOOKUP($S34,'幼稚園 単価表'!$A$8:$DW$51,X$7,FALSE)</f>
        <v>0</v>
      </c>
      <c r="Y34" s="668">
        <f>IF(VLOOKUP($S34,'幼稚園 単価表'!$A$8:$DW$51,Y$7,FALSE)="－",0,VLOOKUP($S34,'幼稚園 単価表'!$A$8:$DW$51,Y$7,FALSE))</f>
        <v>0</v>
      </c>
      <c r="Z34" s="668">
        <f>VLOOKUP($S34,'幼稚園 単価表'!$A$8:$DW$51,Z$7,FALSE)</f>
        <v>2.7</v>
      </c>
      <c r="AA34" s="668">
        <f>VLOOKUP($S34,'幼稚園 単価表'!$A$8:$DW$51,AA$7,FALSE)</f>
        <v>11.3</v>
      </c>
      <c r="AB34" s="309">
        <f>AB35</f>
        <v>43.7</v>
      </c>
      <c r="AC34" s="309">
        <f>AC35</f>
        <v>29.1</v>
      </c>
      <c r="AD34" s="663">
        <f>VLOOKUP($S34,'幼稚園 単価表'!$A$8:$DW$51,AD$7,FALSE)</f>
        <v>2.7</v>
      </c>
      <c r="AN34" s="417" t="s">
        <v>344</v>
      </c>
      <c r="AO34" s="418"/>
      <c r="AP34" s="418"/>
      <c r="AQ34" s="418"/>
      <c r="AR34" s="418"/>
      <c r="AS34" s="418"/>
      <c r="AT34" s="418"/>
      <c r="AU34" s="418"/>
      <c r="AV34" s="418"/>
      <c r="AW34" s="418"/>
      <c r="AX34" s="636" t="e">
        <f>SUM(BF33:BQ33)</f>
        <v>#N/A</v>
      </c>
      <c r="AY34" s="637"/>
      <c r="AZ34" s="637"/>
      <c r="BA34" s="637"/>
      <c r="BB34" s="637"/>
      <c r="BC34" s="637"/>
      <c r="BD34" s="637"/>
      <c r="BE34" s="637"/>
      <c r="BF34" s="637"/>
      <c r="BG34" s="637"/>
      <c r="BH34" s="637"/>
      <c r="BI34" s="637"/>
      <c r="BJ34" s="637"/>
      <c r="BK34" s="637"/>
      <c r="BL34" s="637"/>
      <c r="BM34" s="637"/>
      <c r="BN34" s="637"/>
      <c r="BO34" s="637"/>
      <c r="BP34" s="637"/>
      <c r="BQ34" s="637"/>
    </row>
    <row r="35" spans="2:69">
      <c r="S35" s="305" t="s">
        <v>145</v>
      </c>
      <c r="T35" s="304">
        <f>VLOOKUP($S35,'幼稚園 単価表'!$A$8:$DW$51,T$7,FALSE)</f>
        <v>2.1</v>
      </c>
      <c r="U35" s="304">
        <f>VLOOKUP($S35,'幼稚園 単価表'!$A$8:$DW$51,U$7,FALSE)</f>
        <v>2.6</v>
      </c>
      <c r="V35" s="304">
        <f>VLOOKUP($S35,'幼稚園 単価表'!$A$8:$DW$51,V$7,FALSE)</f>
        <v>0</v>
      </c>
      <c r="W35" s="304">
        <f>VLOOKUP($S35,'幼稚園 単価表'!$A$8:$DW$51,W$7,FALSE)</f>
        <v>2.2999999999999998</v>
      </c>
      <c r="X35" s="304">
        <f>VLOOKUP($S35,'幼稚園 単価表'!$A$8:$DW$51,X$7,FALSE)</f>
        <v>2.2000000000000002</v>
      </c>
      <c r="Y35" s="669"/>
      <c r="Z35" s="669">
        <f>VLOOKUP($S35,'幼稚園 単価表'!$A$8:$DW$51,Z$7,FALSE)</f>
        <v>0</v>
      </c>
      <c r="AA35" s="669">
        <f>VLOOKUP($S35,'幼稚園 単価表'!$A$8:$DW$51,AA$7,FALSE)</f>
        <v>0</v>
      </c>
      <c r="AB35" s="304">
        <f>VLOOKUP($S35,'幼稚園 単価表'!$A$8:$DW$51,AB$7,FALSE)</f>
        <v>43.7</v>
      </c>
      <c r="AC35" s="304">
        <f>VLOOKUP($S35,'幼稚園 単価表'!$A$8:$DW$51,AC$7,FALSE)</f>
        <v>29.1</v>
      </c>
      <c r="AD35" s="664">
        <f>VLOOKUP($S35,'幼稚園 単価表'!$A$8:$DW$51,AD$7,FALSE)</f>
        <v>0</v>
      </c>
    </row>
    <row r="36" spans="2:69">
      <c r="F36" s="273" t="s">
        <v>340</v>
      </c>
      <c r="G36" s="270"/>
      <c r="H36" s="274"/>
      <c r="S36" s="305" t="s">
        <v>146</v>
      </c>
      <c r="T36" s="304">
        <f>VLOOKUP($S36,'幼稚園 単価表'!$A$8:$DW$51,T$7,FALSE)</f>
        <v>2.1</v>
      </c>
      <c r="U36" s="304">
        <f>VLOOKUP($S36,'幼稚園 単価表'!$A$8:$DW$51,U$7,FALSE)</f>
        <v>2.6</v>
      </c>
      <c r="V36" s="304">
        <f>VLOOKUP($S36,'幼稚園 単価表'!$A$8:$DW$51,V$7,FALSE)</f>
        <v>3.9</v>
      </c>
      <c r="W36" s="304">
        <f>VLOOKUP($S36,'幼稚園 単価表'!$A$8:$DW$51,W$7,FALSE)</f>
        <v>0</v>
      </c>
      <c r="X36" s="304">
        <f>VLOOKUP($S36,'幼稚園 単価表'!$A$8:$DW$51,X$7,FALSE)</f>
        <v>0</v>
      </c>
      <c r="Y36" s="668">
        <f>IF(VLOOKUP($S36,'幼稚園 単価表'!$A$8:$DW$51,Y$7,FALSE)="－",0,VLOOKUP($S36,'幼稚園 単価表'!$A$8:$DW$51,Y$7,FALSE))</f>
        <v>10.1</v>
      </c>
      <c r="Z36" s="668">
        <f>VLOOKUP($S36,'幼稚園 単価表'!$A$8:$DW$51,Z$7,FALSE)</f>
        <v>2.4</v>
      </c>
      <c r="AA36" s="668">
        <f>VLOOKUP($S36,'幼稚園 単価表'!$A$8:$DW$51,AA$7,FALSE)</f>
        <v>10.1</v>
      </c>
      <c r="AB36" s="309">
        <f>AB37</f>
        <v>51.8</v>
      </c>
      <c r="AC36" s="309">
        <f>AC37</f>
        <v>25.9</v>
      </c>
      <c r="AD36" s="663">
        <f>VLOOKUP($S36,'幼稚園 単価表'!$A$8:$DW$51,AD$7,FALSE)</f>
        <v>2.4</v>
      </c>
      <c r="AN36" s="329" t="s">
        <v>347</v>
      </c>
    </row>
    <row r="37" spans="2:69" ht="15.75">
      <c r="F37" s="275"/>
      <c r="G37" s="313">
        <v>1</v>
      </c>
      <c r="H37" s="294"/>
      <c r="S37" s="305" t="s">
        <v>147</v>
      </c>
      <c r="T37" s="304">
        <f>VLOOKUP($S37,'幼稚園 単価表'!$A$8:$DW$51,T$7,FALSE)</f>
        <v>2.1</v>
      </c>
      <c r="U37" s="304">
        <f>VLOOKUP($S37,'幼稚園 単価表'!$A$8:$DW$51,U$7,FALSE)</f>
        <v>2.6</v>
      </c>
      <c r="V37" s="304">
        <f>VLOOKUP($S37,'幼稚園 単価表'!$A$8:$DW$51,V$7,FALSE)</f>
        <v>0</v>
      </c>
      <c r="W37" s="304">
        <f>VLOOKUP($S37,'幼稚園 単価表'!$A$8:$DW$51,W$7,FALSE)</f>
        <v>2.2999999999999998</v>
      </c>
      <c r="X37" s="304">
        <f>VLOOKUP($S37,'幼稚園 単価表'!$A$8:$DW$51,X$7,FALSE)</f>
        <v>2.2000000000000002</v>
      </c>
      <c r="Y37" s="669"/>
      <c r="Z37" s="669">
        <f>VLOOKUP($S37,'幼稚園 単価表'!$A$8:$DW$51,Z$7,FALSE)</f>
        <v>0</v>
      </c>
      <c r="AA37" s="669">
        <f>VLOOKUP($S37,'幼稚園 単価表'!$A$8:$DW$51,AA$7,FALSE)</f>
        <v>0</v>
      </c>
      <c r="AB37" s="304">
        <f>VLOOKUP($S37,'幼稚園 単価表'!$A$8:$DW$51,AB$7,FALSE)</f>
        <v>51.8</v>
      </c>
      <c r="AC37" s="304">
        <f>VLOOKUP($S37,'幼稚園 単価表'!$A$8:$DW$51,AC$7,FALSE)</f>
        <v>25.9</v>
      </c>
      <c r="AD37" s="664">
        <f>VLOOKUP($S37,'幼稚園 単価表'!$A$8:$DW$51,AD$7,FALSE)</f>
        <v>0</v>
      </c>
      <c r="AN37" s="638" t="s">
        <v>345</v>
      </c>
      <c r="AO37" s="639"/>
      <c r="AP37" s="639"/>
      <c r="AQ37" s="640"/>
      <c r="AR37" s="638" t="s">
        <v>346</v>
      </c>
      <c r="AS37" s="639"/>
      <c r="AT37" s="639"/>
      <c r="AU37" s="639"/>
      <c r="AV37" s="639"/>
      <c r="AW37" s="640"/>
      <c r="AX37" s="641">
        <f>IF(OR(積算表!$K52="配置", 積算表!$K52="兼務"), CHOOSE(IF(積算表!$K52="配置", 1, 2), M26, M27)/SUM(積算表!$M$31:$AF$31), 0)</f>
        <v>0</v>
      </c>
      <c r="AY37" s="642"/>
      <c r="AZ37" s="643"/>
      <c r="BA37" s="644"/>
      <c r="BB37" s="645"/>
      <c r="BC37" s="643"/>
      <c r="BD37" s="643"/>
      <c r="BE37" s="646"/>
      <c r="BF37" s="647"/>
      <c r="BG37" s="643"/>
      <c r="BH37" s="643"/>
      <c r="BI37" s="644"/>
      <c r="BJ37" s="645"/>
      <c r="BK37" s="643"/>
      <c r="BL37" s="643"/>
      <c r="BM37" s="646"/>
      <c r="BN37" s="645"/>
      <c r="BO37" s="643"/>
      <c r="BP37" s="643"/>
      <c r="BQ37" s="646"/>
    </row>
    <row r="38" spans="2:69" ht="15.75">
      <c r="F38" s="275"/>
      <c r="G38" s="314">
        <v>2</v>
      </c>
      <c r="H38" s="290"/>
      <c r="S38" s="305" t="s">
        <v>148</v>
      </c>
      <c r="T38" s="304">
        <f>VLOOKUP($S38,'幼稚園 単価表'!$A$8:$DW$51,T$7,FALSE)</f>
        <v>2.1</v>
      </c>
      <c r="U38" s="304">
        <f>VLOOKUP($S38,'幼稚園 単価表'!$A$8:$DW$51,U$7,FALSE)</f>
        <v>2.6</v>
      </c>
      <c r="V38" s="304">
        <f>VLOOKUP($S38,'幼稚園 単価表'!$A$8:$DW$51,V$7,FALSE)</f>
        <v>3.9</v>
      </c>
      <c r="W38" s="304">
        <f>VLOOKUP($S38,'幼稚園 単価表'!$A$8:$DW$51,W$7,FALSE)</f>
        <v>0</v>
      </c>
      <c r="X38" s="304">
        <f>VLOOKUP($S38,'幼稚園 単価表'!$A$8:$DW$51,X$7,FALSE)</f>
        <v>0</v>
      </c>
      <c r="Y38" s="668">
        <f>IF(VLOOKUP($S38,'幼稚園 単価表'!$A$8:$DW$51,Y$7,FALSE)="－",0,VLOOKUP($S38,'幼稚園 単価表'!$A$8:$DW$51,Y$7,FALSE))</f>
        <v>9.1</v>
      </c>
      <c r="Z38" s="668">
        <f>VLOOKUP($S38,'幼稚園 単価表'!$A$8:$DW$51,Z$7,FALSE)</f>
        <v>2.8</v>
      </c>
      <c r="AA38" s="668">
        <f>VLOOKUP($S38,'幼稚園 単価表'!$A$8:$DW$51,AA$7,FALSE)</f>
        <v>10.9</v>
      </c>
      <c r="AB38" s="309">
        <f>AB39</f>
        <v>46.6</v>
      </c>
      <c r="AC38" s="309">
        <f>AC39</f>
        <v>23.3</v>
      </c>
      <c r="AD38" s="663">
        <f>VLOOKUP($S38,'幼稚園 単価表'!$A$8:$DW$51,AD$7,FALSE)</f>
        <v>2.8</v>
      </c>
    </row>
    <row r="39" spans="2:69">
      <c r="F39" s="275"/>
      <c r="G39" s="315">
        <v>3</v>
      </c>
      <c r="H39" s="290"/>
      <c r="S39" s="305" t="s">
        <v>149</v>
      </c>
      <c r="T39" s="304">
        <f>VLOOKUP($S39,'幼稚園 単価表'!$A$8:$DW$51,T$7,FALSE)</f>
        <v>2.1</v>
      </c>
      <c r="U39" s="304">
        <f>VLOOKUP($S39,'幼稚園 単価表'!$A$8:$DW$51,U$7,FALSE)</f>
        <v>2.6</v>
      </c>
      <c r="V39" s="304">
        <f>VLOOKUP($S39,'幼稚園 単価表'!$A$8:$DW$51,V$7,FALSE)</f>
        <v>0</v>
      </c>
      <c r="W39" s="304">
        <f>VLOOKUP($S39,'幼稚園 単価表'!$A$8:$DW$51,W$7,FALSE)</f>
        <v>2.2999999999999998</v>
      </c>
      <c r="X39" s="304">
        <f>VLOOKUP($S39,'幼稚園 単価表'!$A$8:$DW$51,X$7,FALSE)</f>
        <v>2.2000000000000002</v>
      </c>
      <c r="Y39" s="669"/>
      <c r="Z39" s="669">
        <f>VLOOKUP($S39,'幼稚園 単価表'!$A$8:$DW$51,Z$7,FALSE)</f>
        <v>0</v>
      </c>
      <c r="AA39" s="669">
        <f>VLOOKUP($S39,'幼稚園 単価表'!$A$8:$DW$51,AA$7,FALSE)</f>
        <v>0</v>
      </c>
      <c r="AB39" s="304">
        <f>VLOOKUP($S39,'幼稚園 単価表'!$A$8:$DW$51,AB$7,FALSE)</f>
        <v>46.6</v>
      </c>
      <c r="AC39" s="304">
        <f>VLOOKUP($S39,'幼稚園 単価表'!$A$8:$DW$51,AC$7,FALSE)</f>
        <v>23.3</v>
      </c>
      <c r="AD39" s="664">
        <f>VLOOKUP($S39,'幼稚園 単価表'!$A$8:$DW$51,AD$7,FALSE)</f>
        <v>0</v>
      </c>
    </row>
    <row r="40" spans="2:69" ht="15.75">
      <c r="F40" s="275"/>
      <c r="G40" s="316">
        <v>4</v>
      </c>
      <c r="H40" s="290"/>
      <c r="S40" s="305" t="s">
        <v>150</v>
      </c>
      <c r="T40" s="304">
        <f>VLOOKUP($S40,'幼稚園 単価表'!$A$8:$DW$51,T$7,FALSE)</f>
        <v>2</v>
      </c>
      <c r="U40" s="304">
        <f>VLOOKUP($S40,'幼稚園 単価表'!$A$8:$DW$51,U$7,FALSE)</f>
        <v>2.6</v>
      </c>
      <c r="V40" s="304">
        <f>VLOOKUP($S40,'幼稚園 単価表'!$A$8:$DW$51,V$7,FALSE)</f>
        <v>3.9</v>
      </c>
      <c r="W40" s="304">
        <f>VLOOKUP($S40,'幼稚園 単価表'!$A$8:$DW$51,W$7,FALSE)</f>
        <v>0</v>
      </c>
      <c r="X40" s="304">
        <f>VLOOKUP($S40,'幼稚園 単価表'!$A$8:$DW$51,X$7,FALSE)</f>
        <v>0</v>
      </c>
      <c r="Y40" s="668">
        <f>IF(VLOOKUP($S40,'幼稚園 単価表'!$A$8:$DW$51,Y$7,FALSE)="－",0,VLOOKUP($S40,'幼稚園 単価表'!$A$8:$DW$51,Y$7,FALSE))</f>
        <v>9.1</v>
      </c>
      <c r="Z40" s="668">
        <f>VLOOKUP($S40,'幼稚園 単価表'!$A$8:$DW$51,Z$7,FALSE)</f>
        <v>2.4</v>
      </c>
      <c r="AA40" s="668">
        <f>VLOOKUP($S40,'幼稚園 単価表'!$A$8:$DW$51,AA$7,FALSE)</f>
        <v>16.8</v>
      </c>
      <c r="AB40" s="309">
        <f>AB41</f>
        <v>58.3</v>
      </c>
      <c r="AC40" s="309">
        <f>AC41</f>
        <v>32.4</v>
      </c>
      <c r="AD40" s="663">
        <f>VLOOKUP($S40,'幼稚園 単価表'!$A$8:$DW$51,AD$7,FALSE)</f>
        <v>2.4</v>
      </c>
    </row>
    <row r="41" spans="2:69" ht="15.75">
      <c r="F41" s="275"/>
      <c r="G41" s="316">
        <v>5</v>
      </c>
      <c r="H41" s="290"/>
      <c r="S41" s="305" t="s">
        <v>151</v>
      </c>
      <c r="T41" s="304">
        <f>VLOOKUP($S41,'幼稚園 単価表'!$A$8:$DW$51,T$7,FALSE)</f>
        <v>2.1</v>
      </c>
      <c r="U41" s="304">
        <f>VLOOKUP($S41,'幼稚園 単価表'!$A$8:$DW$51,U$7,FALSE)</f>
        <v>2.6</v>
      </c>
      <c r="V41" s="304">
        <f>VLOOKUP($S41,'幼稚園 単価表'!$A$8:$DW$51,V$7,FALSE)</f>
        <v>0</v>
      </c>
      <c r="W41" s="304">
        <f>VLOOKUP($S41,'幼稚園 単価表'!$A$8:$DW$51,W$7,FALSE)</f>
        <v>2.2999999999999998</v>
      </c>
      <c r="X41" s="304">
        <f>VLOOKUP($S41,'幼稚園 単価表'!$A$8:$DW$51,X$7,FALSE)</f>
        <v>2.2000000000000002</v>
      </c>
      <c r="Y41" s="669"/>
      <c r="Z41" s="669">
        <f>VLOOKUP($S41,'幼稚園 単価表'!$A$8:$DW$51,Z$7,FALSE)</f>
        <v>0</v>
      </c>
      <c r="AA41" s="669">
        <f>VLOOKUP($S41,'幼稚園 単価表'!$A$8:$DW$51,AA$7,FALSE)</f>
        <v>0</v>
      </c>
      <c r="AB41" s="304">
        <f>VLOOKUP($S41,'幼稚園 単価表'!$A$8:$DW$51,AB$7,FALSE)</f>
        <v>58.3</v>
      </c>
      <c r="AC41" s="304">
        <f>VLOOKUP($S41,'幼稚園 単価表'!$A$8:$DW$51,AC$7,FALSE)</f>
        <v>32.4</v>
      </c>
      <c r="AD41" s="664">
        <f>VLOOKUP($S41,'幼稚園 単価表'!$A$8:$DW$51,AD$7,FALSE)</f>
        <v>0</v>
      </c>
    </row>
    <row r="42" spans="2:69" ht="15.75">
      <c r="F42" s="275"/>
      <c r="G42" s="316">
        <v>6</v>
      </c>
      <c r="H42" s="290"/>
      <c r="S42" s="305" t="s">
        <v>152</v>
      </c>
      <c r="T42" s="304">
        <f>VLOOKUP($S42,'幼稚園 単価表'!$A$8:$DW$51,T$7,FALSE)</f>
        <v>2.1</v>
      </c>
      <c r="U42" s="304">
        <f>VLOOKUP($S42,'幼稚園 単価表'!$A$8:$DW$51,U$7,FALSE)</f>
        <v>2.6</v>
      </c>
      <c r="V42" s="304">
        <f>VLOOKUP($S42,'幼稚園 単価表'!$A$8:$DW$51,V$7,FALSE)</f>
        <v>3.9</v>
      </c>
      <c r="W42" s="304">
        <f>VLOOKUP($S42,'幼稚園 単価表'!$A$8:$DW$51,W$7,FALSE)</f>
        <v>0</v>
      </c>
      <c r="X42" s="304">
        <f>VLOOKUP($S42,'幼稚園 単価表'!$A$8:$DW$51,X$7,FALSE)</f>
        <v>0</v>
      </c>
      <c r="Y42" s="668">
        <f>IF(VLOOKUP($S42,'幼稚園 単価表'!$A$8:$DW$51,Y$7,FALSE)="－",0,VLOOKUP($S42,'幼稚園 単価表'!$A$8:$DW$51,Y$7,FALSE))</f>
        <v>9.6999999999999993</v>
      </c>
      <c r="Z42" s="668">
        <f>VLOOKUP($S42,'幼稚園 単価表'!$A$8:$DW$51,Z$7,FALSE)</f>
        <v>3.1</v>
      </c>
      <c r="AA42" s="668">
        <f>VLOOKUP($S42,'幼稚園 単価表'!$A$8:$DW$51,AA$7,FALSE)</f>
        <v>14.4</v>
      </c>
      <c r="AB42" s="309">
        <f>AB43</f>
        <v>74.900000000000006</v>
      </c>
      <c r="AC42" s="309">
        <f>AC43</f>
        <v>27.7</v>
      </c>
      <c r="AD42" s="663">
        <f>VLOOKUP($S42,'幼稚園 単価表'!$A$8:$DW$51,AD$7,FALSE)</f>
        <v>3.1</v>
      </c>
    </row>
    <row r="43" spans="2:69" ht="15.75">
      <c r="F43" s="275"/>
      <c r="G43" s="316">
        <v>7</v>
      </c>
      <c r="H43" s="290"/>
      <c r="S43" s="305" t="s">
        <v>153</v>
      </c>
      <c r="T43" s="304">
        <f>VLOOKUP($S43,'幼稚園 単価表'!$A$8:$DW$51,T$7,FALSE)</f>
        <v>2.1</v>
      </c>
      <c r="U43" s="304">
        <f>VLOOKUP($S43,'幼稚園 単価表'!$A$8:$DW$51,U$7,FALSE)</f>
        <v>2.6</v>
      </c>
      <c r="V43" s="304">
        <f>VLOOKUP($S43,'幼稚園 単価表'!$A$8:$DW$51,V$7,FALSE)</f>
        <v>0</v>
      </c>
      <c r="W43" s="304">
        <f>VLOOKUP($S43,'幼稚園 単価表'!$A$8:$DW$51,W$7,FALSE)</f>
        <v>2.2999999999999998</v>
      </c>
      <c r="X43" s="304">
        <f>VLOOKUP($S43,'幼稚園 単価表'!$A$8:$DW$51,X$7,FALSE)</f>
        <v>2.2000000000000002</v>
      </c>
      <c r="Y43" s="669"/>
      <c r="Z43" s="669">
        <f>VLOOKUP($S43,'幼稚園 単価表'!$A$8:$DW$51,Z$7,FALSE)</f>
        <v>0</v>
      </c>
      <c r="AA43" s="669">
        <f>VLOOKUP($S43,'幼稚園 単価表'!$A$8:$DW$51,AA$7,FALSE)</f>
        <v>0</v>
      </c>
      <c r="AB43" s="304">
        <f>VLOOKUP($S43,'幼稚園 単価表'!$A$8:$DW$51,AB$7,FALSE)</f>
        <v>74.900000000000006</v>
      </c>
      <c r="AC43" s="304">
        <f>VLOOKUP($S43,'幼稚園 単価表'!$A$8:$DW$51,AC$7,FALSE)</f>
        <v>27.7</v>
      </c>
      <c r="AD43" s="664">
        <f>VLOOKUP($S43,'幼稚園 単価表'!$A$8:$DW$51,AD$7,FALSE)</f>
        <v>0</v>
      </c>
    </row>
    <row r="44" spans="2:69" ht="15.75">
      <c r="F44" s="275"/>
      <c r="G44" s="316">
        <v>8</v>
      </c>
      <c r="H44" s="290"/>
      <c r="S44" s="305" t="s">
        <v>154</v>
      </c>
      <c r="T44" s="304">
        <f>VLOOKUP($S44,'幼稚園 単価表'!$A$8:$DW$51,T$7,FALSE)</f>
        <v>2.1</v>
      </c>
      <c r="U44" s="304">
        <f>VLOOKUP($S44,'幼稚園 単価表'!$A$8:$DW$51,U$7,FALSE)</f>
        <v>2.6</v>
      </c>
      <c r="V44" s="304">
        <f>VLOOKUP($S44,'幼稚園 単価表'!$A$8:$DW$51,V$7,FALSE)</f>
        <v>3.9</v>
      </c>
      <c r="W44" s="304">
        <f>VLOOKUP($S44,'幼稚園 単価表'!$A$8:$DW$51,W$7,FALSE)</f>
        <v>0</v>
      </c>
      <c r="X44" s="304">
        <f>VLOOKUP($S44,'幼稚園 単価表'!$A$8:$DW$51,X$7,FALSE)</f>
        <v>0</v>
      </c>
      <c r="Y44" s="668">
        <f>IF(VLOOKUP($S44,'幼稚園 単価表'!$A$8:$DW$51,Y$7,FALSE)="－",0,VLOOKUP($S44,'幼稚園 単価表'!$A$8:$DW$51,Y$7,FALSE))</f>
        <v>11.3</v>
      </c>
      <c r="Z44" s="668">
        <f>VLOOKUP($S44,'幼稚園 単価表'!$A$8:$DW$51,Z$7,FALSE)</f>
        <v>2.7</v>
      </c>
      <c r="AA44" s="668">
        <f>VLOOKUP($S44,'幼稚園 単価表'!$A$8:$DW$51,AA$7,FALSE)</f>
        <v>12.6</v>
      </c>
      <c r="AB44" s="309">
        <f>AB45</f>
        <v>65.5</v>
      </c>
      <c r="AC44" s="309">
        <f>AC45</f>
        <v>24.3</v>
      </c>
      <c r="AD44" s="663">
        <f>VLOOKUP($S44,'幼稚園 単価表'!$A$8:$DW$51,AD$7,FALSE)</f>
        <v>2.7</v>
      </c>
    </row>
    <row r="45" spans="2:69" ht="15.75">
      <c r="F45" s="275"/>
      <c r="G45" s="316">
        <v>9</v>
      </c>
      <c r="H45" s="290"/>
      <c r="S45" s="305" t="s">
        <v>155</v>
      </c>
      <c r="T45" s="304">
        <f>VLOOKUP($S45,'幼稚園 単価表'!$A$8:$DW$51,T$7,FALSE)</f>
        <v>2.1</v>
      </c>
      <c r="U45" s="304">
        <f>VLOOKUP($S45,'幼稚園 単価表'!$A$8:$DW$51,U$7,FALSE)</f>
        <v>2.6</v>
      </c>
      <c r="V45" s="304">
        <f>VLOOKUP($S45,'幼稚園 単価表'!$A$8:$DW$51,V$7,FALSE)</f>
        <v>0</v>
      </c>
      <c r="W45" s="304">
        <f>VLOOKUP($S45,'幼稚園 単価表'!$A$8:$DW$51,W$7,FALSE)</f>
        <v>2.2999999999999998</v>
      </c>
      <c r="X45" s="304">
        <f>VLOOKUP($S45,'幼稚園 単価表'!$A$8:$DW$51,X$7,FALSE)</f>
        <v>2.2000000000000002</v>
      </c>
      <c r="Y45" s="669"/>
      <c r="Z45" s="669">
        <f>VLOOKUP($S45,'幼稚園 単価表'!$A$8:$DW$51,Z$7,FALSE)</f>
        <v>0</v>
      </c>
      <c r="AA45" s="669">
        <f>VLOOKUP($S45,'幼稚園 単価表'!$A$8:$DW$51,AA$7,FALSE)</f>
        <v>0</v>
      </c>
      <c r="AB45" s="304">
        <f>VLOOKUP($S45,'幼稚園 単価表'!$A$8:$DW$51,AB$7,FALSE)</f>
        <v>65.5</v>
      </c>
      <c r="AC45" s="304">
        <f>VLOOKUP($S45,'幼稚園 単価表'!$A$8:$DW$51,AC$7,FALSE)</f>
        <v>24.3</v>
      </c>
      <c r="AD45" s="664">
        <f>VLOOKUP($S45,'幼稚園 単価表'!$A$8:$DW$51,AD$7,FALSE)</f>
        <v>0</v>
      </c>
    </row>
    <row r="46" spans="2:69" ht="15.75">
      <c r="F46" s="275"/>
      <c r="G46" s="316">
        <v>10</v>
      </c>
      <c r="H46" s="290"/>
      <c r="S46" s="305" t="s">
        <v>156</v>
      </c>
      <c r="T46" s="304">
        <f>VLOOKUP($S46,'幼稚園 単価表'!$A$8:$DW$51,T$7,FALSE)</f>
        <v>2.1</v>
      </c>
      <c r="U46" s="304">
        <f>VLOOKUP($S46,'幼稚園 単価表'!$A$8:$DW$51,U$7,FALSE)</f>
        <v>2.6</v>
      </c>
      <c r="V46" s="304">
        <f>VLOOKUP($S46,'幼稚園 単価表'!$A$8:$DW$51,V$7,FALSE)</f>
        <v>3.9</v>
      </c>
      <c r="W46" s="304">
        <f>VLOOKUP($S46,'幼稚園 単価表'!$A$8:$DW$51,W$7,FALSE)</f>
        <v>0</v>
      </c>
      <c r="X46" s="304">
        <f>VLOOKUP($S46,'幼稚園 単価表'!$A$8:$DW$51,X$7,FALSE)</f>
        <v>0</v>
      </c>
      <c r="Y46" s="668">
        <f>IF(VLOOKUP($S46,'幼稚園 単価表'!$A$8:$DW$51,Y$7,FALSE)="－",0,VLOOKUP($S46,'幼稚園 単価表'!$A$8:$DW$51,Y$7,FALSE))</f>
        <v>10.1</v>
      </c>
      <c r="Z46" s="668">
        <f>VLOOKUP($S46,'幼稚園 単価表'!$A$8:$DW$51,Z$7,FALSE)</f>
        <v>2.4</v>
      </c>
      <c r="AA46" s="668">
        <f>VLOOKUP($S46,'幼稚園 単価表'!$A$8:$DW$51,AA$7,FALSE)</f>
        <v>11.2</v>
      </c>
      <c r="AB46" s="309">
        <f>AB47</f>
        <v>58.3</v>
      </c>
      <c r="AC46" s="309">
        <f>AC47</f>
        <v>21.6</v>
      </c>
      <c r="AD46" s="663">
        <f>VLOOKUP($S46,'幼稚園 単価表'!$A$8:$DW$51,AD$7,FALSE)</f>
        <v>2.4</v>
      </c>
    </row>
    <row r="47" spans="2:69" ht="15.75">
      <c r="F47" s="275"/>
      <c r="G47" s="316">
        <v>11</v>
      </c>
      <c r="H47" s="290"/>
      <c r="S47" s="305" t="s">
        <v>157</v>
      </c>
      <c r="T47" s="304">
        <f>VLOOKUP($S47,'幼稚園 単価表'!$A$8:$DW$51,T$7,FALSE)</f>
        <v>2.1</v>
      </c>
      <c r="U47" s="304">
        <f>VLOOKUP($S47,'幼稚園 単価表'!$A$8:$DW$51,U$7,FALSE)</f>
        <v>2.6</v>
      </c>
      <c r="V47" s="304">
        <f>VLOOKUP($S47,'幼稚園 単価表'!$A$8:$DW$51,V$7,FALSE)</f>
        <v>0</v>
      </c>
      <c r="W47" s="304">
        <f>VLOOKUP($S47,'幼稚園 単価表'!$A$8:$DW$51,W$7,FALSE)</f>
        <v>2.2999999999999998</v>
      </c>
      <c r="X47" s="304">
        <f>VLOOKUP($S47,'幼稚園 単価表'!$A$8:$DW$51,X$7,FALSE)</f>
        <v>2.2000000000000002</v>
      </c>
      <c r="Y47" s="669"/>
      <c r="Z47" s="669">
        <f>VLOOKUP($S47,'幼稚園 単価表'!$A$8:$DW$51,Z$7,FALSE)</f>
        <v>0</v>
      </c>
      <c r="AA47" s="669">
        <f>VLOOKUP($S47,'幼稚園 単価表'!$A$8:$DW$51,AA$7,FALSE)</f>
        <v>0</v>
      </c>
      <c r="AB47" s="304">
        <f>VLOOKUP($S47,'幼稚園 単価表'!$A$8:$DW$51,AB$7,FALSE)</f>
        <v>58.3</v>
      </c>
      <c r="AC47" s="304">
        <f>VLOOKUP($S47,'幼稚園 単価表'!$A$8:$DW$51,AC$7,FALSE)</f>
        <v>21.6</v>
      </c>
      <c r="AD47" s="664">
        <f>VLOOKUP($S47,'幼稚園 単価表'!$A$8:$DW$51,AD$7,FALSE)</f>
        <v>0</v>
      </c>
    </row>
    <row r="48" spans="2:69" ht="15.75">
      <c r="F48" s="278"/>
      <c r="G48" s="317">
        <v>12</v>
      </c>
      <c r="H48" s="292"/>
      <c r="S48" s="305" t="s">
        <v>158</v>
      </c>
      <c r="T48" s="304">
        <f>VLOOKUP($S48,'幼稚園 単価表'!$A$8:$DW$51,T$7,FALSE)</f>
        <v>2</v>
      </c>
      <c r="U48" s="304">
        <f>VLOOKUP($S48,'幼稚園 単価表'!$A$8:$DW$51,U$7,FALSE)</f>
        <v>2.6</v>
      </c>
      <c r="V48" s="304">
        <f>VLOOKUP($S48,'幼稚園 単価表'!$A$8:$DW$51,V$7,FALSE)</f>
        <v>3.9</v>
      </c>
      <c r="W48" s="304">
        <f>VLOOKUP($S48,'幼稚園 単価表'!$A$8:$DW$51,W$7,FALSE)</f>
        <v>0</v>
      </c>
      <c r="X48" s="304">
        <f>VLOOKUP($S48,'幼稚園 単価表'!$A$8:$DW$51,X$7,FALSE)</f>
        <v>0</v>
      </c>
      <c r="Y48" s="668">
        <f>IF(VLOOKUP($S48,'幼稚園 単価表'!$A$8:$DW$51,Y$7,FALSE)="－",0,VLOOKUP($S48,'幼稚園 単価表'!$A$8:$DW$51,Y$7,FALSE))</f>
        <v>9.1</v>
      </c>
      <c r="Z48" s="668">
        <f>VLOOKUP($S48,'幼稚園 単価表'!$A$8:$DW$51,Z$7,FALSE)</f>
        <v>4.3</v>
      </c>
      <c r="AA48" s="668">
        <f>VLOOKUP($S48,'幼稚園 単価表'!$A$8:$DW$51,AA$7,FALSE)</f>
        <v>10.1</v>
      </c>
      <c r="AB48" s="309">
        <f>AB49</f>
        <v>52.4</v>
      </c>
      <c r="AC48" s="309">
        <f>AC49</f>
        <v>19.399999999999999</v>
      </c>
      <c r="AD48" s="663">
        <f>VLOOKUP($S48,'幼稚園 単価表'!$A$8:$DW$51,AD$7,FALSE)</f>
        <v>4.3</v>
      </c>
    </row>
    <row r="49" spans="19:30">
      <c r="S49" s="305" t="s">
        <v>159</v>
      </c>
      <c r="T49" s="304">
        <f>VLOOKUP($S49,'幼稚園 単価表'!$A$8:$DW$51,T$7,FALSE)</f>
        <v>2.2000000000000002</v>
      </c>
      <c r="U49" s="304">
        <f>VLOOKUP($S49,'幼稚園 単価表'!$A$8:$DW$51,U$7,FALSE)</f>
        <v>2.6</v>
      </c>
      <c r="V49" s="304">
        <f>VLOOKUP($S49,'幼稚園 単価表'!$A$8:$DW$51,V$7,FALSE)</f>
        <v>0</v>
      </c>
      <c r="W49" s="304">
        <f>VLOOKUP($S49,'幼稚園 単価表'!$A$8:$DW$51,W$7,FALSE)</f>
        <v>2.2999999999999998</v>
      </c>
      <c r="X49" s="304">
        <f>VLOOKUP($S49,'幼稚園 単価表'!$A$8:$DW$51,X$7,FALSE)</f>
        <v>2.2000000000000002</v>
      </c>
      <c r="Y49" s="669"/>
      <c r="Z49" s="669">
        <f>VLOOKUP($S49,'幼稚園 単価表'!$A$8:$DW$51,Z$7,FALSE)</f>
        <v>0</v>
      </c>
      <c r="AA49" s="669">
        <f>VLOOKUP($S49,'幼稚園 単価表'!$A$8:$DW$51,AA$7,FALSE)</f>
        <v>0</v>
      </c>
      <c r="AB49" s="304">
        <f>VLOOKUP($S49,'幼稚園 単価表'!$A$8:$DW$51,AB$7,FALSE)</f>
        <v>52.4</v>
      </c>
      <c r="AC49" s="304">
        <f>VLOOKUP($S49,'幼稚園 単価表'!$A$8:$DW$51,AC$7,FALSE)</f>
        <v>19.399999999999999</v>
      </c>
      <c r="AD49" s="664">
        <f>VLOOKUP($S49,'幼稚園 単価表'!$A$8:$DW$51,AD$7,FALSE)</f>
        <v>0</v>
      </c>
    </row>
    <row r="50" spans="19:30">
      <c r="S50" s="305" t="s">
        <v>160</v>
      </c>
      <c r="T50" s="304">
        <f>VLOOKUP($S50,'幼稚園 単価表'!$A$8:$DW$51,T$7,FALSE)</f>
        <v>2</v>
      </c>
      <c r="U50" s="304">
        <f>VLOOKUP($S50,'幼稚園 単価表'!$A$8:$DW$51,U$7,FALSE)</f>
        <v>2.6</v>
      </c>
      <c r="V50" s="304">
        <f>VLOOKUP($S50,'幼稚園 単価表'!$A$8:$DW$51,V$7,FALSE)</f>
        <v>3.9</v>
      </c>
      <c r="W50" s="304">
        <f>VLOOKUP($S50,'幼稚園 単価表'!$A$8:$DW$51,W$7,FALSE)</f>
        <v>0</v>
      </c>
      <c r="X50" s="304">
        <f>VLOOKUP($S50,'幼稚園 単価表'!$A$8:$DW$51,X$7,FALSE)</f>
        <v>0</v>
      </c>
      <c r="Y50" s="668">
        <f>IF(VLOOKUP($S50,'幼稚園 単価表'!$A$8:$DW$51,Y$7,FALSE)="－",0,VLOOKUP($S50,'幼稚園 単価表'!$A$8:$DW$51,Y$7,FALSE))</f>
        <v>12.4</v>
      </c>
      <c r="Z50" s="668">
        <f>VLOOKUP($S50,'幼稚園 単価表'!$A$8:$DW$51,Z$7,FALSE)</f>
        <v>3.9</v>
      </c>
      <c r="AA50" s="668">
        <f>VLOOKUP($S50,'幼稚園 単価表'!$A$8:$DW$51,AA$7,FALSE)</f>
        <v>9.1999999999999993</v>
      </c>
      <c r="AB50" s="309">
        <f>AB51</f>
        <v>95.3</v>
      </c>
      <c r="AC50" s="309">
        <f>AC51</f>
        <v>17.7</v>
      </c>
      <c r="AD50" s="663">
        <f>VLOOKUP($S50,'幼稚園 単価表'!$A$8:$DW$51,AD$7,FALSE)</f>
        <v>3.9</v>
      </c>
    </row>
    <row r="51" spans="19:30">
      <c r="S51" s="306" t="s">
        <v>161</v>
      </c>
      <c r="T51" s="307">
        <f>VLOOKUP($S51,'幼稚園 単価表'!$A$8:$DW$51,T$7,FALSE)</f>
        <v>2.1</v>
      </c>
      <c r="U51" s="307">
        <f>VLOOKUP($S51,'幼稚園 単価表'!$A$8:$DW$51,U$7,FALSE)</f>
        <v>2.6</v>
      </c>
      <c r="V51" s="307">
        <f>VLOOKUP($S51,'幼稚園 単価表'!$A$8:$DW$51,V$7,FALSE)</f>
        <v>0</v>
      </c>
      <c r="W51" s="307">
        <f>VLOOKUP($S51,'幼稚園 単価表'!$A$8:$DW$51,W$7,FALSE)</f>
        <v>2.2999999999999998</v>
      </c>
      <c r="X51" s="307">
        <f>VLOOKUP($S51,'幼稚園 単価表'!$A$8:$DW$51,X$7,FALSE)</f>
        <v>2.2000000000000002</v>
      </c>
      <c r="Y51" s="669"/>
      <c r="Z51" s="671">
        <f>VLOOKUP($S51,'幼稚園 単価表'!$A$8:$DW$51,Z$7,FALSE)</f>
        <v>0</v>
      </c>
      <c r="AA51" s="671">
        <f>VLOOKUP($S51,'幼稚園 単価表'!$A$8:$DW$51,AA$7,FALSE)</f>
        <v>0</v>
      </c>
      <c r="AB51" s="307">
        <f>VLOOKUP($S51,'幼稚園 単価表'!$A$8:$DW$51,AB$7,FALSE)</f>
        <v>95.3</v>
      </c>
      <c r="AC51" s="307">
        <f>VLOOKUP($S51,'幼稚園 単価表'!$A$8:$DW$51,AC$7,FALSE)</f>
        <v>17.7</v>
      </c>
      <c r="AD51" s="665">
        <f>VLOOKUP($S51,'幼稚園 単価表'!$A$8:$DW$51,AD$7,FALSE)</f>
        <v>0</v>
      </c>
    </row>
  </sheetData>
  <sheetProtection algorithmName="SHA-512" hashValue="t7iIwAiRs2QHqw658PHEUrqXnIkmaH9zD+OQTeCP0eRFHSmUk2TfAu9kzna+xgBBppX7ipBfcn1LvsjpfJaCRg==" saltValue="m0SGJ48v3FZQ1maPplbT/Q==" spinCount="100000" sheet="1" objects="1" scenarios="1"/>
  <mergeCells count="208">
    <mergeCell ref="Z50:Z51"/>
    <mergeCell ref="AA50:AA51"/>
    <mergeCell ref="AD8:AD9"/>
    <mergeCell ref="AD10:AD11"/>
    <mergeCell ref="AD12:AD13"/>
    <mergeCell ref="AD14:AD15"/>
    <mergeCell ref="AD16:AD17"/>
    <mergeCell ref="AD18:AD19"/>
    <mergeCell ref="AD20:AD21"/>
    <mergeCell ref="AD22:AD23"/>
    <mergeCell ref="Z44:Z45"/>
    <mergeCell ref="AA44:AA45"/>
    <mergeCell ref="Z46:Z47"/>
    <mergeCell ref="AA46:AA47"/>
    <mergeCell ref="Z48:Z49"/>
    <mergeCell ref="AA48:AA49"/>
    <mergeCell ref="Z38:Z39"/>
    <mergeCell ref="AA38:AA39"/>
    <mergeCell ref="Z40:Z41"/>
    <mergeCell ref="AA40:AA41"/>
    <mergeCell ref="Z42:Z43"/>
    <mergeCell ref="AA42:AA43"/>
    <mergeCell ref="Z32:Z33"/>
    <mergeCell ref="AA32:AA33"/>
    <mergeCell ref="Z34:Z35"/>
    <mergeCell ref="AA34:AA35"/>
    <mergeCell ref="Z36:Z37"/>
    <mergeCell ref="AA36:AA37"/>
    <mergeCell ref="Z26:Z27"/>
    <mergeCell ref="AA26:AA27"/>
    <mergeCell ref="Z28:Z29"/>
    <mergeCell ref="AA28:AA29"/>
    <mergeCell ref="Z30:Z31"/>
    <mergeCell ref="AA30:AA31"/>
    <mergeCell ref="Y44:Y45"/>
    <mergeCell ref="Y46:Y47"/>
    <mergeCell ref="Y48:Y49"/>
    <mergeCell ref="Y50:Y51"/>
    <mergeCell ref="Z8:Z9"/>
    <mergeCell ref="AA8:AA9"/>
    <mergeCell ref="Z10:Z11"/>
    <mergeCell ref="AA10:AA11"/>
    <mergeCell ref="Z12:Z13"/>
    <mergeCell ref="AA12:AA13"/>
    <mergeCell ref="Y32:Y33"/>
    <mergeCell ref="Y34:Y35"/>
    <mergeCell ref="Y36:Y37"/>
    <mergeCell ref="Y38:Y39"/>
    <mergeCell ref="Y40:Y41"/>
    <mergeCell ref="Y42:Y43"/>
    <mergeCell ref="Y20:Y21"/>
    <mergeCell ref="Y22:Y23"/>
    <mergeCell ref="Y24:Y25"/>
    <mergeCell ref="Y26:Y27"/>
    <mergeCell ref="Y28:Y29"/>
    <mergeCell ref="Y30:Y31"/>
    <mergeCell ref="AA16:AA17"/>
    <mergeCell ref="Z18:Z19"/>
    <mergeCell ref="Y8:Y9"/>
    <mergeCell ref="Y10:Y11"/>
    <mergeCell ref="Y12:Y13"/>
    <mergeCell ref="Y14:Y15"/>
    <mergeCell ref="Y16:Y17"/>
    <mergeCell ref="Y18:Y19"/>
    <mergeCell ref="AD26:AD27"/>
    <mergeCell ref="AD28:AD29"/>
    <mergeCell ref="AD30:AD31"/>
    <mergeCell ref="Z20:Z21"/>
    <mergeCell ref="AA20:AA21"/>
    <mergeCell ref="Z22:Z23"/>
    <mergeCell ref="AA22:AA23"/>
    <mergeCell ref="Z24:Z25"/>
    <mergeCell ref="AA24:AA25"/>
    <mergeCell ref="Z14:Z15"/>
    <mergeCell ref="AA14:AA15"/>
    <mergeCell ref="Z16:Z17"/>
    <mergeCell ref="AA18:AA19"/>
    <mergeCell ref="AN7:AW9"/>
    <mergeCell ref="AX7:BQ8"/>
    <mergeCell ref="AX9:BA9"/>
    <mergeCell ref="BB9:BE9"/>
    <mergeCell ref="BF9:BI9"/>
    <mergeCell ref="BJ9:BM9"/>
    <mergeCell ref="BN9:BQ9"/>
    <mergeCell ref="AN10:AN31"/>
    <mergeCell ref="AO10:AO21"/>
    <mergeCell ref="AP10:AW10"/>
    <mergeCell ref="AX10:BA10"/>
    <mergeCell ref="BB10:BE10"/>
    <mergeCell ref="BF10:BI10"/>
    <mergeCell ref="BJ10:BM10"/>
    <mergeCell ref="BN10:BQ10"/>
    <mergeCell ref="AX11:BA11"/>
    <mergeCell ref="BB11:BE11"/>
    <mergeCell ref="BF11:BI11"/>
    <mergeCell ref="BJ11:BM11"/>
    <mergeCell ref="BN11:BQ11"/>
    <mergeCell ref="AX12:BA12"/>
    <mergeCell ref="BB12:BE12"/>
    <mergeCell ref="BF12:BI12"/>
    <mergeCell ref="BJ12:BM12"/>
    <mergeCell ref="AD48:AD49"/>
    <mergeCell ref="AD50:AD51"/>
    <mergeCell ref="AD38:AD39"/>
    <mergeCell ref="AD40:AD41"/>
    <mergeCell ref="AD42:AD43"/>
    <mergeCell ref="AD44:AD45"/>
    <mergeCell ref="AD46:AD47"/>
    <mergeCell ref="AD36:AD37"/>
    <mergeCell ref="AD24:AD25"/>
    <mergeCell ref="AD32:AD33"/>
    <mergeCell ref="AD34:AD35"/>
    <mergeCell ref="BN12:BQ12"/>
    <mergeCell ref="BF13:BI13"/>
    <mergeCell ref="BJ13:BM13"/>
    <mergeCell ref="BN13:BQ13"/>
    <mergeCell ref="AP14:AW14"/>
    <mergeCell ref="AX14:BA14"/>
    <mergeCell ref="BB14:BE14"/>
    <mergeCell ref="BF14:BI14"/>
    <mergeCell ref="BJ14:BM14"/>
    <mergeCell ref="BN14:BQ14"/>
    <mergeCell ref="AP15:AW15"/>
    <mergeCell ref="AX15:BA15"/>
    <mergeCell ref="BB15:BE15"/>
    <mergeCell ref="BF15:BI15"/>
    <mergeCell ref="BJ15:BM15"/>
    <mergeCell ref="BN15:BQ15"/>
    <mergeCell ref="AX16:BA16"/>
    <mergeCell ref="BB16:BE16"/>
    <mergeCell ref="BF16:BI16"/>
    <mergeCell ref="BJ16:BM16"/>
    <mergeCell ref="BN16:BQ16"/>
    <mergeCell ref="AX17:BA17"/>
    <mergeCell ref="BB17:BE17"/>
    <mergeCell ref="BF17:BI17"/>
    <mergeCell ref="BJ17:BM17"/>
    <mergeCell ref="BN17:BQ17"/>
    <mergeCell ref="AX18:BA18"/>
    <mergeCell ref="BB18:BE18"/>
    <mergeCell ref="BF18:BI18"/>
    <mergeCell ref="BJ18:BM18"/>
    <mergeCell ref="BN18:BQ18"/>
    <mergeCell ref="AX19:BA19"/>
    <mergeCell ref="BB19:BE19"/>
    <mergeCell ref="BF19:BI19"/>
    <mergeCell ref="BJ19:BM19"/>
    <mergeCell ref="BN19:BQ19"/>
    <mergeCell ref="AX20:BA20"/>
    <mergeCell ref="BB20:BE20"/>
    <mergeCell ref="BF20:BI20"/>
    <mergeCell ref="BJ20:BM20"/>
    <mergeCell ref="BN20:BQ20"/>
    <mergeCell ref="AP21:AW21"/>
    <mergeCell ref="AX21:BA21"/>
    <mergeCell ref="BB21:BE21"/>
    <mergeCell ref="BF21:BI21"/>
    <mergeCell ref="BJ21:BM21"/>
    <mergeCell ref="BN21:BQ21"/>
    <mergeCell ref="AO22:AO23"/>
    <mergeCell ref="AP22:AW22"/>
    <mergeCell ref="AX22:BA22"/>
    <mergeCell ref="BB22:BE22"/>
    <mergeCell ref="BF22:BI22"/>
    <mergeCell ref="BJ22:BM22"/>
    <mergeCell ref="BN22:BQ22"/>
    <mergeCell ref="AP23:AW23"/>
    <mergeCell ref="AX23:BA23"/>
    <mergeCell ref="BB23:BE23"/>
    <mergeCell ref="BF23:BI23"/>
    <mergeCell ref="BJ23:BM23"/>
    <mergeCell ref="BN23:BQ23"/>
    <mergeCell ref="AO24:AO31"/>
    <mergeCell ref="AX24:BQ24"/>
    <mergeCell ref="AX25:BQ25"/>
    <mergeCell ref="AX26:BQ26"/>
    <mergeCell ref="AX27:BQ27"/>
    <mergeCell ref="AX28:BQ28"/>
    <mergeCell ref="AX29:BQ29"/>
    <mergeCell ref="AX30:BQ30"/>
    <mergeCell ref="AX31:BQ31"/>
    <mergeCell ref="AP31:AW31"/>
    <mergeCell ref="AN32:AW32"/>
    <mergeCell ref="AX32:BA32"/>
    <mergeCell ref="BB32:BE32"/>
    <mergeCell ref="BF32:BI32"/>
    <mergeCell ref="BJ32:BM32"/>
    <mergeCell ref="BN32:BQ32"/>
    <mergeCell ref="AN33:AW33"/>
    <mergeCell ref="AX33:BA33"/>
    <mergeCell ref="BB33:BE33"/>
    <mergeCell ref="BF33:BI33"/>
    <mergeCell ref="BJ33:BM33"/>
    <mergeCell ref="BN33:BQ33"/>
    <mergeCell ref="AN34:AW34"/>
    <mergeCell ref="AX34:BQ34"/>
    <mergeCell ref="AN37:AQ37"/>
    <mergeCell ref="AR37:AW37"/>
    <mergeCell ref="AX37:AY37"/>
    <mergeCell ref="AZ37:BA37"/>
    <mergeCell ref="BB37:BC37"/>
    <mergeCell ref="BD37:BE37"/>
    <mergeCell ref="BF37:BG37"/>
    <mergeCell ref="BH37:BI37"/>
    <mergeCell ref="BJ37:BK37"/>
    <mergeCell ref="BL37:BM37"/>
    <mergeCell ref="BN37:BO37"/>
    <mergeCell ref="BP37:BQ37"/>
  </mergeCells>
  <phoneticPr fontId="2"/>
  <conditionalFormatting sqref="T8:AD51">
    <cfRule type="cellIs" dxfId="112" priority="1" operator="equal">
      <formula>0</formula>
    </cfRule>
  </conditionalFormatting>
  <conditionalFormatting sqref="BF14:BI15">
    <cfRule type="expression" dxfId="111" priority="5">
      <formula>$U$39:$X$40="NG"</formula>
    </cfRule>
  </conditionalFormatting>
  <conditionalFormatting sqref="BF19:BQ20">
    <cfRule type="expression" dxfId="110" priority="2">
      <formula>$U$44:$AE$45="NG"</formula>
    </cfRule>
  </conditionalFormatting>
  <pageMargins left="0.7" right="0.7" top="0.75" bottom="0.75" header="0.3" footer="0.3"/>
  <ignoredErrors>
    <ignoredError sqref="AC9" formula="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13F86-BA53-5743-BCE6-A205E5EA6448}">
  <dimension ref="A1:EB119"/>
  <sheetViews>
    <sheetView view="pageBreakPreview" zoomScaleNormal="85" zoomScaleSheetLayoutView="100" zoomScalePageLayoutView="70" workbookViewId="0">
      <pane xSplit="2" ySplit="7" topLeftCell="C13" activePane="bottomRight" state="frozen"/>
      <selection activeCell="G16" sqref="G16:K16"/>
      <selection pane="topRight" activeCell="G16" sqref="G16:K16"/>
      <selection pane="bottomLeft" activeCell="G16" sqref="G16:K16"/>
      <selection pane="bottomRight" activeCell="G16" sqref="G16:K16"/>
    </sheetView>
  </sheetViews>
  <sheetFormatPr defaultColWidth="9" defaultRowHeight="15.75"/>
  <cols>
    <col min="1" max="1" width="14.125" style="302" bestFit="1" customWidth="1"/>
    <col min="2" max="2" width="5.625" style="170" customWidth="1"/>
    <col min="3" max="3" width="8.375" style="170" customWidth="1"/>
    <col min="4" max="4" width="4.5" style="170" bestFit="1" customWidth="1"/>
    <col min="5" max="5" width="8.375" style="170" customWidth="1"/>
    <col min="6" max="6" width="2.125" style="170" customWidth="1"/>
    <col min="7" max="7" width="6.875" style="57" customWidth="1"/>
    <col min="8" max="8" width="8.125" style="56" customWidth="1"/>
    <col min="9" max="9" width="2.125" style="61" customWidth="1"/>
    <col min="10" max="10" width="6.125" style="57" customWidth="1"/>
    <col min="11" max="11" width="7.125" style="56" customWidth="1"/>
    <col min="12" max="12" width="1.875" style="145" customWidth="1"/>
    <col min="13" max="13" width="11.125" style="56" customWidth="1"/>
    <col min="14" max="14" width="1.875" style="145" customWidth="1"/>
    <col min="15" max="15" width="9.875" style="56" customWidth="1"/>
    <col min="16" max="16" width="1.875" style="145" customWidth="1"/>
    <col min="17" max="17" width="9.125" style="61" customWidth="1"/>
    <col min="18" max="18" width="11.875" style="61" customWidth="1"/>
    <col min="19" max="19" width="2.125" style="61" customWidth="1"/>
    <col min="20" max="20" width="5.5" style="176" customWidth="1"/>
    <col min="21" max="21" width="2.125" style="61" customWidth="1"/>
    <col min="22" max="22" width="2.875" style="171" customWidth="1"/>
    <col min="23" max="23" width="1.875" style="171" customWidth="1"/>
    <col min="24" max="24" width="11.5" style="171" customWidth="1"/>
    <col min="25" max="25" width="1.875" style="172" customWidth="1"/>
    <col min="26" max="26" width="11.5" style="171" customWidth="1"/>
    <col min="27" max="27" width="2.125" style="61" customWidth="1"/>
    <col min="28" max="28" width="6.875" style="57" customWidth="1"/>
    <col min="29" max="29" width="2.125" style="61" customWidth="1"/>
    <col min="30" max="30" width="4.5" style="58" customWidth="1"/>
    <col min="31" max="31" width="1.875" style="173" customWidth="1"/>
    <col min="32" max="32" width="9.875" style="58" customWidth="1"/>
    <col min="33" max="33" width="1.875" style="58" customWidth="1"/>
    <col min="34" max="34" width="9.875" style="174" customWidth="1"/>
    <col min="35" max="35" width="1.875" style="58" customWidth="1"/>
    <col min="36" max="36" width="9.125" style="58" customWidth="1"/>
    <col min="37" max="37" width="1.875" style="58" customWidth="1"/>
    <col min="38" max="38" width="2.125" style="61" customWidth="1"/>
    <col min="39" max="39" width="6.875" style="57" customWidth="1"/>
    <col min="40" max="40" width="2.125" style="175" customWidth="1"/>
    <col min="41" max="41" width="3.5" style="251" customWidth="1"/>
    <col min="42" max="42" width="2" style="252" customWidth="1"/>
    <col min="43" max="43" width="10.875" style="253" customWidth="1"/>
    <col min="44" max="44" width="2" style="252" customWidth="1"/>
    <col min="45" max="45" width="9.875" style="253" customWidth="1"/>
    <col min="46" max="46" width="2" style="252" customWidth="1"/>
    <col min="47" max="47" width="10" style="253" customWidth="1"/>
    <col min="48" max="48" width="2.125" style="61" customWidth="1"/>
    <col min="49" max="49" width="6" style="176" customWidth="1"/>
    <col min="50" max="50" width="2.125" style="61" customWidth="1"/>
    <col min="51" max="51" width="6" style="177" customWidth="1"/>
    <col min="52" max="52" width="3" style="171" bestFit="1" customWidth="1"/>
    <col min="53" max="53" width="9.875" style="171" customWidth="1"/>
    <col min="54" max="54" width="3" style="172" bestFit="1" customWidth="1"/>
    <col min="55" max="55" width="9.875" style="171" customWidth="1"/>
    <col min="56" max="56" width="3" style="172" bestFit="1" customWidth="1"/>
    <col min="57" max="57" width="9.875" style="171" customWidth="1"/>
    <col min="58" max="58" width="2.125" style="61" customWidth="1"/>
    <col min="59" max="59" width="6" style="176" customWidth="1"/>
    <col min="60" max="60" width="2.125" style="61" customWidth="1"/>
    <col min="61" max="61" width="5.625" style="177" customWidth="1"/>
    <col min="62" max="62" width="2" style="171" customWidth="1"/>
    <col min="63" max="63" width="9.875" style="171" customWidth="1"/>
    <col min="64" max="64" width="2" style="171" customWidth="1"/>
    <col min="65" max="65" width="9.875" style="171" customWidth="1"/>
    <col min="66" max="66" width="2" style="171" customWidth="1"/>
    <col min="67" max="67" width="8.875" style="171" customWidth="1"/>
    <col min="68" max="68" width="2.125" style="61" customWidth="1"/>
    <col min="69" max="69" width="5.5" style="176" customWidth="1"/>
    <col min="70" max="70" width="2.125" style="61" customWidth="1"/>
    <col min="71" max="71" width="3.875" style="254" customWidth="1"/>
    <col min="72" max="72" width="2.5" style="57" customWidth="1"/>
    <col min="73" max="73" width="10.625" style="57" customWidth="1"/>
    <col min="74" max="74" width="2" style="57" customWidth="1"/>
    <col min="75" max="75" width="9.875" style="57" customWidth="1"/>
    <col min="76" max="76" width="2" style="57" customWidth="1"/>
    <col min="77" max="77" width="10.875" style="57" customWidth="1"/>
    <col min="78" max="78" width="2.125" style="61" customWidth="1"/>
    <col min="79" max="79" width="14.125" style="176" customWidth="1"/>
    <col min="80" max="80" width="2.125" style="61" customWidth="1"/>
    <col min="81" max="81" width="5.875" style="254" customWidth="1"/>
    <col min="82" max="82" width="2" style="57" customWidth="1"/>
    <col min="83" max="83" width="10.5" style="57" customWidth="1"/>
    <col min="84" max="84" width="2" style="57" customWidth="1"/>
    <col min="85" max="85" width="9.875" style="57" customWidth="1"/>
    <col min="86" max="86" width="2" style="57" customWidth="1"/>
    <col min="87" max="87" width="9" style="57" customWidth="1"/>
    <col min="88" max="88" width="8.875" style="57" customWidth="1"/>
    <col min="89" max="89" width="2.125" style="61" customWidth="1"/>
    <col min="90" max="90" width="5.5" style="176" customWidth="1"/>
    <col min="91" max="91" width="2.125" style="61" customWidth="1"/>
    <col min="92" max="92" width="4.5" style="254" customWidth="1"/>
    <col min="93" max="93" width="2.125" style="57" customWidth="1"/>
    <col min="94" max="94" width="11.5" style="57" customWidth="1"/>
    <col min="95" max="95" width="2" style="57" customWidth="1"/>
    <col min="96" max="96" width="9.875" style="57" customWidth="1"/>
    <col min="97" max="97" width="2" style="57" customWidth="1"/>
    <col min="98" max="98" width="9.625" style="57" customWidth="1"/>
    <col min="99" max="99" width="2.125" style="57" customWidth="1"/>
    <col min="100" max="100" width="15.875" style="255" customWidth="1"/>
    <col min="101" max="101" width="3.625" style="61" bestFit="1" customWidth="1"/>
    <col min="102" max="102" width="24.875" style="254" customWidth="1"/>
    <col min="103" max="103" width="3.625" style="254" bestFit="1" customWidth="1"/>
    <col min="104" max="104" width="11.875" style="254" customWidth="1"/>
    <col min="105" max="105" width="3.625" style="57" bestFit="1" customWidth="1"/>
    <col min="106" max="106" width="15.875" style="255" customWidth="1"/>
    <col min="107" max="107" width="3.625" style="61" bestFit="1" customWidth="1"/>
    <col min="108" max="108" width="24.5" style="254" customWidth="1"/>
    <col min="109" max="109" width="3.625" style="254" bestFit="1" customWidth="1"/>
    <col min="110" max="110" width="11.875" style="254" customWidth="1"/>
    <col min="111" max="111" width="2.5" style="145" customWidth="1"/>
    <col min="112" max="112" width="10.5" style="176" customWidth="1"/>
    <col min="113" max="113" width="2.5" style="145" customWidth="1"/>
    <col min="114" max="114" width="18.5" style="176" customWidth="1"/>
    <col min="115" max="115" width="2.5" style="256" customWidth="1"/>
    <col min="116" max="116" width="7.125" style="57" customWidth="1"/>
    <col min="117" max="117" width="3.625" style="57" bestFit="1" customWidth="1"/>
    <col min="118" max="118" width="4.875" style="254" customWidth="1"/>
    <col min="119" max="119" width="3.625" style="57" bestFit="1" customWidth="1"/>
    <col min="120" max="120" width="11" style="57" customWidth="1"/>
    <col min="121" max="121" width="3.625" style="57" bestFit="1" customWidth="1"/>
    <col min="122" max="122" width="9.625" style="57" customWidth="1"/>
    <col min="123" max="123" width="3.625" style="57" bestFit="1" customWidth="1"/>
    <col min="124" max="124" width="10.125" style="57" customWidth="1"/>
    <col min="125" max="125" width="3.625" style="57" bestFit="1" customWidth="1"/>
    <col min="126" max="126" width="6.875" style="57" customWidth="1"/>
    <col min="127" max="127" width="3.625" style="61" bestFit="1" customWidth="1"/>
    <col min="128" max="128" width="18.125" style="61" customWidth="1"/>
    <col min="129" max="129" width="7.5" style="143" bestFit="1" customWidth="1"/>
    <col min="130" max="131" width="3.875" style="63" bestFit="1" customWidth="1"/>
    <col min="132" max="132" width="4.5" style="63" bestFit="1" customWidth="1"/>
    <col min="133" max="16384" width="9" style="259"/>
  </cols>
  <sheetData>
    <row r="1" spans="1:132" s="144" customFormat="1" ht="12" customHeight="1">
      <c r="A1" s="297"/>
      <c r="B1" s="739" t="s">
        <v>162</v>
      </c>
      <c r="C1" s="739" t="s">
        <v>15</v>
      </c>
      <c r="D1" s="739" t="s">
        <v>117</v>
      </c>
      <c r="E1" s="739" t="s">
        <v>163</v>
      </c>
      <c r="F1" s="62"/>
      <c r="G1" s="733" t="s">
        <v>164</v>
      </c>
      <c r="H1" s="735"/>
      <c r="I1" s="63"/>
      <c r="J1" s="741" t="s">
        <v>228</v>
      </c>
      <c r="K1" s="742"/>
      <c r="L1" s="742"/>
      <c r="M1" s="742"/>
      <c r="N1" s="742"/>
      <c r="O1" s="742"/>
      <c r="P1" s="742"/>
      <c r="Q1" s="742"/>
      <c r="R1" s="743"/>
      <c r="S1" s="63"/>
      <c r="T1" s="741" t="s">
        <v>118</v>
      </c>
      <c r="U1" s="742"/>
      <c r="V1" s="742"/>
      <c r="W1" s="742"/>
      <c r="X1" s="742"/>
      <c r="Y1" s="742"/>
      <c r="Z1" s="743"/>
      <c r="AA1" s="63"/>
      <c r="AB1" s="741" t="s">
        <v>119</v>
      </c>
      <c r="AC1" s="742"/>
      <c r="AD1" s="742"/>
      <c r="AE1" s="742"/>
      <c r="AF1" s="742"/>
      <c r="AG1" s="742"/>
      <c r="AH1" s="742"/>
      <c r="AI1" s="742"/>
      <c r="AJ1" s="742"/>
      <c r="AK1" s="743"/>
      <c r="AL1" s="63"/>
      <c r="AM1" s="741" t="s">
        <v>203</v>
      </c>
      <c r="AN1" s="742"/>
      <c r="AO1" s="742"/>
      <c r="AP1" s="742"/>
      <c r="AQ1" s="742"/>
      <c r="AR1" s="742"/>
      <c r="AS1" s="742"/>
      <c r="AT1" s="742"/>
      <c r="AU1" s="743"/>
      <c r="AV1" s="63"/>
      <c r="AW1" s="733" t="s">
        <v>229</v>
      </c>
      <c r="AX1" s="734"/>
      <c r="AY1" s="734"/>
      <c r="AZ1" s="734"/>
      <c r="BA1" s="734"/>
      <c r="BB1" s="734"/>
      <c r="BC1" s="734"/>
      <c r="BD1" s="734"/>
      <c r="BE1" s="735"/>
      <c r="BF1" s="63"/>
      <c r="BG1" s="733" t="s">
        <v>230</v>
      </c>
      <c r="BH1" s="734"/>
      <c r="BI1" s="734"/>
      <c r="BJ1" s="734"/>
      <c r="BK1" s="734"/>
      <c r="BL1" s="734"/>
      <c r="BM1" s="734"/>
      <c r="BN1" s="734"/>
      <c r="BO1" s="735"/>
      <c r="BP1" s="63"/>
      <c r="BQ1" s="733" t="s">
        <v>35</v>
      </c>
      <c r="BR1" s="734"/>
      <c r="BS1" s="734"/>
      <c r="BT1" s="734"/>
      <c r="BU1" s="734"/>
      <c r="BV1" s="734"/>
      <c r="BW1" s="734"/>
      <c r="BX1" s="734"/>
      <c r="BY1" s="735"/>
      <c r="BZ1" s="63"/>
      <c r="CA1" s="733" t="s">
        <v>231</v>
      </c>
      <c r="CB1" s="734"/>
      <c r="CC1" s="734"/>
      <c r="CD1" s="734"/>
      <c r="CE1" s="734"/>
      <c r="CF1" s="734"/>
      <c r="CG1" s="734"/>
      <c r="CH1" s="734"/>
      <c r="CI1" s="734"/>
      <c r="CJ1" s="735"/>
      <c r="CK1" s="63"/>
      <c r="CL1" s="741" t="s">
        <v>120</v>
      </c>
      <c r="CM1" s="742"/>
      <c r="CN1" s="742"/>
      <c r="CO1" s="742"/>
      <c r="CP1" s="742"/>
      <c r="CQ1" s="742"/>
      <c r="CR1" s="742"/>
      <c r="CS1" s="742"/>
      <c r="CT1" s="743"/>
      <c r="CU1" s="63"/>
      <c r="CV1" s="741" t="s">
        <v>121</v>
      </c>
      <c r="CW1" s="742"/>
      <c r="CX1" s="742"/>
      <c r="CY1" s="742"/>
      <c r="CZ1" s="743"/>
      <c r="DA1" s="63"/>
      <c r="DB1" s="741" t="s">
        <v>122</v>
      </c>
      <c r="DC1" s="742"/>
      <c r="DD1" s="742"/>
      <c r="DE1" s="742"/>
      <c r="DF1" s="743"/>
      <c r="DG1" s="142"/>
      <c r="DH1" s="740" t="s">
        <v>123</v>
      </c>
      <c r="DI1" s="142"/>
      <c r="DJ1" s="740" t="s">
        <v>204</v>
      </c>
      <c r="DK1" s="142"/>
      <c r="DL1" s="733" t="s">
        <v>124</v>
      </c>
      <c r="DM1" s="734"/>
      <c r="DN1" s="734"/>
      <c r="DO1" s="734"/>
      <c r="DP1" s="734"/>
      <c r="DQ1" s="734"/>
      <c r="DR1" s="734"/>
      <c r="DS1" s="734"/>
      <c r="DT1" s="734"/>
      <c r="DU1" s="734"/>
      <c r="DV1" s="735"/>
      <c r="DW1" s="63"/>
      <c r="DX1" s="740" t="s">
        <v>197</v>
      </c>
      <c r="DY1" s="143"/>
      <c r="DZ1" s="737" t="s">
        <v>232</v>
      </c>
      <c r="EA1" s="745"/>
      <c r="EB1" s="745" t="s">
        <v>233</v>
      </c>
    </row>
    <row r="2" spans="1:132" s="144" customFormat="1" ht="20.100000000000001" customHeight="1">
      <c r="A2" s="297"/>
      <c r="B2" s="739"/>
      <c r="C2" s="739"/>
      <c r="D2" s="739"/>
      <c r="E2" s="739"/>
      <c r="F2" s="62"/>
      <c r="G2" s="736"/>
      <c r="H2" s="738"/>
      <c r="I2" s="61"/>
      <c r="J2" s="744"/>
      <c r="K2" s="745"/>
      <c r="L2" s="745"/>
      <c r="M2" s="745"/>
      <c r="N2" s="745"/>
      <c r="O2" s="745"/>
      <c r="P2" s="745"/>
      <c r="Q2" s="745"/>
      <c r="R2" s="746"/>
      <c r="S2" s="61"/>
      <c r="T2" s="744"/>
      <c r="U2" s="745"/>
      <c r="V2" s="745"/>
      <c r="W2" s="745"/>
      <c r="X2" s="745"/>
      <c r="Y2" s="745"/>
      <c r="Z2" s="746"/>
      <c r="AA2" s="61"/>
      <c r="AB2" s="744"/>
      <c r="AC2" s="745"/>
      <c r="AD2" s="745"/>
      <c r="AE2" s="745"/>
      <c r="AF2" s="745"/>
      <c r="AG2" s="745"/>
      <c r="AH2" s="745"/>
      <c r="AI2" s="745"/>
      <c r="AJ2" s="745"/>
      <c r="AK2" s="746"/>
      <c r="AL2" s="61"/>
      <c r="AM2" s="744"/>
      <c r="AN2" s="745"/>
      <c r="AO2" s="745"/>
      <c r="AP2" s="745"/>
      <c r="AQ2" s="745"/>
      <c r="AR2" s="745"/>
      <c r="AS2" s="745"/>
      <c r="AT2" s="745"/>
      <c r="AU2" s="746"/>
      <c r="AV2" s="61"/>
      <c r="AW2" s="736"/>
      <c r="AX2" s="737"/>
      <c r="AY2" s="737"/>
      <c r="AZ2" s="737"/>
      <c r="BA2" s="737"/>
      <c r="BB2" s="737"/>
      <c r="BC2" s="737"/>
      <c r="BD2" s="737"/>
      <c r="BE2" s="738"/>
      <c r="BF2" s="61"/>
      <c r="BG2" s="736"/>
      <c r="BH2" s="737"/>
      <c r="BI2" s="737"/>
      <c r="BJ2" s="737"/>
      <c r="BK2" s="737"/>
      <c r="BL2" s="737"/>
      <c r="BM2" s="737"/>
      <c r="BN2" s="737"/>
      <c r="BO2" s="738"/>
      <c r="BP2" s="61"/>
      <c r="BQ2" s="736"/>
      <c r="BR2" s="737"/>
      <c r="BS2" s="737"/>
      <c r="BT2" s="737"/>
      <c r="BU2" s="737"/>
      <c r="BV2" s="737"/>
      <c r="BW2" s="737"/>
      <c r="BX2" s="737"/>
      <c r="BY2" s="738"/>
      <c r="BZ2" s="61"/>
      <c r="CA2" s="736"/>
      <c r="CB2" s="737"/>
      <c r="CC2" s="737"/>
      <c r="CD2" s="737"/>
      <c r="CE2" s="737"/>
      <c r="CF2" s="737"/>
      <c r="CG2" s="737"/>
      <c r="CH2" s="737"/>
      <c r="CI2" s="737"/>
      <c r="CJ2" s="738"/>
      <c r="CK2" s="61"/>
      <c r="CL2" s="744"/>
      <c r="CM2" s="745"/>
      <c r="CN2" s="745"/>
      <c r="CO2" s="745"/>
      <c r="CP2" s="745"/>
      <c r="CQ2" s="745"/>
      <c r="CR2" s="745"/>
      <c r="CS2" s="745"/>
      <c r="CT2" s="746"/>
      <c r="CU2" s="63"/>
      <c r="CV2" s="744"/>
      <c r="CW2" s="745"/>
      <c r="CX2" s="745"/>
      <c r="CY2" s="745"/>
      <c r="CZ2" s="746"/>
      <c r="DA2" s="63"/>
      <c r="DB2" s="744"/>
      <c r="DC2" s="745"/>
      <c r="DD2" s="745"/>
      <c r="DE2" s="745"/>
      <c r="DF2" s="746"/>
      <c r="DG2" s="145"/>
      <c r="DH2" s="759"/>
      <c r="DI2" s="145"/>
      <c r="DJ2" s="759"/>
      <c r="DK2" s="142"/>
      <c r="DL2" s="736"/>
      <c r="DM2" s="737"/>
      <c r="DN2" s="737"/>
      <c r="DO2" s="737"/>
      <c r="DP2" s="737"/>
      <c r="DQ2" s="737"/>
      <c r="DR2" s="737"/>
      <c r="DS2" s="737"/>
      <c r="DT2" s="737"/>
      <c r="DU2" s="737"/>
      <c r="DV2" s="738"/>
      <c r="DW2" s="61"/>
      <c r="DX2" s="759"/>
      <c r="DY2" s="760" t="s">
        <v>234</v>
      </c>
      <c r="DZ2" s="745"/>
      <c r="EA2" s="745"/>
      <c r="EB2" s="745"/>
    </row>
    <row r="3" spans="1:132" s="60" customFormat="1" ht="14.25">
      <c r="A3" s="298"/>
      <c r="B3" s="739"/>
      <c r="C3" s="739"/>
      <c r="D3" s="739"/>
      <c r="E3" s="739"/>
      <c r="F3" s="64"/>
      <c r="G3" s="736"/>
      <c r="H3" s="738"/>
      <c r="I3" s="65"/>
      <c r="J3" s="66"/>
      <c r="K3" s="67"/>
      <c r="L3" s="146"/>
      <c r="M3" s="726" t="s">
        <v>235</v>
      </c>
      <c r="N3" s="727"/>
      <c r="O3" s="727"/>
      <c r="P3" s="727"/>
      <c r="Q3" s="727"/>
      <c r="R3" s="728"/>
      <c r="S3" s="59"/>
      <c r="T3" s="69"/>
      <c r="U3" s="70"/>
      <c r="V3" s="756" t="s">
        <v>228</v>
      </c>
      <c r="W3" s="757"/>
      <c r="X3" s="757"/>
      <c r="Y3" s="757"/>
      <c r="Z3" s="758"/>
      <c r="AA3" s="65"/>
      <c r="AB3" s="66"/>
      <c r="AC3" s="70"/>
      <c r="AD3" s="729" t="s">
        <v>228</v>
      </c>
      <c r="AE3" s="730"/>
      <c r="AF3" s="730"/>
      <c r="AG3" s="730"/>
      <c r="AH3" s="730"/>
      <c r="AI3" s="730"/>
      <c r="AJ3" s="730"/>
      <c r="AK3" s="731"/>
      <c r="AL3" s="59"/>
      <c r="AM3" s="66"/>
      <c r="AN3" s="71"/>
      <c r="AO3" s="729" t="s">
        <v>228</v>
      </c>
      <c r="AP3" s="730"/>
      <c r="AQ3" s="730"/>
      <c r="AR3" s="730"/>
      <c r="AS3" s="730"/>
      <c r="AT3" s="730"/>
      <c r="AU3" s="731"/>
      <c r="AV3" s="59"/>
      <c r="AW3" s="69"/>
      <c r="AX3" s="70"/>
      <c r="AY3" s="729" t="s">
        <v>228</v>
      </c>
      <c r="AZ3" s="730"/>
      <c r="BA3" s="730"/>
      <c r="BB3" s="730"/>
      <c r="BC3" s="730"/>
      <c r="BD3" s="730"/>
      <c r="BE3" s="731"/>
      <c r="BF3" s="59"/>
      <c r="BG3" s="69"/>
      <c r="BH3" s="70"/>
      <c r="BI3" s="729" t="s">
        <v>228</v>
      </c>
      <c r="BJ3" s="730"/>
      <c r="BK3" s="730"/>
      <c r="BL3" s="730"/>
      <c r="BM3" s="730"/>
      <c r="BN3" s="730"/>
      <c r="BO3" s="731"/>
      <c r="BP3" s="59"/>
      <c r="BQ3" s="69"/>
      <c r="BR3" s="70"/>
      <c r="BS3" s="729" t="s">
        <v>228</v>
      </c>
      <c r="BT3" s="730"/>
      <c r="BU3" s="730"/>
      <c r="BV3" s="730"/>
      <c r="BW3" s="730"/>
      <c r="BX3" s="730"/>
      <c r="BY3" s="731"/>
      <c r="BZ3" s="59"/>
      <c r="CA3" s="69"/>
      <c r="CB3" s="70"/>
      <c r="CC3" s="729" t="s">
        <v>228</v>
      </c>
      <c r="CD3" s="730"/>
      <c r="CE3" s="730"/>
      <c r="CF3" s="730"/>
      <c r="CG3" s="730"/>
      <c r="CH3" s="730"/>
      <c r="CI3" s="730"/>
      <c r="CJ3" s="731"/>
      <c r="CK3" s="59"/>
      <c r="CL3" s="69"/>
      <c r="CM3" s="70"/>
      <c r="CN3" s="729" t="s">
        <v>228</v>
      </c>
      <c r="CO3" s="730"/>
      <c r="CP3" s="730"/>
      <c r="CQ3" s="730"/>
      <c r="CR3" s="730"/>
      <c r="CS3" s="730"/>
      <c r="CT3" s="731"/>
      <c r="CU3" s="72"/>
      <c r="CV3" s="73"/>
      <c r="CW3" s="70"/>
      <c r="CX3" s="733" t="s">
        <v>228</v>
      </c>
      <c r="CY3" s="734"/>
      <c r="CZ3" s="735"/>
      <c r="DA3" s="72"/>
      <c r="DB3" s="73"/>
      <c r="DC3" s="70"/>
      <c r="DD3" s="733" t="s">
        <v>236</v>
      </c>
      <c r="DE3" s="734"/>
      <c r="DF3" s="735"/>
      <c r="DG3" s="146"/>
      <c r="DH3" s="74"/>
      <c r="DI3" s="146"/>
      <c r="DJ3" s="759"/>
      <c r="DK3" s="147"/>
      <c r="DL3" s="66"/>
      <c r="DM3" s="72"/>
      <c r="DN3" s="729" t="s">
        <v>228</v>
      </c>
      <c r="DO3" s="730"/>
      <c r="DP3" s="730"/>
      <c r="DQ3" s="730"/>
      <c r="DR3" s="730"/>
      <c r="DS3" s="730"/>
      <c r="DT3" s="730"/>
      <c r="DU3" s="731"/>
      <c r="DV3" s="148"/>
      <c r="DW3" s="59"/>
      <c r="DX3" s="75"/>
      <c r="DY3" s="760"/>
      <c r="DZ3" s="745"/>
      <c r="EA3" s="745"/>
      <c r="EB3" s="745"/>
    </row>
    <row r="4" spans="1:132" s="60" customFormat="1" ht="14.25">
      <c r="A4" s="298"/>
      <c r="B4" s="740"/>
      <c r="C4" s="740"/>
      <c r="D4" s="740"/>
      <c r="E4" s="740"/>
      <c r="F4" s="64"/>
      <c r="G4" s="64"/>
      <c r="H4" s="70"/>
      <c r="I4" s="65"/>
      <c r="J4" s="66"/>
      <c r="K4" s="67"/>
      <c r="L4" s="146"/>
      <c r="M4" s="750" t="s">
        <v>237</v>
      </c>
      <c r="N4" s="150"/>
      <c r="O4" s="752" t="s">
        <v>238</v>
      </c>
      <c r="P4" s="150"/>
      <c r="Q4" s="754" t="s">
        <v>239</v>
      </c>
      <c r="R4" s="755"/>
      <c r="S4" s="59"/>
      <c r="T4" s="69"/>
      <c r="U4" s="70"/>
      <c r="W4" s="151"/>
      <c r="X4" s="756" t="s">
        <v>240</v>
      </c>
      <c r="Y4" s="757"/>
      <c r="Z4" s="758"/>
      <c r="AA4" s="65"/>
      <c r="AB4" s="66"/>
      <c r="AC4" s="70"/>
      <c r="AD4" s="152"/>
      <c r="AE4" s="153"/>
      <c r="AF4" s="726" t="s">
        <v>235</v>
      </c>
      <c r="AG4" s="727"/>
      <c r="AH4" s="727"/>
      <c r="AI4" s="727"/>
      <c r="AJ4" s="728"/>
      <c r="AK4" s="68"/>
      <c r="AL4" s="59"/>
      <c r="AM4" s="66"/>
      <c r="AN4" s="71"/>
      <c r="AO4" s="154"/>
      <c r="AP4" s="153"/>
      <c r="AQ4" s="726" t="s">
        <v>235</v>
      </c>
      <c r="AR4" s="727"/>
      <c r="AS4" s="727"/>
      <c r="AT4" s="727"/>
      <c r="AU4" s="728"/>
      <c r="AV4" s="59"/>
      <c r="AW4" s="69"/>
      <c r="AX4" s="70"/>
      <c r="AY4" s="154"/>
      <c r="AZ4" s="153"/>
      <c r="BA4" s="726" t="s">
        <v>235</v>
      </c>
      <c r="BB4" s="727"/>
      <c r="BC4" s="727"/>
      <c r="BD4" s="727"/>
      <c r="BE4" s="728"/>
      <c r="BF4" s="59"/>
      <c r="BG4" s="69"/>
      <c r="BH4" s="70"/>
      <c r="BI4" s="154"/>
      <c r="BJ4" s="155"/>
      <c r="BK4" s="726" t="s">
        <v>235</v>
      </c>
      <c r="BL4" s="727"/>
      <c r="BM4" s="727"/>
      <c r="BN4" s="727"/>
      <c r="BO4" s="728"/>
      <c r="BP4" s="59"/>
      <c r="BQ4" s="69"/>
      <c r="BR4" s="70"/>
      <c r="BS4" s="154"/>
      <c r="BT4" s="153"/>
      <c r="BU4" s="726" t="s">
        <v>235</v>
      </c>
      <c r="BV4" s="727"/>
      <c r="BW4" s="727"/>
      <c r="BX4" s="727"/>
      <c r="BY4" s="728"/>
      <c r="BZ4" s="59"/>
      <c r="CA4" s="69"/>
      <c r="CB4" s="70"/>
      <c r="CC4" s="154"/>
      <c r="CD4" s="155"/>
      <c r="CE4" s="726" t="s">
        <v>235</v>
      </c>
      <c r="CF4" s="727"/>
      <c r="CG4" s="727"/>
      <c r="CH4" s="727"/>
      <c r="CI4" s="728"/>
      <c r="CJ4" s="70"/>
      <c r="CK4" s="59"/>
      <c r="CL4" s="69"/>
      <c r="CM4" s="70"/>
      <c r="CN4" s="154"/>
      <c r="CO4" s="153"/>
      <c r="CP4" s="726" t="s">
        <v>235</v>
      </c>
      <c r="CQ4" s="727"/>
      <c r="CR4" s="727"/>
      <c r="CS4" s="727"/>
      <c r="CT4" s="728"/>
      <c r="CU4" s="72"/>
      <c r="CV4" s="73"/>
      <c r="CW4" s="70"/>
      <c r="CX4" s="736"/>
      <c r="CY4" s="737"/>
      <c r="CZ4" s="738"/>
      <c r="DA4" s="72"/>
      <c r="DB4" s="73"/>
      <c r="DC4" s="70"/>
      <c r="DD4" s="736"/>
      <c r="DE4" s="737"/>
      <c r="DF4" s="738"/>
      <c r="DG4" s="146"/>
      <c r="DH4" s="74"/>
      <c r="DI4" s="146"/>
      <c r="DJ4" s="759"/>
      <c r="DK4" s="147"/>
      <c r="DL4" s="66"/>
      <c r="DM4" s="72"/>
      <c r="DN4" s="154"/>
      <c r="DO4" s="155"/>
      <c r="DP4" s="726" t="s">
        <v>235</v>
      </c>
      <c r="DQ4" s="727"/>
      <c r="DR4" s="727"/>
      <c r="DS4" s="727"/>
      <c r="DT4" s="728"/>
      <c r="DU4" s="68"/>
      <c r="DV4" s="148"/>
      <c r="DW4" s="59"/>
      <c r="DX4" s="75"/>
      <c r="DY4" s="143"/>
      <c r="DZ4" s="745"/>
      <c r="EA4" s="745"/>
      <c r="EB4" s="745"/>
    </row>
    <row r="5" spans="1:132" s="60" customFormat="1" ht="14.25">
      <c r="A5" s="298"/>
      <c r="B5" s="740"/>
      <c r="C5" s="740"/>
      <c r="D5" s="740"/>
      <c r="E5" s="740"/>
      <c r="F5" s="64"/>
      <c r="G5" s="66"/>
      <c r="H5" s="76" t="s">
        <v>241</v>
      </c>
      <c r="I5" s="55"/>
      <c r="J5" s="69"/>
      <c r="K5" s="156" t="s">
        <v>241</v>
      </c>
      <c r="L5" s="146"/>
      <c r="M5" s="751"/>
      <c r="N5" s="146"/>
      <c r="O5" s="753"/>
      <c r="P5" s="146"/>
      <c r="Q5" s="157"/>
      <c r="R5" s="158" t="s">
        <v>242</v>
      </c>
      <c r="S5" s="59"/>
      <c r="T5" s="66"/>
      <c r="U5" s="55"/>
      <c r="V5" s="159"/>
      <c r="W5" s="151"/>
      <c r="X5" s="149" t="s">
        <v>243</v>
      </c>
      <c r="Y5" s="146"/>
      <c r="Z5" s="160" t="s">
        <v>238</v>
      </c>
      <c r="AA5" s="61"/>
      <c r="AB5" s="69"/>
      <c r="AC5" s="55"/>
      <c r="AD5" s="161"/>
      <c r="AE5" s="162"/>
      <c r="AF5" s="149" t="s">
        <v>243</v>
      </c>
      <c r="AG5" s="67"/>
      <c r="AH5" s="163" t="s">
        <v>238</v>
      </c>
      <c r="AI5" s="67"/>
      <c r="AJ5" s="160" t="s">
        <v>239</v>
      </c>
      <c r="AK5" s="164"/>
      <c r="AL5" s="59"/>
      <c r="AM5" s="69"/>
      <c r="AN5" s="77"/>
      <c r="AO5" s="165"/>
      <c r="AP5" s="162"/>
      <c r="AQ5" s="149" t="s">
        <v>243</v>
      </c>
      <c r="AR5" s="146"/>
      <c r="AS5" s="163" t="s">
        <v>238</v>
      </c>
      <c r="AT5" s="146"/>
      <c r="AU5" s="160" t="s">
        <v>239</v>
      </c>
      <c r="AV5" s="59"/>
      <c r="AW5" s="66"/>
      <c r="AX5" s="55"/>
      <c r="AY5" s="165"/>
      <c r="AZ5" s="166"/>
      <c r="BA5" s="149" t="s">
        <v>243</v>
      </c>
      <c r="BB5" s="146"/>
      <c r="BC5" s="163" t="s">
        <v>238</v>
      </c>
      <c r="BD5" s="146"/>
      <c r="BE5" s="160" t="s">
        <v>239</v>
      </c>
      <c r="BF5" s="59"/>
      <c r="BG5" s="66"/>
      <c r="BH5" s="55"/>
      <c r="BI5" s="165"/>
      <c r="BJ5" s="166"/>
      <c r="BK5" s="149" t="s">
        <v>243</v>
      </c>
      <c r="BL5" s="67"/>
      <c r="BM5" s="163" t="s">
        <v>238</v>
      </c>
      <c r="BN5" s="67"/>
      <c r="BO5" s="160" t="s">
        <v>239</v>
      </c>
      <c r="BP5" s="59"/>
      <c r="BQ5" s="66"/>
      <c r="BR5" s="55"/>
      <c r="BS5" s="165"/>
      <c r="BT5" s="162"/>
      <c r="BU5" s="149" t="s">
        <v>243</v>
      </c>
      <c r="BV5" s="67"/>
      <c r="BW5" s="163" t="s">
        <v>238</v>
      </c>
      <c r="BX5" s="67"/>
      <c r="BY5" s="160" t="s">
        <v>239</v>
      </c>
      <c r="BZ5" s="59"/>
      <c r="CA5" s="66"/>
      <c r="CB5" s="55"/>
      <c r="CC5" s="165"/>
      <c r="CD5" s="166"/>
      <c r="CE5" s="149" t="s">
        <v>243</v>
      </c>
      <c r="CF5" s="67"/>
      <c r="CG5" s="163" t="s">
        <v>238</v>
      </c>
      <c r="CH5" s="67"/>
      <c r="CI5" s="160" t="s">
        <v>239</v>
      </c>
      <c r="CJ5" s="70"/>
      <c r="CK5" s="59"/>
      <c r="CL5" s="66"/>
      <c r="CM5" s="55"/>
      <c r="CN5" s="165"/>
      <c r="CO5" s="162"/>
      <c r="CP5" s="149" t="s">
        <v>243</v>
      </c>
      <c r="CQ5" s="67"/>
      <c r="CR5" s="163" t="s">
        <v>238</v>
      </c>
      <c r="CS5" s="67"/>
      <c r="CT5" s="160" t="s">
        <v>239</v>
      </c>
      <c r="CU5" s="78"/>
      <c r="CV5" s="73"/>
      <c r="CW5" s="55"/>
      <c r="CX5" s="736"/>
      <c r="CY5" s="737"/>
      <c r="CZ5" s="738"/>
      <c r="DA5" s="78"/>
      <c r="DB5" s="73"/>
      <c r="DC5" s="55"/>
      <c r="DD5" s="736"/>
      <c r="DE5" s="737"/>
      <c r="DF5" s="738"/>
      <c r="DG5" s="146"/>
      <c r="DH5" s="75"/>
      <c r="DI5" s="146"/>
      <c r="DJ5" s="759"/>
      <c r="DK5" s="147"/>
      <c r="DL5" s="66"/>
      <c r="DM5" s="72"/>
      <c r="DN5" s="165"/>
      <c r="DO5" s="166"/>
      <c r="DP5" s="149" t="s">
        <v>243</v>
      </c>
      <c r="DQ5" s="67"/>
      <c r="DR5" s="163" t="s">
        <v>238</v>
      </c>
      <c r="DS5" s="67"/>
      <c r="DT5" s="160" t="s">
        <v>239</v>
      </c>
      <c r="DU5" s="164"/>
      <c r="DV5" s="148"/>
      <c r="DW5" s="59"/>
      <c r="DX5" s="75"/>
      <c r="DY5" s="167"/>
      <c r="DZ5" s="745"/>
      <c r="EA5" s="745"/>
      <c r="EB5" s="745"/>
    </row>
    <row r="6" spans="1:132" s="60" customFormat="1" ht="14.25">
      <c r="A6" s="298"/>
      <c r="B6" s="79" t="s">
        <v>165</v>
      </c>
      <c r="C6" s="80" t="s">
        <v>166</v>
      </c>
      <c r="D6" s="79" t="s">
        <v>167</v>
      </c>
      <c r="E6" s="79" t="s">
        <v>168</v>
      </c>
      <c r="F6" s="65"/>
      <c r="G6" s="747" t="s">
        <v>169</v>
      </c>
      <c r="H6" s="749"/>
      <c r="I6" s="61"/>
      <c r="J6" s="747" t="s">
        <v>170</v>
      </c>
      <c r="K6" s="748"/>
      <c r="L6" s="748"/>
      <c r="M6" s="748"/>
      <c r="N6" s="748"/>
      <c r="O6" s="748"/>
      <c r="P6" s="748"/>
      <c r="Q6" s="748"/>
      <c r="R6" s="749"/>
      <c r="S6" s="59"/>
      <c r="T6" s="747" t="s">
        <v>186</v>
      </c>
      <c r="U6" s="748"/>
      <c r="V6" s="748"/>
      <c r="W6" s="748"/>
      <c r="X6" s="748"/>
      <c r="Y6" s="748"/>
      <c r="Z6" s="749"/>
      <c r="AA6" s="61"/>
      <c r="AB6" s="747" t="s">
        <v>187</v>
      </c>
      <c r="AC6" s="748"/>
      <c r="AD6" s="748"/>
      <c r="AE6" s="748"/>
      <c r="AF6" s="748"/>
      <c r="AG6" s="748"/>
      <c r="AH6" s="748"/>
      <c r="AI6" s="748"/>
      <c r="AJ6" s="748"/>
      <c r="AK6" s="749"/>
      <c r="AL6" s="59"/>
      <c r="AM6" s="747" t="s">
        <v>188</v>
      </c>
      <c r="AN6" s="748"/>
      <c r="AO6" s="748"/>
      <c r="AP6" s="748"/>
      <c r="AQ6" s="748"/>
      <c r="AR6" s="748"/>
      <c r="AS6" s="748"/>
      <c r="AT6" s="748"/>
      <c r="AU6" s="749"/>
      <c r="AV6" s="59"/>
      <c r="AW6" s="747" t="s">
        <v>189</v>
      </c>
      <c r="AX6" s="748"/>
      <c r="AY6" s="748"/>
      <c r="AZ6" s="748"/>
      <c r="BA6" s="748"/>
      <c r="BB6" s="748"/>
      <c r="BC6" s="748"/>
      <c r="BD6" s="748"/>
      <c r="BE6" s="749"/>
      <c r="BF6" s="59"/>
      <c r="BG6" s="747" t="s">
        <v>205</v>
      </c>
      <c r="BH6" s="748"/>
      <c r="BI6" s="748"/>
      <c r="BJ6" s="748"/>
      <c r="BK6" s="748"/>
      <c r="BL6" s="748"/>
      <c r="BM6" s="748"/>
      <c r="BN6" s="748"/>
      <c r="BO6" s="749"/>
      <c r="BP6" s="59"/>
      <c r="BQ6" s="747" t="s">
        <v>190</v>
      </c>
      <c r="BR6" s="748"/>
      <c r="BS6" s="748"/>
      <c r="BT6" s="748"/>
      <c r="BU6" s="748"/>
      <c r="BV6" s="748"/>
      <c r="BW6" s="748"/>
      <c r="BX6" s="748"/>
      <c r="BY6" s="749"/>
      <c r="BZ6" s="59"/>
      <c r="CA6" s="747" t="s">
        <v>191</v>
      </c>
      <c r="CB6" s="748"/>
      <c r="CC6" s="748"/>
      <c r="CD6" s="748"/>
      <c r="CE6" s="748"/>
      <c r="CF6" s="748"/>
      <c r="CG6" s="748"/>
      <c r="CH6" s="748"/>
      <c r="CI6" s="748"/>
      <c r="CJ6" s="749"/>
      <c r="CK6" s="59"/>
      <c r="CL6" s="747" t="s">
        <v>192</v>
      </c>
      <c r="CM6" s="748"/>
      <c r="CN6" s="748"/>
      <c r="CO6" s="748"/>
      <c r="CP6" s="748"/>
      <c r="CQ6" s="748"/>
      <c r="CR6" s="748"/>
      <c r="CS6" s="748"/>
      <c r="CT6" s="749"/>
      <c r="CU6" s="78"/>
      <c r="CV6" s="747" t="s">
        <v>193</v>
      </c>
      <c r="CW6" s="748"/>
      <c r="CX6" s="748"/>
      <c r="CY6" s="748"/>
      <c r="CZ6" s="749"/>
      <c r="DA6" s="78"/>
      <c r="DB6" s="747" t="s">
        <v>206</v>
      </c>
      <c r="DC6" s="748"/>
      <c r="DD6" s="748"/>
      <c r="DE6" s="748"/>
      <c r="DF6" s="749"/>
      <c r="DG6" s="146"/>
      <c r="DH6" s="81" t="s">
        <v>196</v>
      </c>
      <c r="DI6" s="146"/>
      <c r="DJ6" s="81" t="s">
        <v>207</v>
      </c>
      <c r="DK6" s="147"/>
      <c r="DL6" s="747" t="s">
        <v>208</v>
      </c>
      <c r="DM6" s="748"/>
      <c r="DN6" s="748"/>
      <c r="DO6" s="748"/>
      <c r="DP6" s="748"/>
      <c r="DQ6" s="748"/>
      <c r="DR6" s="748"/>
      <c r="DS6" s="748"/>
      <c r="DT6" s="748"/>
      <c r="DU6" s="748"/>
      <c r="DV6" s="749"/>
      <c r="DW6" s="59"/>
      <c r="DX6" s="81" t="s">
        <v>79</v>
      </c>
      <c r="DY6" s="168"/>
      <c r="DZ6" s="168"/>
    </row>
    <row r="7" spans="1:132" s="60" customFormat="1" ht="14.25">
      <c r="A7" s="298">
        <v>1</v>
      </c>
      <c r="B7" s="169">
        <v>2</v>
      </c>
      <c r="C7" s="169">
        <v>3</v>
      </c>
      <c r="D7" s="169">
        <v>4</v>
      </c>
      <c r="E7" s="169">
        <v>5</v>
      </c>
      <c r="F7" s="169">
        <v>6</v>
      </c>
      <c r="G7" s="169">
        <v>7</v>
      </c>
      <c r="H7" s="169">
        <v>8</v>
      </c>
      <c r="I7" s="169">
        <v>9</v>
      </c>
      <c r="J7" s="169">
        <v>10</v>
      </c>
      <c r="K7" s="169">
        <v>11</v>
      </c>
      <c r="L7" s="169">
        <v>12</v>
      </c>
      <c r="M7" s="169">
        <v>13</v>
      </c>
      <c r="N7" s="169">
        <v>14</v>
      </c>
      <c r="O7" s="169">
        <v>15</v>
      </c>
      <c r="P7" s="169">
        <v>16</v>
      </c>
      <c r="Q7" s="169">
        <v>17</v>
      </c>
      <c r="R7" s="169">
        <v>18</v>
      </c>
      <c r="S7" s="169">
        <v>19</v>
      </c>
      <c r="T7" s="169">
        <v>20</v>
      </c>
      <c r="U7" s="169">
        <v>21</v>
      </c>
      <c r="V7" s="169">
        <v>22</v>
      </c>
      <c r="W7" s="169">
        <v>23</v>
      </c>
      <c r="X7" s="169">
        <v>24</v>
      </c>
      <c r="Y7" s="169">
        <v>25</v>
      </c>
      <c r="Z7" s="169">
        <v>26</v>
      </c>
      <c r="AA7" s="169">
        <v>27</v>
      </c>
      <c r="AB7" s="169">
        <v>28</v>
      </c>
      <c r="AC7" s="169">
        <v>29</v>
      </c>
      <c r="AD7" s="169">
        <v>30</v>
      </c>
      <c r="AE7" s="169">
        <v>31</v>
      </c>
      <c r="AF7" s="169">
        <v>32</v>
      </c>
      <c r="AG7" s="169">
        <v>33</v>
      </c>
      <c r="AH7" s="169">
        <v>34</v>
      </c>
      <c r="AI7" s="169">
        <v>35</v>
      </c>
      <c r="AJ7" s="169">
        <v>36</v>
      </c>
      <c r="AK7" s="169">
        <v>37</v>
      </c>
      <c r="AL7" s="169">
        <v>38</v>
      </c>
      <c r="AM7" s="169">
        <v>39</v>
      </c>
      <c r="AN7" s="169">
        <v>40</v>
      </c>
      <c r="AO7" s="169">
        <v>41</v>
      </c>
      <c r="AP7" s="169">
        <v>42</v>
      </c>
      <c r="AQ7" s="169">
        <v>43</v>
      </c>
      <c r="AR7" s="169">
        <v>44</v>
      </c>
      <c r="AS7" s="169">
        <v>45</v>
      </c>
      <c r="AT7" s="169">
        <v>46</v>
      </c>
      <c r="AU7" s="169">
        <v>47</v>
      </c>
      <c r="AV7" s="169">
        <v>48</v>
      </c>
      <c r="AW7" s="169">
        <v>49</v>
      </c>
      <c r="AX7" s="169">
        <v>50</v>
      </c>
      <c r="AY7" s="169">
        <v>51</v>
      </c>
      <c r="AZ7" s="169">
        <v>52</v>
      </c>
      <c r="BA7" s="169">
        <v>53</v>
      </c>
      <c r="BB7" s="169">
        <v>54</v>
      </c>
      <c r="BC7" s="169">
        <v>55</v>
      </c>
      <c r="BD7" s="169">
        <v>56</v>
      </c>
      <c r="BE7" s="169">
        <v>57</v>
      </c>
      <c r="BF7" s="169">
        <v>58</v>
      </c>
      <c r="BG7" s="169">
        <v>59</v>
      </c>
      <c r="BH7" s="169">
        <v>60</v>
      </c>
      <c r="BI7" s="169">
        <v>61</v>
      </c>
      <c r="BJ7" s="169">
        <v>62</v>
      </c>
      <c r="BK7" s="169">
        <v>63</v>
      </c>
      <c r="BL7" s="169">
        <v>64</v>
      </c>
      <c r="BM7" s="169">
        <v>65</v>
      </c>
      <c r="BN7" s="169">
        <v>66</v>
      </c>
      <c r="BO7" s="169">
        <v>67</v>
      </c>
      <c r="BP7" s="169">
        <v>68</v>
      </c>
      <c r="BQ7" s="169">
        <v>69</v>
      </c>
      <c r="BR7" s="169">
        <v>70</v>
      </c>
      <c r="BS7" s="169">
        <v>71</v>
      </c>
      <c r="BT7" s="169">
        <v>72</v>
      </c>
      <c r="BU7" s="169">
        <v>73</v>
      </c>
      <c r="BV7" s="169">
        <v>74</v>
      </c>
      <c r="BW7" s="169">
        <v>75</v>
      </c>
      <c r="BX7" s="169">
        <v>76</v>
      </c>
      <c r="BY7" s="169">
        <v>77</v>
      </c>
      <c r="BZ7" s="169">
        <v>78</v>
      </c>
      <c r="CA7" s="169">
        <v>79</v>
      </c>
      <c r="CB7" s="169">
        <v>80</v>
      </c>
      <c r="CC7" s="169">
        <v>81</v>
      </c>
      <c r="CD7" s="169">
        <v>82</v>
      </c>
      <c r="CE7" s="169">
        <v>83</v>
      </c>
      <c r="CF7" s="169">
        <v>84</v>
      </c>
      <c r="CG7" s="169">
        <v>85</v>
      </c>
      <c r="CH7" s="169">
        <v>86</v>
      </c>
      <c r="CI7" s="169">
        <v>87</v>
      </c>
      <c r="CJ7" s="169">
        <v>88</v>
      </c>
      <c r="CK7" s="169">
        <v>89</v>
      </c>
      <c r="CL7" s="169">
        <v>90</v>
      </c>
      <c r="CM7" s="169">
        <v>91</v>
      </c>
      <c r="CN7" s="169">
        <v>92</v>
      </c>
      <c r="CO7" s="169">
        <v>93</v>
      </c>
      <c r="CP7" s="169">
        <v>94</v>
      </c>
      <c r="CQ7" s="169">
        <v>95</v>
      </c>
      <c r="CR7" s="169">
        <v>96</v>
      </c>
      <c r="CS7" s="169">
        <v>97</v>
      </c>
      <c r="CT7" s="169">
        <v>98</v>
      </c>
      <c r="CU7" s="169">
        <v>99</v>
      </c>
      <c r="CV7" s="169">
        <v>100</v>
      </c>
      <c r="CW7" s="169">
        <v>101</v>
      </c>
      <c r="CX7" s="169">
        <v>102</v>
      </c>
      <c r="CY7" s="169">
        <v>103</v>
      </c>
      <c r="CZ7" s="169">
        <v>104</v>
      </c>
      <c r="DA7" s="169">
        <v>105</v>
      </c>
      <c r="DB7" s="169">
        <v>106</v>
      </c>
      <c r="DC7" s="169">
        <v>107</v>
      </c>
      <c r="DD7" s="169">
        <v>108</v>
      </c>
      <c r="DE7" s="169">
        <v>109</v>
      </c>
      <c r="DF7" s="169">
        <v>110</v>
      </c>
      <c r="DG7" s="169">
        <v>111</v>
      </c>
      <c r="DH7" s="169">
        <v>112</v>
      </c>
      <c r="DI7" s="169">
        <v>113</v>
      </c>
      <c r="DJ7" s="169">
        <v>114</v>
      </c>
      <c r="DK7" s="169">
        <v>115</v>
      </c>
      <c r="DL7" s="169">
        <v>116</v>
      </c>
      <c r="DM7" s="169">
        <v>117</v>
      </c>
      <c r="DN7" s="169">
        <v>118</v>
      </c>
      <c r="DO7" s="169">
        <v>119</v>
      </c>
      <c r="DP7" s="169">
        <v>120</v>
      </c>
      <c r="DQ7" s="169">
        <v>121</v>
      </c>
      <c r="DR7" s="169">
        <v>122</v>
      </c>
      <c r="DS7" s="169">
        <v>123</v>
      </c>
      <c r="DT7" s="169">
        <v>124</v>
      </c>
      <c r="DU7" s="169">
        <v>125</v>
      </c>
      <c r="DV7" s="169">
        <v>126</v>
      </c>
      <c r="DW7" s="169">
        <v>127</v>
      </c>
      <c r="DX7" s="169">
        <v>128</v>
      </c>
      <c r="DY7" s="167"/>
      <c r="DZ7" s="63"/>
      <c r="EA7" s="63"/>
      <c r="EB7" s="63"/>
    </row>
    <row r="8" spans="1:132" s="213" customFormat="1" ht="34.35" customHeight="1">
      <c r="A8" s="293" t="s">
        <v>331</v>
      </c>
      <c r="B8" s="732" t="s">
        <v>171</v>
      </c>
      <c r="C8" s="719" t="s">
        <v>172</v>
      </c>
      <c r="D8" s="721" t="s">
        <v>202</v>
      </c>
      <c r="E8" s="178" t="s">
        <v>26</v>
      </c>
      <c r="F8" s="179"/>
      <c r="G8" s="180">
        <v>131420</v>
      </c>
      <c r="H8" s="181">
        <v>141050</v>
      </c>
      <c r="I8" s="182" t="s">
        <v>173</v>
      </c>
      <c r="J8" s="183">
        <v>1290</v>
      </c>
      <c r="K8" s="184">
        <v>1390</v>
      </c>
      <c r="L8" s="185" t="s">
        <v>212</v>
      </c>
      <c r="M8" s="186" t="s">
        <v>245</v>
      </c>
      <c r="N8" s="187" t="s">
        <v>173</v>
      </c>
      <c r="O8" s="188" t="s">
        <v>246</v>
      </c>
      <c r="P8" s="187" t="s">
        <v>173</v>
      </c>
      <c r="Q8" s="189">
        <v>2.1</v>
      </c>
      <c r="R8" s="190">
        <v>2.1</v>
      </c>
      <c r="S8" s="681" t="s">
        <v>173</v>
      </c>
      <c r="T8" s="699">
        <v>5880</v>
      </c>
      <c r="U8" s="681" t="s">
        <v>173</v>
      </c>
      <c r="V8" s="709">
        <v>50</v>
      </c>
      <c r="W8" s="711" t="s">
        <v>200</v>
      </c>
      <c r="X8" s="677" t="s">
        <v>245</v>
      </c>
      <c r="Y8" s="711" t="s">
        <v>173</v>
      </c>
      <c r="Z8" s="713" t="s">
        <v>247</v>
      </c>
      <c r="AA8" s="182" t="s">
        <v>173</v>
      </c>
      <c r="AB8" s="192">
        <v>9630</v>
      </c>
      <c r="AC8" s="681" t="s">
        <v>173</v>
      </c>
      <c r="AD8" s="193">
        <v>90</v>
      </c>
      <c r="AE8" s="191" t="s">
        <v>200</v>
      </c>
      <c r="AF8" s="186" t="s">
        <v>245</v>
      </c>
      <c r="AG8" s="194" t="s">
        <v>173</v>
      </c>
      <c r="AH8" s="188" t="s">
        <v>248</v>
      </c>
      <c r="AI8" s="194" t="s">
        <v>173</v>
      </c>
      <c r="AJ8" s="195">
        <v>2.6</v>
      </c>
      <c r="AK8" s="196" t="s">
        <v>249</v>
      </c>
      <c r="AL8" s="197" t="s">
        <v>194</v>
      </c>
      <c r="AM8" s="198">
        <v>3850</v>
      </c>
      <c r="AN8" s="197" t="s">
        <v>194</v>
      </c>
      <c r="AO8" s="199">
        <v>30</v>
      </c>
      <c r="AP8" s="200" t="s">
        <v>212</v>
      </c>
      <c r="AQ8" s="201" t="s">
        <v>245</v>
      </c>
      <c r="AR8" s="200" t="s">
        <v>173</v>
      </c>
      <c r="AS8" s="202" t="s">
        <v>248</v>
      </c>
      <c r="AT8" s="200" t="s">
        <v>173</v>
      </c>
      <c r="AU8" s="203">
        <v>3.9</v>
      </c>
      <c r="AV8" s="204"/>
      <c r="AW8" s="205"/>
      <c r="AX8" s="204"/>
      <c r="AY8" s="206"/>
      <c r="AZ8" s="207"/>
      <c r="BA8" s="207"/>
      <c r="BB8" s="208"/>
      <c r="BC8" s="207"/>
      <c r="BD8" s="208"/>
      <c r="BE8" s="207"/>
      <c r="BF8" s="204"/>
      <c r="BG8" s="205" t="s">
        <v>127</v>
      </c>
      <c r="BH8" s="204"/>
      <c r="BI8" s="209"/>
      <c r="BJ8" s="207"/>
      <c r="BK8" s="207"/>
      <c r="BL8" s="207"/>
      <c r="BM8" s="207"/>
      <c r="BN8" s="207"/>
      <c r="BO8" s="207"/>
      <c r="BP8" s="715" t="s">
        <v>173</v>
      </c>
      <c r="BQ8" s="701">
        <v>6010</v>
      </c>
      <c r="BR8" s="681" t="s">
        <v>126</v>
      </c>
      <c r="BS8" s="673">
        <v>60</v>
      </c>
      <c r="BT8" s="677" t="s">
        <v>212</v>
      </c>
      <c r="BU8" s="677" t="s">
        <v>245</v>
      </c>
      <c r="BV8" s="675" t="s">
        <v>173</v>
      </c>
      <c r="BW8" s="679" t="s">
        <v>248</v>
      </c>
      <c r="BX8" s="675" t="s">
        <v>173</v>
      </c>
      <c r="BY8" s="697">
        <v>9.1</v>
      </c>
      <c r="BZ8" s="681" t="s">
        <v>126</v>
      </c>
      <c r="CA8" s="703">
        <v>38510</v>
      </c>
      <c r="CB8" s="681" t="s">
        <v>126</v>
      </c>
      <c r="CC8" s="673">
        <v>380</v>
      </c>
      <c r="CD8" s="675" t="s">
        <v>212</v>
      </c>
      <c r="CE8" s="677" t="s">
        <v>245</v>
      </c>
      <c r="CF8" s="675" t="s">
        <v>173</v>
      </c>
      <c r="CG8" s="679" t="s">
        <v>248</v>
      </c>
      <c r="CH8" s="675" t="s">
        <v>173</v>
      </c>
      <c r="CI8" s="682">
        <v>2.2000000000000002</v>
      </c>
      <c r="CJ8" s="686" t="s">
        <v>250</v>
      </c>
      <c r="CK8" s="681" t="s">
        <v>126</v>
      </c>
      <c r="CL8" s="699">
        <v>3790</v>
      </c>
      <c r="CM8" s="681" t="s">
        <v>173</v>
      </c>
      <c r="CN8" s="673">
        <v>30</v>
      </c>
      <c r="CO8" s="677" t="s">
        <v>212</v>
      </c>
      <c r="CP8" s="677" t="s">
        <v>245</v>
      </c>
      <c r="CQ8" s="675" t="s">
        <v>173</v>
      </c>
      <c r="CR8" s="679" t="s">
        <v>248</v>
      </c>
      <c r="CS8" s="675" t="s">
        <v>173</v>
      </c>
      <c r="CT8" s="697">
        <v>18.100000000000001</v>
      </c>
      <c r="CU8" s="681" t="s">
        <v>126</v>
      </c>
      <c r="CV8" s="210">
        <v>2840</v>
      </c>
      <c r="CW8" s="681" t="s">
        <v>126</v>
      </c>
      <c r="CX8" s="211">
        <v>20</v>
      </c>
      <c r="CY8" s="681" t="s">
        <v>126</v>
      </c>
      <c r="CZ8" s="211">
        <v>20</v>
      </c>
      <c r="DA8" s="681" t="s">
        <v>126</v>
      </c>
      <c r="DB8" s="210">
        <v>500</v>
      </c>
      <c r="DC8" s="681" t="s">
        <v>126</v>
      </c>
      <c r="DD8" s="211">
        <v>5</v>
      </c>
      <c r="DE8" s="681" t="s">
        <v>126</v>
      </c>
      <c r="DF8" s="211">
        <v>5</v>
      </c>
      <c r="DG8" s="691" t="s">
        <v>194</v>
      </c>
      <c r="DH8" s="692">
        <v>27330</v>
      </c>
      <c r="DI8" s="691" t="s">
        <v>194</v>
      </c>
      <c r="DJ8" s="212">
        <v>245</v>
      </c>
      <c r="DK8" s="694" t="s">
        <v>198</v>
      </c>
      <c r="DL8" s="695">
        <v>38510</v>
      </c>
      <c r="DM8" s="675" t="s">
        <v>173</v>
      </c>
      <c r="DN8" s="689">
        <v>380</v>
      </c>
      <c r="DO8" s="675" t="s">
        <v>212</v>
      </c>
      <c r="DP8" s="677" t="s">
        <v>245</v>
      </c>
      <c r="DQ8" s="675" t="s">
        <v>173</v>
      </c>
      <c r="DR8" s="679" t="s">
        <v>248</v>
      </c>
      <c r="DS8" s="675" t="s">
        <v>173</v>
      </c>
      <c r="DT8" s="682">
        <v>2.2000000000000002</v>
      </c>
      <c r="DU8" s="684" t="s">
        <v>249</v>
      </c>
      <c r="DV8" s="686" t="s">
        <v>251</v>
      </c>
      <c r="DW8" s="242"/>
      <c r="DX8" s="723" t="s">
        <v>252</v>
      </c>
      <c r="DY8" s="214">
        <v>15</v>
      </c>
      <c r="DZ8" s="215">
        <v>1</v>
      </c>
      <c r="EA8" s="215">
        <v>2</v>
      </c>
      <c r="EB8" s="688">
        <v>1</v>
      </c>
    </row>
    <row r="9" spans="1:132" s="213" customFormat="1" ht="34.35" customHeight="1">
      <c r="A9" s="299" t="s">
        <v>129</v>
      </c>
      <c r="B9" s="732"/>
      <c r="C9" s="720"/>
      <c r="D9" s="722"/>
      <c r="E9" s="216" t="s">
        <v>10</v>
      </c>
      <c r="F9" s="179"/>
      <c r="G9" s="217">
        <v>141050</v>
      </c>
      <c r="H9" s="218"/>
      <c r="I9" s="182" t="s">
        <v>173</v>
      </c>
      <c r="J9" s="219">
        <v>1390</v>
      </c>
      <c r="K9" s="220"/>
      <c r="L9" s="221" t="s">
        <v>212</v>
      </c>
      <c r="M9" s="222" t="s">
        <v>245</v>
      </c>
      <c r="N9" s="223" t="s">
        <v>173</v>
      </c>
      <c r="O9" s="224" t="s">
        <v>248</v>
      </c>
      <c r="P9" s="223" t="s">
        <v>173</v>
      </c>
      <c r="Q9" s="225">
        <v>2.1</v>
      </c>
      <c r="R9" s="226"/>
      <c r="S9" s="681"/>
      <c r="T9" s="700"/>
      <c r="U9" s="681"/>
      <c r="V9" s="710"/>
      <c r="W9" s="712"/>
      <c r="X9" s="678"/>
      <c r="Y9" s="712"/>
      <c r="Z9" s="714"/>
      <c r="AA9" s="182" t="s">
        <v>173</v>
      </c>
      <c r="AB9" s="219">
        <v>9630</v>
      </c>
      <c r="AC9" s="681"/>
      <c r="AD9" s="227">
        <v>90</v>
      </c>
      <c r="AE9" s="228" t="s">
        <v>212</v>
      </c>
      <c r="AF9" s="222" t="s">
        <v>245</v>
      </c>
      <c r="AG9" s="229" t="s">
        <v>173</v>
      </c>
      <c r="AH9" s="230" t="s">
        <v>248</v>
      </c>
      <c r="AI9" s="229" t="s">
        <v>173</v>
      </c>
      <c r="AJ9" s="231">
        <v>2.6</v>
      </c>
      <c r="AK9" s="232"/>
      <c r="AL9" s="197"/>
      <c r="AM9" s="233"/>
      <c r="AN9" s="204"/>
      <c r="AO9" s="234"/>
      <c r="AP9" s="235"/>
      <c r="AR9" s="235"/>
      <c r="AT9" s="235"/>
      <c r="AV9" s="236" t="s">
        <v>173</v>
      </c>
      <c r="AW9" s="198">
        <v>67400</v>
      </c>
      <c r="AX9" s="204" t="s">
        <v>173</v>
      </c>
      <c r="AY9" s="199">
        <v>670</v>
      </c>
      <c r="AZ9" s="237" t="s">
        <v>212</v>
      </c>
      <c r="BA9" s="201" t="s">
        <v>245</v>
      </c>
      <c r="BB9" s="200" t="s">
        <v>173</v>
      </c>
      <c r="BC9" s="202" t="s">
        <v>248</v>
      </c>
      <c r="BD9" s="200" t="s">
        <v>173</v>
      </c>
      <c r="BE9" s="203">
        <v>2.2999999999999998</v>
      </c>
      <c r="BF9" s="236" t="s">
        <v>173</v>
      </c>
      <c r="BG9" s="238">
        <v>57770</v>
      </c>
      <c r="BH9" s="236" t="s">
        <v>126</v>
      </c>
      <c r="BI9" s="199">
        <v>570</v>
      </c>
      <c r="BJ9" s="237" t="s">
        <v>212</v>
      </c>
      <c r="BK9" s="201" t="s">
        <v>245</v>
      </c>
      <c r="BL9" s="237" t="s">
        <v>173</v>
      </c>
      <c r="BM9" s="202" t="s">
        <v>248</v>
      </c>
      <c r="BN9" s="237" t="s">
        <v>173</v>
      </c>
      <c r="BO9" s="203">
        <v>2.2000000000000002</v>
      </c>
      <c r="BP9" s="715"/>
      <c r="BQ9" s="702"/>
      <c r="BR9" s="681"/>
      <c r="BS9" s="674"/>
      <c r="BT9" s="678"/>
      <c r="BU9" s="678"/>
      <c r="BV9" s="676"/>
      <c r="BW9" s="680"/>
      <c r="BX9" s="676"/>
      <c r="BY9" s="698"/>
      <c r="BZ9" s="681"/>
      <c r="CA9" s="704"/>
      <c r="CB9" s="681"/>
      <c r="CC9" s="674"/>
      <c r="CD9" s="676"/>
      <c r="CE9" s="678"/>
      <c r="CF9" s="676"/>
      <c r="CG9" s="680"/>
      <c r="CH9" s="676"/>
      <c r="CI9" s="683"/>
      <c r="CJ9" s="687"/>
      <c r="CK9" s="681"/>
      <c r="CL9" s="700"/>
      <c r="CM9" s="681"/>
      <c r="CN9" s="674"/>
      <c r="CO9" s="678"/>
      <c r="CP9" s="678"/>
      <c r="CQ9" s="676"/>
      <c r="CR9" s="680"/>
      <c r="CS9" s="676"/>
      <c r="CT9" s="698"/>
      <c r="CU9" s="681"/>
      <c r="CV9" s="239" t="s">
        <v>195</v>
      </c>
      <c r="CW9" s="681"/>
      <c r="CX9" s="239" t="s">
        <v>253</v>
      </c>
      <c r="CY9" s="681"/>
      <c r="CZ9" s="240">
        <v>69.900000000000006</v>
      </c>
      <c r="DA9" s="681"/>
      <c r="DB9" s="239" t="s">
        <v>195</v>
      </c>
      <c r="DC9" s="681"/>
      <c r="DD9" s="239" t="s">
        <v>253</v>
      </c>
      <c r="DE9" s="681"/>
      <c r="DF9" s="240">
        <v>46.6</v>
      </c>
      <c r="DG9" s="691"/>
      <c r="DH9" s="693"/>
      <c r="DI9" s="691"/>
      <c r="DJ9" s="241" t="s">
        <v>199</v>
      </c>
      <c r="DK9" s="694"/>
      <c r="DL9" s="696"/>
      <c r="DM9" s="676"/>
      <c r="DN9" s="690"/>
      <c r="DO9" s="676"/>
      <c r="DP9" s="678"/>
      <c r="DQ9" s="676"/>
      <c r="DR9" s="680"/>
      <c r="DS9" s="676"/>
      <c r="DT9" s="683"/>
      <c r="DU9" s="685"/>
      <c r="DV9" s="687"/>
      <c r="DW9" s="242"/>
      <c r="DX9" s="724"/>
      <c r="DY9" s="214"/>
      <c r="DZ9" s="215">
        <v>1</v>
      </c>
      <c r="EA9" s="215">
        <v>2</v>
      </c>
      <c r="EB9" s="688"/>
    </row>
    <row r="10" spans="1:132" s="213" customFormat="1" ht="34.35" customHeight="1">
      <c r="A10" s="293" t="s">
        <v>312</v>
      </c>
      <c r="B10" s="732"/>
      <c r="C10" s="719" t="s">
        <v>254</v>
      </c>
      <c r="D10" s="721" t="s">
        <v>202</v>
      </c>
      <c r="E10" s="178" t="s">
        <v>26</v>
      </c>
      <c r="F10" s="179"/>
      <c r="G10" s="180">
        <v>99710</v>
      </c>
      <c r="H10" s="181">
        <v>109340</v>
      </c>
      <c r="I10" s="182" t="s">
        <v>173</v>
      </c>
      <c r="J10" s="183">
        <v>970</v>
      </c>
      <c r="K10" s="184">
        <v>1070</v>
      </c>
      <c r="L10" s="185" t="s">
        <v>212</v>
      </c>
      <c r="M10" s="186" t="s">
        <v>245</v>
      </c>
      <c r="N10" s="187" t="s">
        <v>173</v>
      </c>
      <c r="O10" s="188" t="s">
        <v>246</v>
      </c>
      <c r="P10" s="187" t="s">
        <v>173</v>
      </c>
      <c r="Q10" s="189">
        <v>2.1</v>
      </c>
      <c r="R10" s="190">
        <v>2.1</v>
      </c>
      <c r="S10" s="681" t="s">
        <v>173</v>
      </c>
      <c r="T10" s="699">
        <v>4410</v>
      </c>
      <c r="U10" s="681" t="s">
        <v>173</v>
      </c>
      <c r="V10" s="709">
        <v>40</v>
      </c>
      <c r="W10" s="711" t="s">
        <v>200</v>
      </c>
      <c r="X10" s="677" t="s">
        <v>245</v>
      </c>
      <c r="Y10" s="711" t="s">
        <v>173</v>
      </c>
      <c r="Z10" s="713" t="s">
        <v>247</v>
      </c>
      <c r="AA10" s="182" t="s">
        <v>173</v>
      </c>
      <c r="AB10" s="192">
        <v>9630</v>
      </c>
      <c r="AC10" s="681" t="s">
        <v>173</v>
      </c>
      <c r="AD10" s="193">
        <v>90</v>
      </c>
      <c r="AE10" s="191" t="s">
        <v>200</v>
      </c>
      <c r="AF10" s="186" t="s">
        <v>245</v>
      </c>
      <c r="AG10" s="194" t="s">
        <v>173</v>
      </c>
      <c r="AH10" s="188" t="s">
        <v>248</v>
      </c>
      <c r="AI10" s="194" t="s">
        <v>173</v>
      </c>
      <c r="AJ10" s="195">
        <v>2.6</v>
      </c>
      <c r="AK10" s="196" t="s">
        <v>249</v>
      </c>
      <c r="AL10" s="197" t="s">
        <v>194</v>
      </c>
      <c r="AM10" s="198">
        <v>3850</v>
      </c>
      <c r="AN10" s="197" t="s">
        <v>194</v>
      </c>
      <c r="AO10" s="199">
        <v>30</v>
      </c>
      <c r="AP10" s="200" t="s">
        <v>212</v>
      </c>
      <c r="AQ10" s="201" t="s">
        <v>245</v>
      </c>
      <c r="AR10" s="200" t="s">
        <v>173</v>
      </c>
      <c r="AS10" s="202" t="s">
        <v>248</v>
      </c>
      <c r="AT10" s="200" t="s">
        <v>173</v>
      </c>
      <c r="AU10" s="203">
        <v>3.9</v>
      </c>
      <c r="AV10" s="204"/>
      <c r="AW10" s="205"/>
      <c r="AX10" s="204"/>
      <c r="AY10" s="206"/>
      <c r="AZ10" s="207"/>
      <c r="BA10" s="207"/>
      <c r="BB10" s="208"/>
      <c r="BC10" s="207"/>
      <c r="BD10" s="208"/>
      <c r="BE10" s="207"/>
      <c r="BF10" s="204"/>
      <c r="BG10" s="205" t="s">
        <v>127</v>
      </c>
      <c r="BH10" s="204"/>
      <c r="BI10" s="209"/>
      <c r="BJ10" s="207"/>
      <c r="BK10" s="207"/>
      <c r="BL10" s="207"/>
      <c r="BM10" s="207"/>
      <c r="BN10" s="207"/>
      <c r="BO10" s="207"/>
      <c r="BP10" s="715" t="s">
        <v>173</v>
      </c>
      <c r="BQ10" s="701">
        <v>4510</v>
      </c>
      <c r="BR10" s="681" t="s">
        <v>126</v>
      </c>
      <c r="BS10" s="673">
        <v>40</v>
      </c>
      <c r="BT10" s="677" t="s">
        <v>212</v>
      </c>
      <c r="BU10" s="677" t="s">
        <v>245</v>
      </c>
      <c r="BV10" s="675" t="s">
        <v>173</v>
      </c>
      <c r="BW10" s="679" t="s">
        <v>248</v>
      </c>
      <c r="BX10" s="675" t="s">
        <v>173</v>
      </c>
      <c r="BY10" s="697">
        <v>10.199999999999999</v>
      </c>
      <c r="BZ10" s="681" t="s">
        <v>126</v>
      </c>
      <c r="CA10" s="703">
        <v>28880</v>
      </c>
      <c r="CB10" s="681" t="s">
        <v>126</v>
      </c>
      <c r="CC10" s="673">
        <v>280</v>
      </c>
      <c r="CD10" s="675" t="s">
        <v>212</v>
      </c>
      <c r="CE10" s="677" t="s">
        <v>245</v>
      </c>
      <c r="CF10" s="675" t="s">
        <v>173</v>
      </c>
      <c r="CG10" s="679" t="s">
        <v>248</v>
      </c>
      <c r="CH10" s="675" t="s">
        <v>173</v>
      </c>
      <c r="CI10" s="682">
        <v>2.2999999999999998</v>
      </c>
      <c r="CJ10" s="686" t="s">
        <v>250</v>
      </c>
      <c r="CK10" s="681" t="s">
        <v>126</v>
      </c>
      <c r="CL10" s="699">
        <v>3050</v>
      </c>
      <c r="CM10" s="681" t="s">
        <v>173</v>
      </c>
      <c r="CN10" s="673">
        <v>30</v>
      </c>
      <c r="CO10" s="677" t="s">
        <v>212</v>
      </c>
      <c r="CP10" s="677" t="s">
        <v>245</v>
      </c>
      <c r="CQ10" s="675" t="s">
        <v>173</v>
      </c>
      <c r="CR10" s="679" t="s">
        <v>248</v>
      </c>
      <c r="CS10" s="675" t="s">
        <v>173</v>
      </c>
      <c r="CT10" s="697">
        <v>13.6</v>
      </c>
      <c r="CU10" s="681" t="s">
        <v>126</v>
      </c>
      <c r="CV10" s="210">
        <v>2130</v>
      </c>
      <c r="CW10" s="681" t="s">
        <v>126</v>
      </c>
      <c r="CX10" s="211">
        <v>20</v>
      </c>
      <c r="CY10" s="681" t="s">
        <v>126</v>
      </c>
      <c r="CZ10" s="211">
        <v>20</v>
      </c>
      <c r="DA10" s="681" t="s">
        <v>126</v>
      </c>
      <c r="DB10" s="210">
        <v>380</v>
      </c>
      <c r="DC10" s="681" t="s">
        <v>126</v>
      </c>
      <c r="DD10" s="211">
        <v>3</v>
      </c>
      <c r="DE10" s="681" t="s">
        <v>126</v>
      </c>
      <c r="DF10" s="211">
        <v>3</v>
      </c>
      <c r="DG10" s="691" t="s">
        <v>194</v>
      </c>
      <c r="DH10" s="692">
        <v>20750</v>
      </c>
      <c r="DI10" s="691" t="s">
        <v>194</v>
      </c>
      <c r="DJ10" s="212">
        <v>245</v>
      </c>
      <c r="DK10" s="694" t="s">
        <v>198</v>
      </c>
      <c r="DL10" s="695">
        <v>28880</v>
      </c>
      <c r="DM10" s="675" t="s">
        <v>173</v>
      </c>
      <c r="DN10" s="689">
        <v>280</v>
      </c>
      <c r="DO10" s="675" t="s">
        <v>212</v>
      </c>
      <c r="DP10" s="677" t="s">
        <v>245</v>
      </c>
      <c r="DQ10" s="675" t="s">
        <v>173</v>
      </c>
      <c r="DR10" s="679" t="s">
        <v>248</v>
      </c>
      <c r="DS10" s="675" t="s">
        <v>173</v>
      </c>
      <c r="DT10" s="682">
        <v>2.2999999999999998</v>
      </c>
      <c r="DU10" s="684" t="s">
        <v>249</v>
      </c>
      <c r="DV10" s="686" t="s">
        <v>251</v>
      </c>
      <c r="DW10" s="242"/>
      <c r="DX10" s="724"/>
      <c r="DY10" s="214">
        <v>20</v>
      </c>
      <c r="DZ10" s="215">
        <v>3</v>
      </c>
      <c r="EA10" s="215">
        <v>4</v>
      </c>
      <c r="EB10" s="688">
        <v>2</v>
      </c>
    </row>
    <row r="11" spans="1:132" s="213" customFormat="1" ht="34.35" customHeight="1">
      <c r="A11" s="293" t="s">
        <v>313</v>
      </c>
      <c r="B11" s="732"/>
      <c r="C11" s="720"/>
      <c r="D11" s="722"/>
      <c r="E11" s="216" t="s">
        <v>10</v>
      </c>
      <c r="F11" s="179"/>
      <c r="G11" s="217">
        <v>109340</v>
      </c>
      <c r="H11" s="218"/>
      <c r="I11" s="182" t="s">
        <v>173</v>
      </c>
      <c r="J11" s="219">
        <v>1070</v>
      </c>
      <c r="K11" s="220"/>
      <c r="L11" s="221" t="s">
        <v>212</v>
      </c>
      <c r="M11" s="222" t="s">
        <v>245</v>
      </c>
      <c r="N11" s="223" t="s">
        <v>173</v>
      </c>
      <c r="O11" s="224" t="s">
        <v>248</v>
      </c>
      <c r="P11" s="223" t="s">
        <v>173</v>
      </c>
      <c r="Q11" s="225">
        <v>2.1</v>
      </c>
      <c r="R11" s="226"/>
      <c r="S11" s="681"/>
      <c r="T11" s="700"/>
      <c r="U11" s="681"/>
      <c r="V11" s="710"/>
      <c r="W11" s="712"/>
      <c r="X11" s="678"/>
      <c r="Y11" s="712"/>
      <c r="Z11" s="714"/>
      <c r="AA11" s="182" t="s">
        <v>173</v>
      </c>
      <c r="AB11" s="219">
        <v>9630</v>
      </c>
      <c r="AC11" s="681"/>
      <c r="AD11" s="227">
        <v>90</v>
      </c>
      <c r="AE11" s="228" t="s">
        <v>212</v>
      </c>
      <c r="AF11" s="222" t="s">
        <v>245</v>
      </c>
      <c r="AG11" s="229" t="s">
        <v>173</v>
      </c>
      <c r="AH11" s="230" t="s">
        <v>248</v>
      </c>
      <c r="AI11" s="229" t="s">
        <v>173</v>
      </c>
      <c r="AJ11" s="231">
        <v>2.6</v>
      </c>
      <c r="AK11" s="232"/>
      <c r="AL11" s="197"/>
      <c r="AM11" s="233"/>
      <c r="AN11" s="204"/>
      <c r="AO11" s="234"/>
      <c r="AP11" s="235"/>
      <c r="AR11" s="235"/>
      <c r="AT11" s="235"/>
      <c r="AV11" s="236" t="s">
        <v>173</v>
      </c>
      <c r="AW11" s="198">
        <v>67400</v>
      </c>
      <c r="AX11" s="204" t="s">
        <v>173</v>
      </c>
      <c r="AY11" s="199">
        <v>670</v>
      </c>
      <c r="AZ11" s="237" t="s">
        <v>212</v>
      </c>
      <c r="BA11" s="201" t="s">
        <v>245</v>
      </c>
      <c r="BB11" s="200" t="s">
        <v>173</v>
      </c>
      <c r="BC11" s="202" t="s">
        <v>248</v>
      </c>
      <c r="BD11" s="200" t="s">
        <v>173</v>
      </c>
      <c r="BE11" s="203">
        <v>2.2999999999999998</v>
      </c>
      <c r="BF11" s="236" t="s">
        <v>173</v>
      </c>
      <c r="BG11" s="238">
        <v>57770</v>
      </c>
      <c r="BH11" s="236" t="s">
        <v>126</v>
      </c>
      <c r="BI11" s="199">
        <v>570</v>
      </c>
      <c r="BJ11" s="237" t="s">
        <v>212</v>
      </c>
      <c r="BK11" s="201" t="s">
        <v>245</v>
      </c>
      <c r="BL11" s="237" t="s">
        <v>173</v>
      </c>
      <c r="BM11" s="202" t="s">
        <v>248</v>
      </c>
      <c r="BN11" s="237" t="s">
        <v>173</v>
      </c>
      <c r="BO11" s="203">
        <v>2.2000000000000002</v>
      </c>
      <c r="BP11" s="715"/>
      <c r="BQ11" s="702"/>
      <c r="BR11" s="681"/>
      <c r="BS11" s="674"/>
      <c r="BT11" s="678"/>
      <c r="BU11" s="678"/>
      <c r="BV11" s="676"/>
      <c r="BW11" s="680"/>
      <c r="BX11" s="676"/>
      <c r="BY11" s="698"/>
      <c r="BZ11" s="681"/>
      <c r="CA11" s="704"/>
      <c r="CB11" s="681"/>
      <c r="CC11" s="674"/>
      <c r="CD11" s="676"/>
      <c r="CE11" s="678"/>
      <c r="CF11" s="676"/>
      <c r="CG11" s="680"/>
      <c r="CH11" s="676"/>
      <c r="CI11" s="683"/>
      <c r="CJ11" s="687"/>
      <c r="CK11" s="681"/>
      <c r="CL11" s="700"/>
      <c r="CM11" s="681"/>
      <c r="CN11" s="674"/>
      <c r="CO11" s="678"/>
      <c r="CP11" s="678"/>
      <c r="CQ11" s="676"/>
      <c r="CR11" s="680"/>
      <c r="CS11" s="676"/>
      <c r="CT11" s="698"/>
      <c r="CU11" s="681"/>
      <c r="CV11" s="239" t="s">
        <v>195</v>
      </c>
      <c r="CW11" s="681"/>
      <c r="CX11" s="239" t="s">
        <v>253</v>
      </c>
      <c r="CY11" s="681"/>
      <c r="CZ11" s="240">
        <v>52.4</v>
      </c>
      <c r="DA11" s="681"/>
      <c r="DB11" s="239" t="s">
        <v>195</v>
      </c>
      <c r="DC11" s="681"/>
      <c r="DD11" s="239" t="s">
        <v>253</v>
      </c>
      <c r="DE11" s="681"/>
      <c r="DF11" s="240">
        <v>58.3</v>
      </c>
      <c r="DG11" s="691"/>
      <c r="DH11" s="693"/>
      <c r="DI11" s="691"/>
      <c r="DJ11" s="241" t="s">
        <v>199</v>
      </c>
      <c r="DK11" s="694"/>
      <c r="DL11" s="696"/>
      <c r="DM11" s="676"/>
      <c r="DN11" s="690"/>
      <c r="DO11" s="676"/>
      <c r="DP11" s="678"/>
      <c r="DQ11" s="676"/>
      <c r="DR11" s="680"/>
      <c r="DS11" s="676"/>
      <c r="DT11" s="683"/>
      <c r="DU11" s="685"/>
      <c r="DV11" s="687"/>
      <c r="DW11" s="242"/>
      <c r="DX11" s="724"/>
      <c r="DY11" s="214"/>
      <c r="DZ11" s="215">
        <v>3</v>
      </c>
      <c r="EA11" s="215">
        <v>4</v>
      </c>
      <c r="EB11" s="688"/>
    </row>
    <row r="12" spans="1:132" s="213" customFormat="1" ht="34.35" customHeight="1">
      <c r="A12" s="299" t="s">
        <v>130</v>
      </c>
      <c r="B12" s="732"/>
      <c r="C12" s="719" t="s">
        <v>255</v>
      </c>
      <c r="D12" s="721" t="s">
        <v>202</v>
      </c>
      <c r="E12" s="178" t="s">
        <v>26</v>
      </c>
      <c r="F12" s="179"/>
      <c r="G12" s="180">
        <v>80680</v>
      </c>
      <c r="H12" s="181">
        <v>90310</v>
      </c>
      <c r="I12" s="182" t="s">
        <v>173</v>
      </c>
      <c r="J12" s="183">
        <v>780</v>
      </c>
      <c r="K12" s="184">
        <v>880</v>
      </c>
      <c r="L12" s="185" t="s">
        <v>212</v>
      </c>
      <c r="M12" s="186" t="s">
        <v>245</v>
      </c>
      <c r="N12" s="187" t="s">
        <v>173</v>
      </c>
      <c r="O12" s="188" t="s">
        <v>246</v>
      </c>
      <c r="P12" s="187" t="s">
        <v>173</v>
      </c>
      <c r="Q12" s="189">
        <v>2.1</v>
      </c>
      <c r="R12" s="190">
        <v>2.1</v>
      </c>
      <c r="S12" s="681" t="s">
        <v>173</v>
      </c>
      <c r="T12" s="699">
        <v>3530</v>
      </c>
      <c r="U12" s="681" t="s">
        <v>173</v>
      </c>
      <c r="V12" s="709">
        <v>30</v>
      </c>
      <c r="W12" s="711" t="s">
        <v>200</v>
      </c>
      <c r="X12" s="677" t="s">
        <v>245</v>
      </c>
      <c r="Y12" s="711" t="s">
        <v>173</v>
      </c>
      <c r="Z12" s="713" t="s">
        <v>247</v>
      </c>
      <c r="AA12" s="182" t="s">
        <v>173</v>
      </c>
      <c r="AB12" s="192">
        <v>9630</v>
      </c>
      <c r="AC12" s="681" t="s">
        <v>173</v>
      </c>
      <c r="AD12" s="193">
        <v>90</v>
      </c>
      <c r="AE12" s="191" t="s">
        <v>200</v>
      </c>
      <c r="AF12" s="186" t="s">
        <v>245</v>
      </c>
      <c r="AG12" s="194" t="s">
        <v>173</v>
      </c>
      <c r="AH12" s="188" t="s">
        <v>248</v>
      </c>
      <c r="AI12" s="194" t="s">
        <v>173</v>
      </c>
      <c r="AJ12" s="195">
        <v>2.6</v>
      </c>
      <c r="AK12" s="196" t="s">
        <v>249</v>
      </c>
      <c r="AL12" s="197" t="s">
        <v>194</v>
      </c>
      <c r="AM12" s="198">
        <v>3850</v>
      </c>
      <c r="AN12" s="197" t="s">
        <v>194</v>
      </c>
      <c r="AO12" s="199">
        <v>30</v>
      </c>
      <c r="AP12" s="200" t="s">
        <v>212</v>
      </c>
      <c r="AQ12" s="201" t="s">
        <v>245</v>
      </c>
      <c r="AR12" s="200" t="s">
        <v>173</v>
      </c>
      <c r="AS12" s="202" t="s">
        <v>248</v>
      </c>
      <c r="AT12" s="200" t="s">
        <v>173</v>
      </c>
      <c r="AU12" s="203">
        <v>3.9</v>
      </c>
      <c r="AV12" s="204"/>
      <c r="AW12" s="205"/>
      <c r="AX12" s="204"/>
      <c r="AY12" s="206"/>
      <c r="AZ12" s="207"/>
      <c r="BA12" s="207"/>
      <c r="BB12" s="208"/>
      <c r="BC12" s="207"/>
      <c r="BD12" s="208"/>
      <c r="BE12" s="207"/>
      <c r="BF12" s="204"/>
      <c r="BG12" s="205" t="s">
        <v>127</v>
      </c>
      <c r="BH12" s="204"/>
      <c r="BI12" s="209"/>
      <c r="BJ12" s="207"/>
      <c r="BK12" s="207"/>
      <c r="BL12" s="207"/>
      <c r="BM12" s="207"/>
      <c r="BN12" s="207"/>
      <c r="BO12" s="207"/>
      <c r="BP12" s="715" t="s">
        <v>173</v>
      </c>
      <c r="BQ12" s="701">
        <v>3600</v>
      </c>
      <c r="BR12" s="681" t="s">
        <v>173</v>
      </c>
      <c r="BS12" s="673">
        <v>30</v>
      </c>
      <c r="BT12" s="677" t="s">
        <v>212</v>
      </c>
      <c r="BU12" s="677" t="s">
        <v>245</v>
      </c>
      <c r="BV12" s="675" t="s">
        <v>173</v>
      </c>
      <c r="BW12" s="679" t="s">
        <v>248</v>
      </c>
      <c r="BX12" s="675" t="s">
        <v>173</v>
      </c>
      <c r="BY12" s="697">
        <v>10.9</v>
      </c>
      <c r="BZ12" s="681" t="s">
        <v>126</v>
      </c>
      <c r="CA12" s="703">
        <v>23110</v>
      </c>
      <c r="CB12" s="681" t="s">
        <v>173</v>
      </c>
      <c r="CC12" s="673">
        <v>230</v>
      </c>
      <c r="CD12" s="675" t="s">
        <v>212</v>
      </c>
      <c r="CE12" s="677" t="s">
        <v>245</v>
      </c>
      <c r="CF12" s="675" t="s">
        <v>173</v>
      </c>
      <c r="CG12" s="679" t="s">
        <v>248</v>
      </c>
      <c r="CH12" s="675" t="s">
        <v>173</v>
      </c>
      <c r="CI12" s="682">
        <v>2.2000000000000002</v>
      </c>
      <c r="CJ12" s="686" t="s">
        <v>250</v>
      </c>
      <c r="CK12" s="681" t="s">
        <v>126</v>
      </c>
      <c r="CL12" s="699">
        <v>2600</v>
      </c>
      <c r="CM12" s="681" t="s">
        <v>173</v>
      </c>
      <c r="CN12" s="673">
        <v>20</v>
      </c>
      <c r="CO12" s="677" t="s">
        <v>212</v>
      </c>
      <c r="CP12" s="677" t="s">
        <v>245</v>
      </c>
      <c r="CQ12" s="675" t="s">
        <v>173</v>
      </c>
      <c r="CR12" s="679" t="s">
        <v>248</v>
      </c>
      <c r="CS12" s="675" t="s">
        <v>173</v>
      </c>
      <c r="CT12" s="697">
        <v>16.3</v>
      </c>
      <c r="CU12" s="681" t="s">
        <v>126</v>
      </c>
      <c r="CV12" s="210">
        <v>1700</v>
      </c>
      <c r="CW12" s="681" t="s">
        <v>126</v>
      </c>
      <c r="CX12" s="211">
        <v>10</v>
      </c>
      <c r="CY12" s="681" t="s">
        <v>126</v>
      </c>
      <c r="CZ12" s="211">
        <v>10</v>
      </c>
      <c r="DA12" s="681" t="s">
        <v>126</v>
      </c>
      <c r="DB12" s="210">
        <v>300</v>
      </c>
      <c r="DC12" s="681" t="s">
        <v>126</v>
      </c>
      <c r="DD12" s="211">
        <v>3</v>
      </c>
      <c r="DE12" s="681" t="s">
        <v>126</v>
      </c>
      <c r="DF12" s="211">
        <v>3</v>
      </c>
      <c r="DG12" s="691" t="s">
        <v>194</v>
      </c>
      <c r="DH12" s="692">
        <v>16800</v>
      </c>
      <c r="DI12" s="691" t="s">
        <v>194</v>
      </c>
      <c r="DJ12" s="212">
        <v>245</v>
      </c>
      <c r="DK12" s="694" t="s">
        <v>198</v>
      </c>
      <c r="DL12" s="695">
        <v>23110</v>
      </c>
      <c r="DM12" s="675" t="s">
        <v>173</v>
      </c>
      <c r="DN12" s="689">
        <v>230</v>
      </c>
      <c r="DO12" s="675" t="s">
        <v>212</v>
      </c>
      <c r="DP12" s="677" t="s">
        <v>245</v>
      </c>
      <c r="DQ12" s="675" t="s">
        <v>173</v>
      </c>
      <c r="DR12" s="679" t="s">
        <v>248</v>
      </c>
      <c r="DS12" s="675" t="s">
        <v>173</v>
      </c>
      <c r="DT12" s="682">
        <v>2.2000000000000002</v>
      </c>
      <c r="DU12" s="684" t="s">
        <v>249</v>
      </c>
      <c r="DV12" s="686" t="s">
        <v>251</v>
      </c>
      <c r="DW12" s="242"/>
      <c r="DX12" s="724"/>
      <c r="DY12" s="214">
        <v>25</v>
      </c>
      <c r="DZ12" s="215">
        <v>5</v>
      </c>
      <c r="EA12" s="215">
        <v>6</v>
      </c>
      <c r="EB12" s="688">
        <v>3</v>
      </c>
    </row>
    <row r="13" spans="1:132" s="213" customFormat="1" ht="34.35" customHeight="1">
      <c r="A13" s="299" t="s">
        <v>131</v>
      </c>
      <c r="B13" s="732"/>
      <c r="C13" s="720"/>
      <c r="D13" s="722"/>
      <c r="E13" s="216" t="s">
        <v>10</v>
      </c>
      <c r="F13" s="179"/>
      <c r="G13" s="217">
        <v>90310</v>
      </c>
      <c r="H13" s="218"/>
      <c r="I13" s="182" t="s">
        <v>173</v>
      </c>
      <c r="J13" s="219">
        <v>880</v>
      </c>
      <c r="K13" s="220"/>
      <c r="L13" s="221" t="s">
        <v>212</v>
      </c>
      <c r="M13" s="222" t="s">
        <v>245</v>
      </c>
      <c r="N13" s="223" t="s">
        <v>173</v>
      </c>
      <c r="O13" s="224" t="s">
        <v>248</v>
      </c>
      <c r="P13" s="223" t="s">
        <v>173</v>
      </c>
      <c r="Q13" s="225">
        <v>2.1</v>
      </c>
      <c r="R13" s="226"/>
      <c r="S13" s="681"/>
      <c r="T13" s="700"/>
      <c r="U13" s="681"/>
      <c r="V13" s="710"/>
      <c r="W13" s="712"/>
      <c r="X13" s="678"/>
      <c r="Y13" s="712"/>
      <c r="Z13" s="714"/>
      <c r="AA13" s="182" t="s">
        <v>173</v>
      </c>
      <c r="AB13" s="219">
        <v>9630</v>
      </c>
      <c r="AC13" s="681"/>
      <c r="AD13" s="227">
        <v>90</v>
      </c>
      <c r="AE13" s="228" t="s">
        <v>212</v>
      </c>
      <c r="AF13" s="222" t="s">
        <v>245</v>
      </c>
      <c r="AG13" s="229" t="s">
        <v>173</v>
      </c>
      <c r="AH13" s="230" t="s">
        <v>248</v>
      </c>
      <c r="AI13" s="229" t="s">
        <v>173</v>
      </c>
      <c r="AJ13" s="231">
        <v>2.6</v>
      </c>
      <c r="AK13" s="232"/>
      <c r="AL13" s="197"/>
      <c r="AM13" s="233"/>
      <c r="AN13" s="204"/>
      <c r="AO13" s="234"/>
      <c r="AP13" s="235"/>
      <c r="AR13" s="235"/>
      <c r="AT13" s="235"/>
      <c r="AV13" s="236" t="s">
        <v>173</v>
      </c>
      <c r="AW13" s="198">
        <v>67400</v>
      </c>
      <c r="AX13" s="204" t="s">
        <v>173</v>
      </c>
      <c r="AY13" s="199">
        <v>670</v>
      </c>
      <c r="AZ13" s="237" t="s">
        <v>212</v>
      </c>
      <c r="BA13" s="201" t="s">
        <v>245</v>
      </c>
      <c r="BB13" s="200" t="s">
        <v>173</v>
      </c>
      <c r="BC13" s="202" t="s">
        <v>248</v>
      </c>
      <c r="BD13" s="200" t="s">
        <v>173</v>
      </c>
      <c r="BE13" s="203">
        <v>2.2999999999999998</v>
      </c>
      <c r="BF13" s="236" t="s">
        <v>173</v>
      </c>
      <c r="BG13" s="238">
        <v>57770</v>
      </c>
      <c r="BH13" s="236" t="s">
        <v>126</v>
      </c>
      <c r="BI13" s="199">
        <v>570</v>
      </c>
      <c r="BJ13" s="237" t="s">
        <v>212</v>
      </c>
      <c r="BK13" s="201" t="s">
        <v>245</v>
      </c>
      <c r="BL13" s="237" t="s">
        <v>173</v>
      </c>
      <c r="BM13" s="202" t="s">
        <v>248</v>
      </c>
      <c r="BN13" s="237" t="s">
        <v>173</v>
      </c>
      <c r="BO13" s="203">
        <v>2.2000000000000002</v>
      </c>
      <c r="BP13" s="715"/>
      <c r="BQ13" s="702"/>
      <c r="BR13" s="681"/>
      <c r="BS13" s="674"/>
      <c r="BT13" s="678"/>
      <c r="BU13" s="678"/>
      <c r="BV13" s="676"/>
      <c r="BW13" s="680"/>
      <c r="BX13" s="676"/>
      <c r="BY13" s="698"/>
      <c r="BZ13" s="681"/>
      <c r="CA13" s="704"/>
      <c r="CB13" s="681"/>
      <c r="CC13" s="674"/>
      <c r="CD13" s="676"/>
      <c r="CE13" s="678"/>
      <c r="CF13" s="676"/>
      <c r="CG13" s="680"/>
      <c r="CH13" s="676"/>
      <c r="CI13" s="683"/>
      <c r="CJ13" s="687"/>
      <c r="CK13" s="681"/>
      <c r="CL13" s="700"/>
      <c r="CM13" s="681"/>
      <c r="CN13" s="674"/>
      <c r="CO13" s="678"/>
      <c r="CP13" s="678"/>
      <c r="CQ13" s="676"/>
      <c r="CR13" s="680"/>
      <c r="CS13" s="676"/>
      <c r="CT13" s="698"/>
      <c r="CU13" s="681"/>
      <c r="CV13" s="239" t="s">
        <v>264</v>
      </c>
      <c r="CW13" s="681"/>
      <c r="CX13" s="239" t="s">
        <v>253</v>
      </c>
      <c r="CY13" s="681"/>
      <c r="CZ13" s="240">
        <v>83.9</v>
      </c>
      <c r="DA13" s="681"/>
      <c r="DB13" s="239" t="s">
        <v>264</v>
      </c>
      <c r="DC13" s="681"/>
      <c r="DD13" s="239" t="s">
        <v>253</v>
      </c>
      <c r="DE13" s="681"/>
      <c r="DF13" s="240">
        <v>46.6</v>
      </c>
      <c r="DG13" s="691"/>
      <c r="DH13" s="693"/>
      <c r="DI13" s="691"/>
      <c r="DJ13" s="241" t="s">
        <v>199</v>
      </c>
      <c r="DK13" s="694"/>
      <c r="DL13" s="696"/>
      <c r="DM13" s="676"/>
      <c r="DN13" s="690"/>
      <c r="DO13" s="676"/>
      <c r="DP13" s="678"/>
      <c r="DQ13" s="676"/>
      <c r="DR13" s="680"/>
      <c r="DS13" s="676"/>
      <c r="DT13" s="683"/>
      <c r="DU13" s="685"/>
      <c r="DV13" s="687"/>
      <c r="DW13" s="242"/>
      <c r="DX13" s="724"/>
      <c r="DY13" s="214"/>
      <c r="DZ13" s="215">
        <v>5</v>
      </c>
      <c r="EA13" s="215">
        <v>6</v>
      </c>
      <c r="EB13" s="688"/>
    </row>
    <row r="14" spans="1:132" s="213" customFormat="1" ht="34.35" customHeight="1">
      <c r="A14" s="293" t="s">
        <v>314</v>
      </c>
      <c r="B14" s="732"/>
      <c r="C14" s="719" t="s">
        <v>256</v>
      </c>
      <c r="D14" s="721" t="s">
        <v>202</v>
      </c>
      <c r="E14" s="178" t="s">
        <v>26</v>
      </c>
      <c r="F14" s="179"/>
      <c r="G14" s="180">
        <v>68000</v>
      </c>
      <c r="H14" s="181">
        <v>77630</v>
      </c>
      <c r="I14" s="182" t="s">
        <v>173</v>
      </c>
      <c r="J14" s="183">
        <v>660</v>
      </c>
      <c r="K14" s="184">
        <v>750</v>
      </c>
      <c r="L14" s="185" t="s">
        <v>212</v>
      </c>
      <c r="M14" s="186" t="s">
        <v>245</v>
      </c>
      <c r="N14" s="187" t="s">
        <v>173</v>
      </c>
      <c r="O14" s="188" t="s">
        <v>246</v>
      </c>
      <c r="P14" s="187" t="s">
        <v>173</v>
      </c>
      <c r="Q14" s="189">
        <v>2.1</v>
      </c>
      <c r="R14" s="190">
        <v>2.1</v>
      </c>
      <c r="S14" s="681" t="s">
        <v>173</v>
      </c>
      <c r="T14" s="699">
        <v>2940</v>
      </c>
      <c r="U14" s="681" t="s">
        <v>173</v>
      </c>
      <c r="V14" s="709">
        <v>20</v>
      </c>
      <c r="W14" s="711" t="s">
        <v>200</v>
      </c>
      <c r="X14" s="677" t="s">
        <v>245</v>
      </c>
      <c r="Y14" s="711" t="s">
        <v>173</v>
      </c>
      <c r="Z14" s="713" t="s">
        <v>247</v>
      </c>
      <c r="AA14" s="182" t="s">
        <v>173</v>
      </c>
      <c r="AB14" s="192">
        <v>9630</v>
      </c>
      <c r="AC14" s="681" t="s">
        <v>173</v>
      </c>
      <c r="AD14" s="193">
        <v>90</v>
      </c>
      <c r="AE14" s="191" t="s">
        <v>200</v>
      </c>
      <c r="AF14" s="186" t="s">
        <v>245</v>
      </c>
      <c r="AG14" s="194" t="s">
        <v>173</v>
      </c>
      <c r="AH14" s="188" t="s">
        <v>248</v>
      </c>
      <c r="AI14" s="194" t="s">
        <v>173</v>
      </c>
      <c r="AJ14" s="195">
        <v>2.6</v>
      </c>
      <c r="AK14" s="196" t="s">
        <v>249</v>
      </c>
      <c r="AL14" s="197" t="s">
        <v>194</v>
      </c>
      <c r="AM14" s="198">
        <v>3850</v>
      </c>
      <c r="AN14" s="197" t="s">
        <v>194</v>
      </c>
      <c r="AO14" s="199">
        <v>30</v>
      </c>
      <c r="AP14" s="200" t="s">
        <v>212</v>
      </c>
      <c r="AQ14" s="201" t="s">
        <v>245</v>
      </c>
      <c r="AR14" s="200" t="s">
        <v>173</v>
      </c>
      <c r="AS14" s="202" t="s">
        <v>248</v>
      </c>
      <c r="AT14" s="200" t="s">
        <v>173</v>
      </c>
      <c r="AU14" s="203">
        <v>3.9</v>
      </c>
      <c r="AV14" s="204"/>
      <c r="AW14" s="205"/>
      <c r="AX14" s="204"/>
      <c r="AY14" s="206"/>
      <c r="AZ14" s="207"/>
      <c r="BA14" s="207"/>
      <c r="BB14" s="208"/>
      <c r="BC14" s="207"/>
      <c r="BD14" s="208"/>
      <c r="BE14" s="207"/>
      <c r="BF14" s="204"/>
      <c r="BG14" s="205" t="s">
        <v>127</v>
      </c>
      <c r="BH14" s="204"/>
      <c r="BI14" s="209"/>
      <c r="BJ14" s="207"/>
      <c r="BK14" s="207"/>
      <c r="BL14" s="207"/>
      <c r="BM14" s="207"/>
      <c r="BN14" s="207"/>
      <c r="BO14" s="207"/>
      <c r="BP14" s="715" t="s">
        <v>173</v>
      </c>
      <c r="BQ14" s="701">
        <v>3000</v>
      </c>
      <c r="BR14" s="681" t="s">
        <v>126</v>
      </c>
      <c r="BS14" s="673">
        <v>30</v>
      </c>
      <c r="BT14" s="677" t="s">
        <v>212</v>
      </c>
      <c r="BU14" s="677" t="s">
        <v>245</v>
      </c>
      <c r="BV14" s="675" t="s">
        <v>173</v>
      </c>
      <c r="BW14" s="679" t="s">
        <v>248</v>
      </c>
      <c r="BX14" s="675" t="s">
        <v>173</v>
      </c>
      <c r="BY14" s="697">
        <v>9.1</v>
      </c>
      <c r="BZ14" s="681" t="s">
        <v>126</v>
      </c>
      <c r="CA14" s="703">
        <v>19250</v>
      </c>
      <c r="CB14" s="681" t="s">
        <v>126</v>
      </c>
      <c r="CC14" s="673">
        <v>190</v>
      </c>
      <c r="CD14" s="675" t="s">
        <v>212</v>
      </c>
      <c r="CE14" s="677" t="s">
        <v>245</v>
      </c>
      <c r="CF14" s="675" t="s">
        <v>173</v>
      </c>
      <c r="CG14" s="679" t="s">
        <v>248</v>
      </c>
      <c r="CH14" s="675" t="s">
        <v>173</v>
      </c>
      <c r="CI14" s="682">
        <v>2.2000000000000002</v>
      </c>
      <c r="CJ14" s="686" t="s">
        <v>250</v>
      </c>
      <c r="CK14" s="681" t="s">
        <v>126</v>
      </c>
      <c r="CL14" s="699">
        <v>2300</v>
      </c>
      <c r="CM14" s="681" t="s">
        <v>173</v>
      </c>
      <c r="CN14" s="673">
        <v>20</v>
      </c>
      <c r="CO14" s="677" t="s">
        <v>212</v>
      </c>
      <c r="CP14" s="677" t="s">
        <v>245</v>
      </c>
      <c r="CQ14" s="675" t="s">
        <v>173</v>
      </c>
      <c r="CR14" s="679" t="s">
        <v>248</v>
      </c>
      <c r="CS14" s="675" t="s">
        <v>173</v>
      </c>
      <c r="CT14" s="697">
        <v>13.6</v>
      </c>
      <c r="CU14" s="681" t="s">
        <v>126</v>
      </c>
      <c r="CV14" s="210">
        <v>1420</v>
      </c>
      <c r="CW14" s="681" t="s">
        <v>126</v>
      </c>
      <c r="CX14" s="211">
        <v>10</v>
      </c>
      <c r="CY14" s="681" t="s">
        <v>126</v>
      </c>
      <c r="CZ14" s="211">
        <v>10</v>
      </c>
      <c r="DA14" s="681" t="s">
        <v>126</v>
      </c>
      <c r="DB14" s="210">
        <v>250</v>
      </c>
      <c r="DC14" s="681" t="s">
        <v>126</v>
      </c>
      <c r="DD14" s="211">
        <v>2</v>
      </c>
      <c r="DE14" s="681" t="s">
        <v>126</v>
      </c>
      <c r="DF14" s="211">
        <v>2</v>
      </c>
      <c r="DG14" s="691" t="s">
        <v>194</v>
      </c>
      <c r="DH14" s="692">
        <v>14160</v>
      </c>
      <c r="DI14" s="691" t="s">
        <v>194</v>
      </c>
      <c r="DJ14" s="212">
        <v>245</v>
      </c>
      <c r="DK14" s="694" t="s">
        <v>198</v>
      </c>
      <c r="DL14" s="695">
        <v>19250</v>
      </c>
      <c r="DM14" s="675" t="s">
        <v>173</v>
      </c>
      <c r="DN14" s="689">
        <v>190</v>
      </c>
      <c r="DO14" s="675" t="s">
        <v>212</v>
      </c>
      <c r="DP14" s="677" t="s">
        <v>245</v>
      </c>
      <c r="DQ14" s="675" t="s">
        <v>173</v>
      </c>
      <c r="DR14" s="679" t="s">
        <v>248</v>
      </c>
      <c r="DS14" s="675" t="s">
        <v>173</v>
      </c>
      <c r="DT14" s="682">
        <v>2.2000000000000002</v>
      </c>
      <c r="DU14" s="684" t="s">
        <v>249</v>
      </c>
      <c r="DV14" s="686" t="s">
        <v>251</v>
      </c>
      <c r="DW14" s="242"/>
      <c r="DX14" s="724"/>
      <c r="DY14" s="214">
        <v>30</v>
      </c>
      <c r="DZ14" s="215">
        <v>7</v>
      </c>
      <c r="EA14" s="215">
        <v>8</v>
      </c>
      <c r="EB14" s="688">
        <v>4</v>
      </c>
    </row>
    <row r="15" spans="1:132" s="213" customFormat="1" ht="34.35" customHeight="1">
      <c r="A15" s="293" t="s">
        <v>315</v>
      </c>
      <c r="B15" s="732"/>
      <c r="C15" s="720"/>
      <c r="D15" s="722"/>
      <c r="E15" s="216" t="s">
        <v>10</v>
      </c>
      <c r="F15" s="179"/>
      <c r="G15" s="217">
        <v>77630</v>
      </c>
      <c r="H15" s="218"/>
      <c r="I15" s="182" t="s">
        <v>173</v>
      </c>
      <c r="J15" s="219">
        <v>750</v>
      </c>
      <c r="K15" s="220"/>
      <c r="L15" s="221" t="s">
        <v>212</v>
      </c>
      <c r="M15" s="222" t="s">
        <v>245</v>
      </c>
      <c r="N15" s="223" t="s">
        <v>173</v>
      </c>
      <c r="O15" s="224" t="s">
        <v>248</v>
      </c>
      <c r="P15" s="223" t="s">
        <v>173</v>
      </c>
      <c r="Q15" s="225">
        <v>2.1</v>
      </c>
      <c r="R15" s="226"/>
      <c r="S15" s="681"/>
      <c r="T15" s="700"/>
      <c r="U15" s="681"/>
      <c r="V15" s="710"/>
      <c r="W15" s="712"/>
      <c r="X15" s="678"/>
      <c r="Y15" s="712"/>
      <c r="Z15" s="714"/>
      <c r="AA15" s="182" t="s">
        <v>173</v>
      </c>
      <c r="AB15" s="219">
        <v>9630</v>
      </c>
      <c r="AC15" s="681"/>
      <c r="AD15" s="227">
        <v>90</v>
      </c>
      <c r="AE15" s="228" t="s">
        <v>212</v>
      </c>
      <c r="AF15" s="222" t="s">
        <v>245</v>
      </c>
      <c r="AG15" s="229" t="s">
        <v>173</v>
      </c>
      <c r="AH15" s="230" t="s">
        <v>248</v>
      </c>
      <c r="AI15" s="229" t="s">
        <v>173</v>
      </c>
      <c r="AJ15" s="231">
        <v>2.6</v>
      </c>
      <c r="AK15" s="232"/>
      <c r="AL15" s="197"/>
      <c r="AM15" s="233"/>
      <c r="AN15" s="204"/>
      <c r="AO15" s="234"/>
      <c r="AP15" s="235"/>
      <c r="AR15" s="235"/>
      <c r="AT15" s="235"/>
      <c r="AV15" s="236" t="s">
        <v>173</v>
      </c>
      <c r="AW15" s="198">
        <v>67400</v>
      </c>
      <c r="AX15" s="204" t="s">
        <v>173</v>
      </c>
      <c r="AY15" s="199">
        <v>670</v>
      </c>
      <c r="AZ15" s="237" t="s">
        <v>212</v>
      </c>
      <c r="BA15" s="201" t="s">
        <v>245</v>
      </c>
      <c r="BB15" s="200" t="s">
        <v>173</v>
      </c>
      <c r="BC15" s="202" t="s">
        <v>248</v>
      </c>
      <c r="BD15" s="200" t="s">
        <v>173</v>
      </c>
      <c r="BE15" s="203">
        <v>2.2999999999999998</v>
      </c>
      <c r="BF15" s="236" t="s">
        <v>173</v>
      </c>
      <c r="BG15" s="238">
        <v>57770</v>
      </c>
      <c r="BH15" s="236" t="s">
        <v>126</v>
      </c>
      <c r="BI15" s="199">
        <v>570</v>
      </c>
      <c r="BJ15" s="237" t="s">
        <v>212</v>
      </c>
      <c r="BK15" s="201" t="s">
        <v>245</v>
      </c>
      <c r="BL15" s="237" t="s">
        <v>173</v>
      </c>
      <c r="BM15" s="202" t="s">
        <v>248</v>
      </c>
      <c r="BN15" s="237" t="s">
        <v>173</v>
      </c>
      <c r="BO15" s="203">
        <v>2.2000000000000002</v>
      </c>
      <c r="BP15" s="715"/>
      <c r="BQ15" s="702"/>
      <c r="BR15" s="681"/>
      <c r="BS15" s="674"/>
      <c r="BT15" s="678"/>
      <c r="BU15" s="678"/>
      <c r="BV15" s="676"/>
      <c r="BW15" s="680"/>
      <c r="BX15" s="676"/>
      <c r="BY15" s="698"/>
      <c r="BZ15" s="681"/>
      <c r="CA15" s="704"/>
      <c r="CB15" s="681"/>
      <c r="CC15" s="674"/>
      <c r="CD15" s="676"/>
      <c r="CE15" s="678"/>
      <c r="CF15" s="676"/>
      <c r="CG15" s="680"/>
      <c r="CH15" s="676"/>
      <c r="CI15" s="683"/>
      <c r="CJ15" s="687"/>
      <c r="CK15" s="681"/>
      <c r="CL15" s="700"/>
      <c r="CM15" s="681"/>
      <c r="CN15" s="674"/>
      <c r="CO15" s="678"/>
      <c r="CP15" s="678"/>
      <c r="CQ15" s="676"/>
      <c r="CR15" s="680"/>
      <c r="CS15" s="676"/>
      <c r="CT15" s="698"/>
      <c r="CU15" s="681"/>
      <c r="CV15" s="239" t="s">
        <v>195</v>
      </c>
      <c r="CW15" s="681"/>
      <c r="CX15" s="239" t="s">
        <v>253</v>
      </c>
      <c r="CY15" s="681"/>
      <c r="CZ15" s="240">
        <v>69.900000000000006</v>
      </c>
      <c r="DA15" s="681"/>
      <c r="DB15" s="239" t="s">
        <v>195</v>
      </c>
      <c r="DC15" s="681"/>
      <c r="DD15" s="239" t="s">
        <v>253</v>
      </c>
      <c r="DE15" s="681"/>
      <c r="DF15" s="240">
        <v>58.3</v>
      </c>
      <c r="DG15" s="691"/>
      <c r="DH15" s="693"/>
      <c r="DI15" s="691"/>
      <c r="DJ15" s="241" t="s">
        <v>199</v>
      </c>
      <c r="DK15" s="694"/>
      <c r="DL15" s="696"/>
      <c r="DM15" s="676"/>
      <c r="DN15" s="690"/>
      <c r="DO15" s="676"/>
      <c r="DP15" s="678"/>
      <c r="DQ15" s="676"/>
      <c r="DR15" s="680"/>
      <c r="DS15" s="676"/>
      <c r="DT15" s="683"/>
      <c r="DU15" s="685"/>
      <c r="DV15" s="687"/>
      <c r="DW15" s="242"/>
      <c r="DX15" s="724"/>
      <c r="DY15" s="214"/>
      <c r="DZ15" s="215">
        <v>7</v>
      </c>
      <c r="EA15" s="215">
        <v>8</v>
      </c>
      <c r="EB15" s="688"/>
    </row>
    <row r="16" spans="1:132" s="213" customFormat="1" ht="34.35" customHeight="1">
      <c r="A16" s="299" t="s">
        <v>132</v>
      </c>
      <c r="B16" s="732"/>
      <c r="C16" s="719" t="s">
        <v>257</v>
      </c>
      <c r="D16" s="721" t="s">
        <v>202</v>
      </c>
      <c r="E16" s="178" t="s">
        <v>26</v>
      </c>
      <c r="F16" s="179"/>
      <c r="G16" s="180">
        <v>58940</v>
      </c>
      <c r="H16" s="181">
        <v>68570</v>
      </c>
      <c r="I16" s="182" t="s">
        <v>173</v>
      </c>
      <c r="J16" s="183">
        <v>560</v>
      </c>
      <c r="K16" s="184">
        <v>660</v>
      </c>
      <c r="L16" s="185" t="s">
        <v>212</v>
      </c>
      <c r="M16" s="186" t="s">
        <v>245</v>
      </c>
      <c r="N16" s="187" t="s">
        <v>173</v>
      </c>
      <c r="O16" s="188" t="s">
        <v>246</v>
      </c>
      <c r="P16" s="187" t="s">
        <v>173</v>
      </c>
      <c r="Q16" s="189">
        <v>2.1</v>
      </c>
      <c r="R16" s="190">
        <v>2.1</v>
      </c>
      <c r="S16" s="681" t="s">
        <v>173</v>
      </c>
      <c r="T16" s="699">
        <v>2520</v>
      </c>
      <c r="U16" s="681" t="s">
        <v>173</v>
      </c>
      <c r="V16" s="709">
        <v>20</v>
      </c>
      <c r="W16" s="711" t="s">
        <v>200</v>
      </c>
      <c r="X16" s="677" t="s">
        <v>245</v>
      </c>
      <c r="Y16" s="711" t="s">
        <v>173</v>
      </c>
      <c r="Z16" s="713" t="s">
        <v>247</v>
      </c>
      <c r="AA16" s="182" t="s">
        <v>173</v>
      </c>
      <c r="AB16" s="192">
        <v>9630</v>
      </c>
      <c r="AC16" s="681" t="s">
        <v>173</v>
      </c>
      <c r="AD16" s="193">
        <v>90</v>
      </c>
      <c r="AE16" s="191" t="s">
        <v>200</v>
      </c>
      <c r="AF16" s="186" t="s">
        <v>245</v>
      </c>
      <c r="AG16" s="194" t="s">
        <v>173</v>
      </c>
      <c r="AH16" s="188" t="s">
        <v>248</v>
      </c>
      <c r="AI16" s="194" t="s">
        <v>173</v>
      </c>
      <c r="AJ16" s="195">
        <v>2.6</v>
      </c>
      <c r="AK16" s="196" t="s">
        <v>249</v>
      </c>
      <c r="AL16" s="197" t="s">
        <v>194</v>
      </c>
      <c r="AM16" s="198">
        <v>3850</v>
      </c>
      <c r="AN16" s="197" t="s">
        <v>194</v>
      </c>
      <c r="AO16" s="199">
        <v>30</v>
      </c>
      <c r="AP16" s="200" t="s">
        <v>212</v>
      </c>
      <c r="AQ16" s="201" t="s">
        <v>245</v>
      </c>
      <c r="AR16" s="200" t="s">
        <v>173</v>
      </c>
      <c r="AS16" s="202" t="s">
        <v>248</v>
      </c>
      <c r="AT16" s="200" t="s">
        <v>173</v>
      </c>
      <c r="AU16" s="203">
        <v>3.9</v>
      </c>
      <c r="AV16" s="204"/>
      <c r="AW16" s="205"/>
      <c r="AX16" s="204"/>
      <c r="AY16" s="206"/>
      <c r="AZ16" s="207"/>
      <c r="BA16" s="207"/>
      <c r="BB16" s="208"/>
      <c r="BC16" s="207"/>
      <c r="BD16" s="208"/>
      <c r="BE16" s="207"/>
      <c r="BF16" s="204"/>
      <c r="BG16" s="205" t="s">
        <v>127</v>
      </c>
      <c r="BH16" s="204"/>
      <c r="BI16" s="209"/>
      <c r="BJ16" s="207"/>
      <c r="BK16" s="207"/>
      <c r="BL16" s="207"/>
      <c r="BM16" s="207"/>
      <c r="BN16" s="207"/>
      <c r="BO16" s="207"/>
      <c r="BP16" s="715" t="s">
        <v>173</v>
      </c>
      <c r="BQ16" s="701">
        <v>2570</v>
      </c>
      <c r="BR16" s="681" t="s">
        <v>173</v>
      </c>
      <c r="BS16" s="673">
        <v>20</v>
      </c>
      <c r="BT16" s="677" t="s">
        <v>212</v>
      </c>
      <c r="BU16" s="677" t="s">
        <v>245</v>
      </c>
      <c r="BV16" s="675" t="s">
        <v>173</v>
      </c>
      <c r="BW16" s="679" t="s">
        <v>248</v>
      </c>
      <c r="BX16" s="675" t="s">
        <v>173</v>
      </c>
      <c r="BY16" s="697">
        <v>11.7</v>
      </c>
      <c r="BZ16" s="681" t="s">
        <v>126</v>
      </c>
      <c r="CA16" s="703">
        <v>16500</v>
      </c>
      <c r="CB16" s="681" t="s">
        <v>173</v>
      </c>
      <c r="CC16" s="673">
        <v>160</v>
      </c>
      <c r="CD16" s="675" t="s">
        <v>212</v>
      </c>
      <c r="CE16" s="677" t="s">
        <v>245</v>
      </c>
      <c r="CF16" s="675" t="s">
        <v>173</v>
      </c>
      <c r="CG16" s="679" t="s">
        <v>248</v>
      </c>
      <c r="CH16" s="675" t="s">
        <v>173</v>
      </c>
      <c r="CI16" s="682">
        <v>2.2999999999999998</v>
      </c>
      <c r="CJ16" s="686" t="s">
        <v>250</v>
      </c>
      <c r="CK16" s="681" t="s">
        <v>126</v>
      </c>
      <c r="CL16" s="699">
        <v>2090</v>
      </c>
      <c r="CM16" s="681" t="s">
        <v>173</v>
      </c>
      <c r="CN16" s="673">
        <v>20</v>
      </c>
      <c r="CO16" s="677" t="s">
        <v>212</v>
      </c>
      <c r="CP16" s="677" t="s">
        <v>245</v>
      </c>
      <c r="CQ16" s="675" t="s">
        <v>173</v>
      </c>
      <c r="CR16" s="679" t="s">
        <v>248</v>
      </c>
      <c r="CS16" s="675" t="s">
        <v>173</v>
      </c>
      <c r="CT16" s="697">
        <v>11.7</v>
      </c>
      <c r="CU16" s="681" t="s">
        <v>126</v>
      </c>
      <c r="CV16" s="210">
        <v>1220</v>
      </c>
      <c r="CW16" s="681" t="s">
        <v>126</v>
      </c>
      <c r="CX16" s="211">
        <v>10</v>
      </c>
      <c r="CY16" s="681" t="s">
        <v>126</v>
      </c>
      <c r="CZ16" s="211">
        <v>10</v>
      </c>
      <c r="DA16" s="681" t="s">
        <v>126</v>
      </c>
      <c r="DB16" s="210">
        <v>210</v>
      </c>
      <c r="DC16" s="681" t="s">
        <v>126</v>
      </c>
      <c r="DD16" s="211">
        <v>2</v>
      </c>
      <c r="DE16" s="681" t="s">
        <v>126</v>
      </c>
      <c r="DF16" s="211">
        <v>2</v>
      </c>
      <c r="DG16" s="691" t="s">
        <v>194</v>
      </c>
      <c r="DH16" s="692">
        <v>12280</v>
      </c>
      <c r="DI16" s="691" t="s">
        <v>194</v>
      </c>
      <c r="DJ16" s="212">
        <v>245</v>
      </c>
      <c r="DK16" s="694" t="s">
        <v>198</v>
      </c>
      <c r="DL16" s="695">
        <v>16500</v>
      </c>
      <c r="DM16" s="675" t="s">
        <v>173</v>
      </c>
      <c r="DN16" s="689">
        <v>160</v>
      </c>
      <c r="DO16" s="675" t="s">
        <v>212</v>
      </c>
      <c r="DP16" s="677" t="s">
        <v>245</v>
      </c>
      <c r="DQ16" s="675" t="s">
        <v>173</v>
      </c>
      <c r="DR16" s="679" t="s">
        <v>248</v>
      </c>
      <c r="DS16" s="675" t="s">
        <v>173</v>
      </c>
      <c r="DT16" s="682">
        <v>2.2999999999999998</v>
      </c>
      <c r="DU16" s="684" t="s">
        <v>249</v>
      </c>
      <c r="DV16" s="686" t="s">
        <v>251</v>
      </c>
      <c r="DW16" s="242"/>
      <c r="DX16" s="724"/>
      <c r="DY16" s="214">
        <v>35</v>
      </c>
      <c r="DZ16" s="215">
        <v>9</v>
      </c>
      <c r="EA16" s="215">
        <v>10</v>
      </c>
      <c r="EB16" s="688">
        <v>5</v>
      </c>
    </row>
    <row r="17" spans="1:132" s="213" customFormat="1" ht="34.35" customHeight="1">
      <c r="A17" s="299" t="s">
        <v>133</v>
      </c>
      <c r="B17" s="732"/>
      <c r="C17" s="720"/>
      <c r="D17" s="722"/>
      <c r="E17" s="216" t="s">
        <v>10</v>
      </c>
      <c r="F17" s="179"/>
      <c r="G17" s="217">
        <v>68570</v>
      </c>
      <c r="H17" s="218"/>
      <c r="I17" s="182" t="s">
        <v>173</v>
      </c>
      <c r="J17" s="219">
        <v>660</v>
      </c>
      <c r="K17" s="220"/>
      <c r="L17" s="221" t="s">
        <v>212</v>
      </c>
      <c r="M17" s="222" t="s">
        <v>245</v>
      </c>
      <c r="N17" s="223" t="s">
        <v>173</v>
      </c>
      <c r="O17" s="224" t="s">
        <v>248</v>
      </c>
      <c r="P17" s="223" t="s">
        <v>173</v>
      </c>
      <c r="Q17" s="225">
        <v>2.1</v>
      </c>
      <c r="R17" s="226"/>
      <c r="S17" s="681"/>
      <c r="T17" s="700"/>
      <c r="U17" s="681"/>
      <c r="V17" s="710"/>
      <c r="W17" s="712"/>
      <c r="X17" s="678"/>
      <c r="Y17" s="712"/>
      <c r="Z17" s="714"/>
      <c r="AA17" s="182" t="s">
        <v>173</v>
      </c>
      <c r="AB17" s="219">
        <v>9630</v>
      </c>
      <c r="AC17" s="681"/>
      <c r="AD17" s="227">
        <v>90</v>
      </c>
      <c r="AE17" s="228" t="s">
        <v>212</v>
      </c>
      <c r="AF17" s="222" t="s">
        <v>245</v>
      </c>
      <c r="AG17" s="229" t="s">
        <v>173</v>
      </c>
      <c r="AH17" s="230" t="s">
        <v>248</v>
      </c>
      <c r="AI17" s="229" t="s">
        <v>173</v>
      </c>
      <c r="AJ17" s="231">
        <v>2.6</v>
      </c>
      <c r="AK17" s="232"/>
      <c r="AL17" s="197"/>
      <c r="AM17" s="233"/>
      <c r="AN17" s="204"/>
      <c r="AO17" s="234"/>
      <c r="AP17" s="235"/>
      <c r="AR17" s="235"/>
      <c r="AT17" s="235"/>
      <c r="AV17" s="236" t="s">
        <v>173</v>
      </c>
      <c r="AW17" s="198">
        <v>67400</v>
      </c>
      <c r="AX17" s="204" t="s">
        <v>173</v>
      </c>
      <c r="AY17" s="199">
        <v>670</v>
      </c>
      <c r="AZ17" s="237" t="s">
        <v>212</v>
      </c>
      <c r="BA17" s="201" t="s">
        <v>245</v>
      </c>
      <c r="BB17" s="200" t="s">
        <v>173</v>
      </c>
      <c r="BC17" s="202" t="s">
        <v>248</v>
      </c>
      <c r="BD17" s="200" t="s">
        <v>173</v>
      </c>
      <c r="BE17" s="203">
        <v>2.2999999999999998</v>
      </c>
      <c r="BF17" s="236" t="s">
        <v>173</v>
      </c>
      <c r="BG17" s="238">
        <v>57770</v>
      </c>
      <c r="BH17" s="236" t="s">
        <v>126</v>
      </c>
      <c r="BI17" s="199">
        <v>570</v>
      </c>
      <c r="BJ17" s="237" t="s">
        <v>212</v>
      </c>
      <c r="BK17" s="201" t="s">
        <v>245</v>
      </c>
      <c r="BL17" s="237" t="s">
        <v>173</v>
      </c>
      <c r="BM17" s="202" t="s">
        <v>248</v>
      </c>
      <c r="BN17" s="237" t="s">
        <v>173</v>
      </c>
      <c r="BO17" s="203">
        <v>2.2000000000000002</v>
      </c>
      <c r="BP17" s="715"/>
      <c r="BQ17" s="702"/>
      <c r="BR17" s="681"/>
      <c r="BS17" s="674"/>
      <c r="BT17" s="678"/>
      <c r="BU17" s="678"/>
      <c r="BV17" s="676"/>
      <c r="BW17" s="680"/>
      <c r="BX17" s="676"/>
      <c r="BY17" s="698"/>
      <c r="BZ17" s="681"/>
      <c r="CA17" s="704"/>
      <c r="CB17" s="681"/>
      <c r="CC17" s="674"/>
      <c r="CD17" s="676"/>
      <c r="CE17" s="678"/>
      <c r="CF17" s="676"/>
      <c r="CG17" s="680"/>
      <c r="CH17" s="676"/>
      <c r="CI17" s="683"/>
      <c r="CJ17" s="687"/>
      <c r="CK17" s="681"/>
      <c r="CL17" s="700"/>
      <c r="CM17" s="681"/>
      <c r="CN17" s="674"/>
      <c r="CO17" s="678"/>
      <c r="CP17" s="678"/>
      <c r="CQ17" s="676"/>
      <c r="CR17" s="680"/>
      <c r="CS17" s="676"/>
      <c r="CT17" s="698"/>
      <c r="CU17" s="681"/>
      <c r="CV17" s="239" t="s">
        <v>264</v>
      </c>
      <c r="CW17" s="681"/>
      <c r="CX17" s="239" t="s">
        <v>253</v>
      </c>
      <c r="CY17" s="681"/>
      <c r="CZ17" s="240">
        <v>59.9</v>
      </c>
      <c r="DA17" s="681"/>
      <c r="DB17" s="239" t="s">
        <v>264</v>
      </c>
      <c r="DC17" s="681"/>
      <c r="DD17" s="239" t="s">
        <v>253</v>
      </c>
      <c r="DE17" s="681"/>
      <c r="DF17" s="240">
        <v>49.9</v>
      </c>
      <c r="DG17" s="691"/>
      <c r="DH17" s="693"/>
      <c r="DI17" s="691"/>
      <c r="DJ17" s="241" t="s">
        <v>199</v>
      </c>
      <c r="DK17" s="694"/>
      <c r="DL17" s="696"/>
      <c r="DM17" s="676"/>
      <c r="DN17" s="690"/>
      <c r="DO17" s="676"/>
      <c r="DP17" s="678"/>
      <c r="DQ17" s="676"/>
      <c r="DR17" s="680"/>
      <c r="DS17" s="676"/>
      <c r="DT17" s="683"/>
      <c r="DU17" s="685"/>
      <c r="DV17" s="687"/>
      <c r="DW17" s="242"/>
      <c r="DX17" s="724"/>
      <c r="DY17" s="214"/>
      <c r="DZ17" s="215">
        <v>9</v>
      </c>
      <c r="EA17" s="215">
        <v>10</v>
      </c>
      <c r="EB17" s="688"/>
    </row>
    <row r="18" spans="1:132" s="213" customFormat="1" ht="34.35" customHeight="1">
      <c r="A18" s="293" t="s">
        <v>316</v>
      </c>
      <c r="B18" s="732"/>
      <c r="C18" s="719" t="s">
        <v>258</v>
      </c>
      <c r="D18" s="721" t="s">
        <v>202</v>
      </c>
      <c r="E18" s="178" t="s">
        <v>26</v>
      </c>
      <c r="F18" s="179"/>
      <c r="G18" s="180">
        <v>66670</v>
      </c>
      <c r="H18" s="181">
        <v>76300</v>
      </c>
      <c r="I18" s="182" t="s">
        <v>173</v>
      </c>
      <c r="J18" s="183">
        <v>640</v>
      </c>
      <c r="K18" s="184">
        <v>740</v>
      </c>
      <c r="L18" s="185" t="s">
        <v>212</v>
      </c>
      <c r="M18" s="186" t="s">
        <v>245</v>
      </c>
      <c r="N18" s="187" t="s">
        <v>173</v>
      </c>
      <c r="O18" s="188" t="s">
        <v>246</v>
      </c>
      <c r="P18" s="187" t="s">
        <v>173</v>
      </c>
      <c r="Q18" s="189">
        <v>2.1</v>
      </c>
      <c r="R18" s="190">
        <v>2.1</v>
      </c>
      <c r="S18" s="681" t="s">
        <v>173</v>
      </c>
      <c r="T18" s="699">
        <v>2200</v>
      </c>
      <c r="U18" s="681" t="s">
        <v>173</v>
      </c>
      <c r="V18" s="709">
        <v>20</v>
      </c>
      <c r="W18" s="711" t="s">
        <v>200</v>
      </c>
      <c r="X18" s="677" t="s">
        <v>245</v>
      </c>
      <c r="Y18" s="711" t="s">
        <v>173</v>
      </c>
      <c r="Z18" s="713" t="s">
        <v>247</v>
      </c>
      <c r="AA18" s="182" t="s">
        <v>173</v>
      </c>
      <c r="AB18" s="192">
        <v>9630</v>
      </c>
      <c r="AC18" s="681" t="s">
        <v>173</v>
      </c>
      <c r="AD18" s="193">
        <v>90</v>
      </c>
      <c r="AE18" s="191" t="s">
        <v>200</v>
      </c>
      <c r="AF18" s="186" t="s">
        <v>245</v>
      </c>
      <c r="AG18" s="194" t="s">
        <v>173</v>
      </c>
      <c r="AH18" s="188" t="s">
        <v>248</v>
      </c>
      <c r="AI18" s="194" t="s">
        <v>173</v>
      </c>
      <c r="AJ18" s="195">
        <v>2.6</v>
      </c>
      <c r="AK18" s="196" t="s">
        <v>249</v>
      </c>
      <c r="AL18" s="197" t="s">
        <v>194</v>
      </c>
      <c r="AM18" s="198">
        <v>3850</v>
      </c>
      <c r="AN18" s="197" t="s">
        <v>194</v>
      </c>
      <c r="AO18" s="199">
        <v>30</v>
      </c>
      <c r="AP18" s="200" t="s">
        <v>212</v>
      </c>
      <c r="AQ18" s="201" t="s">
        <v>245</v>
      </c>
      <c r="AR18" s="200" t="s">
        <v>173</v>
      </c>
      <c r="AS18" s="202" t="s">
        <v>248</v>
      </c>
      <c r="AT18" s="200" t="s">
        <v>173</v>
      </c>
      <c r="AU18" s="203">
        <v>3.9</v>
      </c>
      <c r="AV18" s="204"/>
      <c r="AW18" s="205"/>
      <c r="AX18" s="204"/>
      <c r="AY18" s="206"/>
      <c r="AZ18" s="207"/>
      <c r="BA18" s="207"/>
      <c r="BB18" s="208"/>
      <c r="BC18" s="207"/>
      <c r="BD18" s="208"/>
      <c r="BE18" s="207"/>
      <c r="BF18" s="204"/>
      <c r="BG18" s="205" t="s">
        <v>127</v>
      </c>
      <c r="BH18" s="204"/>
      <c r="BI18" s="209"/>
      <c r="BJ18" s="207"/>
      <c r="BK18" s="207"/>
      <c r="BL18" s="207"/>
      <c r="BM18" s="207"/>
      <c r="BN18" s="207"/>
      <c r="BO18" s="207"/>
      <c r="BP18" s="715" t="s">
        <v>173</v>
      </c>
      <c r="BQ18" s="701" t="s">
        <v>259</v>
      </c>
      <c r="BR18" s="681" t="s">
        <v>173</v>
      </c>
      <c r="BS18" s="673"/>
      <c r="BT18" s="677"/>
      <c r="BU18" s="677"/>
      <c r="BV18" s="675"/>
      <c r="BW18" s="679"/>
      <c r="BX18" s="675"/>
      <c r="BY18" s="717" t="s">
        <v>128</v>
      </c>
      <c r="BZ18" s="681" t="s">
        <v>126</v>
      </c>
      <c r="CA18" s="703">
        <v>14440</v>
      </c>
      <c r="CB18" s="681" t="s">
        <v>126</v>
      </c>
      <c r="CC18" s="673">
        <v>140</v>
      </c>
      <c r="CD18" s="675" t="s">
        <v>212</v>
      </c>
      <c r="CE18" s="677" t="s">
        <v>245</v>
      </c>
      <c r="CF18" s="675" t="s">
        <v>173</v>
      </c>
      <c r="CG18" s="679" t="s">
        <v>248</v>
      </c>
      <c r="CH18" s="675" t="s">
        <v>173</v>
      </c>
      <c r="CI18" s="682">
        <v>2.2999999999999998</v>
      </c>
      <c r="CJ18" s="686" t="s">
        <v>250</v>
      </c>
      <c r="CK18" s="681" t="s">
        <v>126</v>
      </c>
      <c r="CL18" s="699">
        <v>1930</v>
      </c>
      <c r="CM18" s="681" t="s">
        <v>173</v>
      </c>
      <c r="CN18" s="673">
        <v>10</v>
      </c>
      <c r="CO18" s="677" t="s">
        <v>212</v>
      </c>
      <c r="CP18" s="677" t="s">
        <v>245</v>
      </c>
      <c r="CQ18" s="675" t="s">
        <v>173</v>
      </c>
      <c r="CR18" s="679" t="s">
        <v>248</v>
      </c>
      <c r="CS18" s="675" t="s">
        <v>173</v>
      </c>
      <c r="CT18" s="697">
        <v>20.399999999999999</v>
      </c>
      <c r="CU18" s="681" t="s">
        <v>126</v>
      </c>
      <c r="CV18" s="210">
        <v>1060</v>
      </c>
      <c r="CW18" s="681" t="s">
        <v>126</v>
      </c>
      <c r="CX18" s="211">
        <v>10</v>
      </c>
      <c r="CY18" s="681" t="s">
        <v>126</v>
      </c>
      <c r="CZ18" s="211">
        <v>10</v>
      </c>
      <c r="DA18" s="681" t="s">
        <v>126</v>
      </c>
      <c r="DB18" s="210">
        <v>190</v>
      </c>
      <c r="DC18" s="681" t="s">
        <v>126</v>
      </c>
      <c r="DD18" s="211">
        <v>1</v>
      </c>
      <c r="DE18" s="681" t="s">
        <v>126</v>
      </c>
      <c r="DF18" s="211">
        <v>1</v>
      </c>
      <c r="DG18" s="691" t="s">
        <v>194</v>
      </c>
      <c r="DH18" s="692">
        <v>10870</v>
      </c>
      <c r="DI18" s="691" t="s">
        <v>194</v>
      </c>
      <c r="DJ18" s="212">
        <v>245</v>
      </c>
      <c r="DK18" s="694" t="s">
        <v>198</v>
      </c>
      <c r="DL18" s="695">
        <v>14440</v>
      </c>
      <c r="DM18" s="675" t="s">
        <v>173</v>
      </c>
      <c r="DN18" s="689">
        <v>140</v>
      </c>
      <c r="DO18" s="675" t="s">
        <v>212</v>
      </c>
      <c r="DP18" s="677" t="s">
        <v>245</v>
      </c>
      <c r="DQ18" s="675" t="s">
        <v>173</v>
      </c>
      <c r="DR18" s="679" t="s">
        <v>248</v>
      </c>
      <c r="DS18" s="675" t="s">
        <v>173</v>
      </c>
      <c r="DT18" s="682">
        <v>2.2999999999999998</v>
      </c>
      <c r="DU18" s="684" t="s">
        <v>249</v>
      </c>
      <c r="DV18" s="686" t="s">
        <v>251</v>
      </c>
      <c r="DW18" s="242"/>
      <c r="DX18" s="724"/>
      <c r="DY18" s="214">
        <v>40</v>
      </c>
      <c r="DZ18" s="215">
        <v>11</v>
      </c>
      <c r="EA18" s="215">
        <v>12</v>
      </c>
      <c r="EB18" s="688">
        <v>6</v>
      </c>
    </row>
    <row r="19" spans="1:132" s="213" customFormat="1" ht="34.35" customHeight="1">
      <c r="A19" s="293" t="s">
        <v>317</v>
      </c>
      <c r="B19" s="732"/>
      <c r="C19" s="720"/>
      <c r="D19" s="722"/>
      <c r="E19" s="216" t="s">
        <v>10</v>
      </c>
      <c r="F19" s="179"/>
      <c r="G19" s="217">
        <v>76300</v>
      </c>
      <c r="H19" s="218"/>
      <c r="I19" s="182" t="s">
        <v>173</v>
      </c>
      <c r="J19" s="219">
        <v>740</v>
      </c>
      <c r="K19" s="220"/>
      <c r="L19" s="221" t="s">
        <v>212</v>
      </c>
      <c r="M19" s="222" t="s">
        <v>245</v>
      </c>
      <c r="N19" s="223" t="s">
        <v>173</v>
      </c>
      <c r="O19" s="224" t="s">
        <v>248</v>
      </c>
      <c r="P19" s="223" t="s">
        <v>173</v>
      </c>
      <c r="Q19" s="225">
        <v>2.1</v>
      </c>
      <c r="R19" s="226"/>
      <c r="S19" s="681"/>
      <c r="T19" s="700"/>
      <c r="U19" s="681"/>
      <c r="V19" s="710"/>
      <c r="W19" s="712"/>
      <c r="X19" s="678"/>
      <c r="Y19" s="712"/>
      <c r="Z19" s="714"/>
      <c r="AA19" s="182" t="s">
        <v>173</v>
      </c>
      <c r="AB19" s="219">
        <v>9630</v>
      </c>
      <c r="AC19" s="681"/>
      <c r="AD19" s="227">
        <v>90</v>
      </c>
      <c r="AE19" s="228" t="s">
        <v>212</v>
      </c>
      <c r="AF19" s="222" t="s">
        <v>245</v>
      </c>
      <c r="AG19" s="229" t="s">
        <v>173</v>
      </c>
      <c r="AH19" s="230" t="s">
        <v>248</v>
      </c>
      <c r="AI19" s="229" t="s">
        <v>173</v>
      </c>
      <c r="AJ19" s="231">
        <v>2.6</v>
      </c>
      <c r="AK19" s="232"/>
      <c r="AL19" s="197"/>
      <c r="AM19" s="233"/>
      <c r="AN19" s="204"/>
      <c r="AO19" s="234"/>
      <c r="AP19" s="235"/>
      <c r="AR19" s="235"/>
      <c r="AT19" s="235"/>
      <c r="AV19" s="236" t="s">
        <v>173</v>
      </c>
      <c r="AW19" s="198">
        <v>67400</v>
      </c>
      <c r="AX19" s="204" t="s">
        <v>173</v>
      </c>
      <c r="AY19" s="199">
        <v>670</v>
      </c>
      <c r="AZ19" s="237" t="s">
        <v>212</v>
      </c>
      <c r="BA19" s="201" t="s">
        <v>245</v>
      </c>
      <c r="BB19" s="200" t="s">
        <v>173</v>
      </c>
      <c r="BC19" s="202" t="s">
        <v>248</v>
      </c>
      <c r="BD19" s="200" t="s">
        <v>173</v>
      </c>
      <c r="BE19" s="203">
        <v>2.2999999999999998</v>
      </c>
      <c r="BF19" s="236" t="s">
        <v>173</v>
      </c>
      <c r="BG19" s="238">
        <v>57770</v>
      </c>
      <c r="BH19" s="236" t="s">
        <v>126</v>
      </c>
      <c r="BI19" s="199">
        <v>570</v>
      </c>
      <c r="BJ19" s="237" t="s">
        <v>212</v>
      </c>
      <c r="BK19" s="201" t="s">
        <v>245</v>
      </c>
      <c r="BL19" s="237" t="s">
        <v>173</v>
      </c>
      <c r="BM19" s="202" t="s">
        <v>248</v>
      </c>
      <c r="BN19" s="237" t="s">
        <v>173</v>
      </c>
      <c r="BO19" s="203">
        <v>2.2000000000000002</v>
      </c>
      <c r="BP19" s="715"/>
      <c r="BQ19" s="702"/>
      <c r="BR19" s="681"/>
      <c r="BS19" s="674"/>
      <c r="BT19" s="678"/>
      <c r="BU19" s="678"/>
      <c r="BV19" s="676"/>
      <c r="BW19" s="680"/>
      <c r="BX19" s="676"/>
      <c r="BY19" s="718"/>
      <c r="BZ19" s="681"/>
      <c r="CA19" s="704"/>
      <c r="CB19" s="681"/>
      <c r="CC19" s="674"/>
      <c r="CD19" s="676"/>
      <c r="CE19" s="678"/>
      <c r="CF19" s="676"/>
      <c r="CG19" s="680"/>
      <c r="CH19" s="676"/>
      <c r="CI19" s="683"/>
      <c r="CJ19" s="687"/>
      <c r="CK19" s="681"/>
      <c r="CL19" s="700"/>
      <c r="CM19" s="681"/>
      <c r="CN19" s="674"/>
      <c r="CO19" s="678"/>
      <c r="CP19" s="678"/>
      <c r="CQ19" s="676"/>
      <c r="CR19" s="680"/>
      <c r="CS19" s="676"/>
      <c r="CT19" s="698"/>
      <c r="CU19" s="681"/>
      <c r="CV19" s="239" t="s">
        <v>195</v>
      </c>
      <c r="CW19" s="681"/>
      <c r="CX19" s="239" t="s">
        <v>253</v>
      </c>
      <c r="CY19" s="681"/>
      <c r="CZ19" s="240">
        <v>52.4</v>
      </c>
      <c r="DA19" s="681"/>
      <c r="DB19" s="239" t="s">
        <v>195</v>
      </c>
      <c r="DC19" s="681"/>
      <c r="DD19" s="239" t="s">
        <v>253</v>
      </c>
      <c r="DE19" s="681"/>
      <c r="DF19" s="240">
        <v>87.4</v>
      </c>
      <c r="DG19" s="691"/>
      <c r="DH19" s="693"/>
      <c r="DI19" s="691"/>
      <c r="DJ19" s="241" t="s">
        <v>199</v>
      </c>
      <c r="DK19" s="694"/>
      <c r="DL19" s="696"/>
      <c r="DM19" s="676"/>
      <c r="DN19" s="690"/>
      <c r="DO19" s="676"/>
      <c r="DP19" s="678"/>
      <c r="DQ19" s="676"/>
      <c r="DR19" s="680"/>
      <c r="DS19" s="676"/>
      <c r="DT19" s="683"/>
      <c r="DU19" s="685"/>
      <c r="DV19" s="687"/>
      <c r="DW19" s="242"/>
      <c r="DX19" s="724"/>
      <c r="DY19" s="214"/>
      <c r="DZ19" s="215">
        <v>11</v>
      </c>
      <c r="EA19" s="215">
        <v>12</v>
      </c>
      <c r="EB19" s="688"/>
    </row>
    <row r="20" spans="1:132" s="213" customFormat="1" ht="34.35" customHeight="1">
      <c r="A20" s="300" t="s">
        <v>134</v>
      </c>
      <c r="B20" s="732"/>
      <c r="C20" s="719" t="s">
        <v>260</v>
      </c>
      <c r="D20" s="721" t="s">
        <v>202</v>
      </c>
      <c r="E20" s="178" t="s">
        <v>26</v>
      </c>
      <c r="F20" s="179"/>
      <c r="G20" s="180">
        <v>59770</v>
      </c>
      <c r="H20" s="181">
        <v>69400</v>
      </c>
      <c r="I20" s="182" t="s">
        <v>173</v>
      </c>
      <c r="J20" s="183">
        <v>570</v>
      </c>
      <c r="K20" s="184">
        <v>670</v>
      </c>
      <c r="L20" s="185" t="s">
        <v>212</v>
      </c>
      <c r="M20" s="186" t="s">
        <v>245</v>
      </c>
      <c r="N20" s="187" t="s">
        <v>173</v>
      </c>
      <c r="O20" s="188" t="s">
        <v>246</v>
      </c>
      <c r="P20" s="187" t="s">
        <v>173</v>
      </c>
      <c r="Q20" s="189">
        <v>2.1</v>
      </c>
      <c r="R20" s="190">
        <v>2.1</v>
      </c>
      <c r="S20" s="681" t="s">
        <v>173</v>
      </c>
      <c r="T20" s="699">
        <v>1960</v>
      </c>
      <c r="U20" s="681" t="s">
        <v>173</v>
      </c>
      <c r="V20" s="709">
        <v>10</v>
      </c>
      <c r="W20" s="711" t="s">
        <v>200</v>
      </c>
      <c r="X20" s="677" t="s">
        <v>245</v>
      </c>
      <c r="Y20" s="711" t="s">
        <v>173</v>
      </c>
      <c r="Z20" s="713" t="s">
        <v>247</v>
      </c>
      <c r="AA20" s="182" t="s">
        <v>173</v>
      </c>
      <c r="AB20" s="192">
        <v>9630</v>
      </c>
      <c r="AC20" s="681" t="s">
        <v>173</v>
      </c>
      <c r="AD20" s="193">
        <v>90</v>
      </c>
      <c r="AE20" s="191" t="s">
        <v>200</v>
      </c>
      <c r="AF20" s="186" t="s">
        <v>245</v>
      </c>
      <c r="AG20" s="194" t="s">
        <v>173</v>
      </c>
      <c r="AH20" s="188" t="s">
        <v>248</v>
      </c>
      <c r="AI20" s="194" t="s">
        <v>173</v>
      </c>
      <c r="AJ20" s="195">
        <v>2.6</v>
      </c>
      <c r="AK20" s="196" t="s">
        <v>249</v>
      </c>
      <c r="AL20" s="197" t="s">
        <v>194</v>
      </c>
      <c r="AM20" s="198">
        <v>3850</v>
      </c>
      <c r="AN20" s="197" t="s">
        <v>194</v>
      </c>
      <c r="AO20" s="199">
        <v>30</v>
      </c>
      <c r="AP20" s="200" t="s">
        <v>212</v>
      </c>
      <c r="AQ20" s="201" t="s">
        <v>245</v>
      </c>
      <c r="AR20" s="200" t="s">
        <v>173</v>
      </c>
      <c r="AS20" s="202" t="s">
        <v>248</v>
      </c>
      <c r="AT20" s="200" t="s">
        <v>173</v>
      </c>
      <c r="AU20" s="203">
        <v>3.9</v>
      </c>
      <c r="AV20" s="204"/>
      <c r="AW20" s="205"/>
      <c r="AX20" s="204"/>
      <c r="AY20" s="206"/>
      <c r="AZ20" s="207"/>
      <c r="BA20" s="207"/>
      <c r="BB20" s="208"/>
      <c r="BC20" s="207"/>
      <c r="BD20" s="208"/>
      <c r="BE20" s="207"/>
      <c r="BF20" s="204"/>
      <c r="BG20" s="205" t="s">
        <v>127</v>
      </c>
      <c r="BH20" s="204"/>
      <c r="BI20" s="209"/>
      <c r="BJ20" s="207"/>
      <c r="BK20" s="207"/>
      <c r="BL20" s="207"/>
      <c r="BM20" s="207"/>
      <c r="BN20" s="207"/>
      <c r="BO20" s="207"/>
      <c r="BP20" s="715" t="s">
        <v>173</v>
      </c>
      <c r="BQ20" s="701" t="s">
        <v>259</v>
      </c>
      <c r="BR20" s="681" t="s">
        <v>173</v>
      </c>
      <c r="BS20" s="673"/>
      <c r="BT20" s="677"/>
      <c r="BU20" s="677"/>
      <c r="BV20" s="675"/>
      <c r="BW20" s="679"/>
      <c r="BX20" s="675"/>
      <c r="BY20" s="717" t="s">
        <v>128</v>
      </c>
      <c r="BZ20" s="681" t="s">
        <v>126</v>
      </c>
      <c r="CA20" s="703">
        <v>12830</v>
      </c>
      <c r="CB20" s="681" t="s">
        <v>173</v>
      </c>
      <c r="CC20" s="673">
        <v>120</v>
      </c>
      <c r="CD20" s="675" t="s">
        <v>212</v>
      </c>
      <c r="CE20" s="677" t="s">
        <v>245</v>
      </c>
      <c r="CF20" s="675" t="s">
        <v>173</v>
      </c>
      <c r="CG20" s="679" t="s">
        <v>248</v>
      </c>
      <c r="CH20" s="675" t="s">
        <v>173</v>
      </c>
      <c r="CI20" s="682">
        <v>2.4</v>
      </c>
      <c r="CJ20" s="686" t="s">
        <v>250</v>
      </c>
      <c r="CK20" s="681" t="s">
        <v>126</v>
      </c>
      <c r="CL20" s="699">
        <v>1800</v>
      </c>
      <c r="CM20" s="681" t="s">
        <v>173</v>
      </c>
      <c r="CN20" s="673">
        <v>10</v>
      </c>
      <c r="CO20" s="677" t="s">
        <v>212</v>
      </c>
      <c r="CP20" s="677" t="s">
        <v>245</v>
      </c>
      <c r="CQ20" s="675" t="s">
        <v>173</v>
      </c>
      <c r="CR20" s="679" t="s">
        <v>248</v>
      </c>
      <c r="CS20" s="675" t="s">
        <v>173</v>
      </c>
      <c r="CT20" s="697">
        <v>18.100000000000001</v>
      </c>
      <c r="CU20" s="681" t="s">
        <v>126</v>
      </c>
      <c r="CV20" s="210">
        <v>950</v>
      </c>
      <c r="CW20" s="681" t="s">
        <v>126</v>
      </c>
      <c r="CX20" s="211">
        <v>9</v>
      </c>
      <c r="CY20" s="681" t="s">
        <v>126</v>
      </c>
      <c r="CZ20" s="211">
        <v>9</v>
      </c>
      <c r="DA20" s="681" t="s">
        <v>126</v>
      </c>
      <c r="DB20" s="210">
        <v>170</v>
      </c>
      <c r="DC20" s="681" t="s">
        <v>126</v>
      </c>
      <c r="DD20" s="211">
        <v>1</v>
      </c>
      <c r="DE20" s="681" t="s">
        <v>126</v>
      </c>
      <c r="DF20" s="211">
        <v>1</v>
      </c>
      <c r="DG20" s="691" t="s">
        <v>194</v>
      </c>
      <c r="DH20" s="692">
        <v>9770</v>
      </c>
      <c r="DI20" s="691" t="s">
        <v>194</v>
      </c>
      <c r="DJ20" s="212">
        <v>245</v>
      </c>
      <c r="DK20" s="694" t="s">
        <v>198</v>
      </c>
      <c r="DL20" s="695">
        <v>12840</v>
      </c>
      <c r="DM20" s="675" t="s">
        <v>173</v>
      </c>
      <c r="DN20" s="689">
        <v>120</v>
      </c>
      <c r="DO20" s="675" t="s">
        <v>212</v>
      </c>
      <c r="DP20" s="677" t="s">
        <v>245</v>
      </c>
      <c r="DQ20" s="675" t="s">
        <v>173</v>
      </c>
      <c r="DR20" s="679" t="s">
        <v>248</v>
      </c>
      <c r="DS20" s="675" t="s">
        <v>173</v>
      </c>
      <c r="DT20" s="682">
        <v>2.4</v>
      </c>
      <c r="DU20" s="684" t="s">
        <v>249</v>
      </c>
      <c r="DV20" s="686" t="s">
        <v>251</v>
      </c>
      <c r="DW20" s="242"/>
      <c r="DX20" s="724"/>
      <c r="DY20" s="214">
        <v>45</v>
      </c>
      <c r="DZ20" s="215">
        <v>13</v>
      </c>
      <c r="EA20" s="215">
        <v>14</v>
      </c>
      <c r="EB20" s="688">
        <v>7</v>
      </c>
    </row>
    <row r="21" spans="1:132" s="213" customFormat="1" ht="34.35" customHeight="1">
      <c r="A21" s="300" t="s">
        <v>135</v>
      </c>
      <c r="B21" s="732"/>
      <c r="C21" s="720"/>
      <c r="D21" s="722"/>
      <c r="E21" s="216" t="s">
        <v>10</v>
      </c>
      <c r="F21" s="179"/>
      <c r="G21" s="217">
        <v>69400</v>
      </c>
      <c r="H21" s="218"/>
      <c r="I21" s="182" t="s">
        <v>173</v>
      </c>
      <c r="J21" s="219">
        <v>670</v>
      </c>
      <c r="K21" s="220"/>
      <c r="L21" s="221" t="s">
        <v>212</v>
      </c>
      <c r="M21" s="222" t="s">
        <v>245</v>
      </c>
      <c r="N21" s="223" t="s">
        <v>173</v>
      </c>
      <c r="O21" s="224" t="s">
        <v>248</v>
      </c>
      <c r="P21" s="223" t="s">
        <v>173</v>
      </c>
      <c r="Q21" s="225">
        <v>2.1</v>
      </c>
      <c r="R21" s="226"/>
      <c r="S21" s="681"/>
      <c r="T21" s="700"/>
      <c r="U21" s="681"/>
      <c r="V21" s="710"/>
      <c r="W21" s="712"/>
      <c r="X21" s="678"/>
      <c r="Y21" s="712"/>
      <c r="Z21" s="714"/>
      <c r="AA21" s="182" t="s">
        <v>173</v>
      </c>
      <c r="AB21" s="219">
        <v>9630</v>
      </c>
      <c r="AC21" s="681"/>
      <c r="AD21" s="227">
        <v>90</v>
      </c>
      <c r="AE21" s="228" t="s">
        <v>212</v>
      </c>
      <c r="AF21" s="222" t="s">
        <v>245</v>
      </c>
      <c r="AG21" s="229" t="s">
        <v>173</v>
      </c>
      <c r="AH21" s="230" t="s">
        <v>248</v>
      </c>
      <c r="AI21" s="229" t="s">
        <v>173</v>
      </c>
      <c r="AJ21" s="231">
        <v>2.6</v>
      </c>
      <c r="AK21" s="232"/>
      <c r="AL21" s="197"/>
      <c r="AM21" s="233"/>
      <c r="AN21" s="204"/>
      <c r="AO21" s="234"/>
      <c r="AP21" s="235"/>
      <c r="AR21" s="235"/>
      <c r="AT21" s="235"/>
      <c r="AV21" s="236" t="s">
        <v>173</v>
      </c>
      <c r="AW21" s="198">
        <v>67400</v>
      </c>
      <c r="AX21" s="204" t="s">
        <v>173</v>
      </c>
      <c r="AY21" s="199">
        <v>670</v>
      </c>
      <c r="AZ21" s="237" t="s">
        <v>212</v>
      </c>
      <c r="BA21" s="201" t="s">
        <v>245</v>
      </c>
      <c r="BB21" s="200" t="s">
        <v>173</v>
      </c>
      <c r="BC21" s="202" t="s">
        <v>248</v>
      </c>
      <c r="BD21" s="200" t="s">
        <v>173</v>
      </c>
      <c r="BE21" s="203">
        <v>2.2999999999999998</v>
      </c>
      <c r="BF21" s="236" t="s">
        <v>173</v>
      </c>
      <c r="BG21" s="238">
        <v>57770</v>
      </c>
      <c r="BH21" s="236" t="s">
        <v>126</v>
      </c>
      <c r="BI21" s="199">
        <v>570</v>
      </c>
      <c r="BJ21" s="237" t="s">
        <v>212</v>
      </c>
      <c r="BK21" s="201" t="s">
        <v>245</v>
      </c>
      <c r="BL21" s="237" t="s">
        <v>173</v>
      </c>
      <c r="BM21" s="202" t="s">
        <v>248</v>
      </c>
      <c r="BN21" s="237" t="s">
        <v>173</v>
      </c>
      <c r="BO21" s="203">
        <v>2.2000000000000002</v>
      </c>
      <c r="BP21" s="715"/>
      <c r="BQ21" s="702"/>
      <c r="BR21" s="681"/>
      <c r="BS21" s="674"/>
      <c r="BT21" s="678"/>
      <c r="BU21" s="678"/>
      <c r="BV21" s="676"/>
      <c r="BW21" s="680"/>
      <c r="BX21" s="676"/>
      <c r="BY21" s="718"/>
      <c r="BZ21" s="681"/>
      <c r="CA21" s="704"/>
      <c r="CB21" s="681"/>
      <c r="CC21" s="674"/>
      <c r="CD21" s="676"/>
      <c r="CE21" s="678"/>
      <c r="CF21" s="676"/>
      <c r="CG21" s="680"/>
      <c r="CH21" s="676"/>
      <c r="CI21" s="683"/>
      <c r="CJ21" s="687"/>
      <c r="CK21" s="681"/>
      <c r="CL21" s="700"/>
      <c r="CM21" s="681"/>
      <c r="CN21" s="674"/>
      <c r="CO21" s="678"/>
      <c r="CP21" s="678"/>
      <c r="CQ21" s="676"/>
      <c r="CR21" s="680"/>
      <c r="CS21" s="676"/>
      <c r="CT21" s="698"/>
      <c r="CU21" s="681"/>
      <c r="CV21" s="239" t="s">
        <v>264</v>
      </c>
      <c r="CW21" s="681"/>
      <c r="CX21" s="239" t="s">
        <v>253</v>
      </c>
      <c r="CY21" s="681"/>
      <c r="CZ21" s="240">
        <v>51.8</v>
      </c>
      <c r="DA21" s="681"/>
      <c r="DB21" s="239" t="s">
        <v>264</v>
      </c>
      <c r="DC21" s="681"/>
      <c r="DD21" s="239" t="s">
        <v>253</v>
      </c>
      <c r="DE21" s="681"/>
      <c r="DF21" s="240">
        <v>77.7</v>
      </c>
      <c r="DG21" s="691"/>
      <c r="DH21" s="693"/>
      <c r="DI21" s="691"/>
      <c r="DJ21" s="241" t="s">
        <v>199</v>
      </c>
      <c r="DK21" s="694"/>
      <c r="DL21" s="696"/>
      <c r="DM21" s="676"/>
      <c r="DN21" s="690"/>
      <c r="DO21" s="676"/>
      <c r="DP21" s="678"/>
      <c r="DQ21" s="676"/>
      <c r="DR21" s="680"/>
      <c r="DS21" s="676"/>
      <c r="DT21" s="683"/>
      <c r="DU21" s="685"/>
      <c r="DV21" s="687"/>
      <c r="DW21" s="242"/>
      <c r="DX21" s="724"/>
      <c r="DY21" s="214"/>
      <c r="DZ21" s="215">
        <v>13</v>
      </c>
      <c r="EA21" s="215">
        <v>14</v>
      </c>
      <c r="EB21" s="688"/>
    </row>
    <row r="22" spans="1:132" s="213" customFormat="1" ht="34.35" customHeight="1">
      <c r="A22" s="301" t="s">
        <v>318</v>
      </c>
      <c r="B22" s="732"/>
      <c r="C22" s="719" t="s">
        <v>261</v>
      </c>
      <c r="D22" s="721" t="s">
        <v>202</v>
      </c>
      <c r="E22" s="178" t="s">
        <v>26</v>
      </c>
      <c r="F22" s="179"/>
      <c r="G22" s="180">
        <v>58050</v>
      </c>
      <c r="H22" s="181">
        <v>67680</v>
      </c>
      <c r="I22" s="182" t="s">
        <v>173</v>
      </c>
      <c r="J22" s="183">
        <v>560</v>
      </c>
      <c r="K22" s="184">
        <v>650</v>
      </c>
      <c r="L22" s="185" t="s">
        <v>212</v>
      </c>
      <c r="M22" s="186" t="s">
        <v>245</v>
      </c>
      <c r="N22" s="187" t="s">
        <v>173</v>
      </c>
      <c r="O22" s="188" t="s">
        <v>246</v>
      </c>
      <c r="P22" s="187" t="s">
        <v>173</v>
      </c>
      <c r="Q22" s="189">
        <v>2.1</v>
      </c>
      <c r="R22" s="190">
        <v>2.1</v>
      </c>
      <c r="S22" s="681" t="s">
        <v>173</v>
      </c>
      <c r="T22" s="699">
        <v>1760</v>
      </c>
      <c r="U22" s="681" t="s">
        <v>173</v>
      </c>
      <c r="V22" s="709">
        <v>10</v>
      </c>
      <c r="W22" s="711" t="s">
        <v>200</v>
      </c>
      <c r="X22" s="677" t="s">
        <v>245</v>
      </c>
      <c r="Y22" s="711" t="s">
        <v>173</v>
      </c>
      <c r="Z22" s="713" t="s">
        <v>247</v>
      </c>
      <c r="AA22" s="182" t="s">
        <v>173</v>
      </c>
      <c r="AB22" s="192">
        <v>9630</v>
      </c>
      <c r="AC22" s="681" t="s">
        <v>173</v>
      </c>
      <c r="AD22" s="193">
        <v>90</v>
      </c>
      <c r="AE22" s="191" t="s">
        <v>200</v>
      </c>
      <c r="AF22" s="186" t="s">
        <v>245</v>
      </c>
      <c r="AG22" s="194" t="s">
        <v>173</v>
      </c>
      <c r="AH22" s="188" t="s">
        <v>248</v>
      </c>
      <c r="AI22" s="194" t="s">
        <v>173</v>
      </c>
      <c r="AJ22" s="195">
        <v>2.6</v>
      </c>
      <c r="AK22" s="196" t="s">
        <v>249</v>
      </c>
      <c r="AL22" s="197" t="s">
        <v>194</v>
      </c>
      <c r="AM22" s="198">
        <v>3850</v>
      </c>
      <c r="AN22" s="197" t="s">
        <v>194</v>
      </c>
      <c r="AO22" s="199">
        <v>30</v>
      </c>
      <c r="AP22" s="200" t="s">
        <v>212</v>
      </c>
      <c r="AQ22" s="201" t="s">
        <v>245</v>
      </c>
      <c r="AR22" s="200" t="s">
        <v>173</v>
      </c>
      <c r="AS22" s="202" t="s">
        <v>248</v>
      </c>
      <c r="AT22" s="200" t="s">
        <v>173</v>
      </c>
      <c r="AU22" s="203">
        <v>3.9</v>
      </c>
      <c r="AV22" s="204"/>
      <c r="AW22" s="205"/>
      <c r="AX22" s="204"/>
      <c r="AY22" s="206"/>
      <c r="AZ22" s="207"/>
      <c r="BA22" s="207"/>
      <c r="BB22" s="208"/>
      <c r="BC22" s="207"/>
      <c r="BD22" s="208"/>
      <c r="BE22" s="207"/>
      <c r="BF22" s="204"/>
      <c r="BG22" s="205" t="s">
        <v>127</v>
      </c>
      <c r="BH22" s="204"/>
      <c r="BI22" s="209"/>
      <c r="BJ22" s="207"/>
      <c r="BK22" s="207"/>
      <c r="BL22" s="207"/>
      <c r="BM22" s="207"/>
      <c r="BN22" s="207"/>
      <c r="BO22" s="207"/>
      <c r="BP22" s="715" t="s">
        <v>173</v>
      </c>
      <c r="BQ22" s="701" t="s">
        <v>259</v>
      </c>
      <c r="BR22" s="681" t="s">
        <v>173</v>
      </c>
      <c r="BS22" s="673"/>
      <c r="BT22" s="677"/>
      <c r="BU22" s="677"/>
      <c r="BV22" s="675"/>
      <c r="BW22" s="679"/>
      <c r="BX22" s="675"/>
      <c r="BY22" s="717" t="s">
        <v>128</v>
      </c>
      <c r="BZ22" s="681" t="s">
        <v>126</v>
      </c>
      <c r="CA22" s="703">
        <v>11550</v>
      </c>
      <c r="CB22" s="681" t="s">
        <v>126</v>
      </c>
      <c r="CC22" s="673">
        <v>110</v>
      </c>
      <c r="CD22" s="675" t="s">
        <v>212</v>
      </c>
      <c r="CE22" s="677" t="s">
        <v>245</v>
      </c>
      <c r="CF22" s="675" t="s">
        <v>173</v>
      </c>
      <c r="CG22" s="679" t="s">
        <v>248</v>
      </c>
      <c r="CH22" s="675" t="s">
        <v>173</v>
      </c>
      <c r="CI22" s="682">
        <v>2.2999999999999998</v>
      </c>
      <c r="CJ22" s="686" t="s">
        <v>250</v>
      </c>
      <c r="CK22" s="681" t="s">
        <v>126</v>
      </c>
      <c r="CL22" s="699">
        <v>1620</v>
      </c>
      <c r="CM22" s="681" t="s">
        <v>173</v>
      </c>
      <c r="CN22" s="673">
        <v>10</v>
      </c>
      <c r="CO22" s="677" t="s">
        <v>212</v>
      </c>
      <c r="CP22" s="677" t="s">
        <v>245</v>
      </c>
      <c r="CQ22" s="675" t="s">
        <v>173</v>
      </c>
      <c r="CR22" s="679" t="s">
        <v>248</v>
      </c>
      <c r="CS22" s="675" t="s">
        <v>173</v>
      </c>
      <c r="CT22" s="697">
        <v>16.3</v>
      </c>
      <c r="CU22" s="681" t="s">
        <v>126</v>
      </c>
      <c r="CV22" s="210">
        <v>850</v>
      </c>
      <c r="CW22" s="681" t="s">
        <v>126</v>
      </c>
      <c r="CX22" s="211">
        <v>8</v>
      </c>
      <c r="CY22" s="681" t="s">
        <v>126</v>
      </c>
      <c r="CZ22" s="211">
        <v>8</v>
      </c>
      <c r="DA22" s="681" t="s">
        <v>126</v>
      </c>
      <c r="DB22" s="210">
        <v>150</v>
      </c>
      <c r="DC22" s="681" t="s">
        <v>126</v>
      </c>
      <c r="DD22" s="211">
        <v>1</v>
      </c>
      <c r="DE22" s="681" t="s">
        <v>126</v>
      </c>
      <c r="DF22" s="211">
        <v>1</v>
      </c>
      <c r="DG22" s="691" t="s">
        <v>194</v>
      </c>
      <c r="DH22" s="692">
        <v>8860</v>
      </c>
      <c r="DI22" s="691" t="s">
        <v>194</v>
      </c>
      <c r="DJ22" s="212">
        <v>245</v>
      </c>
      <c r="DK22" s="694" t="s">
        <v>198</v>
      </c>
      <c r="DL22" s="695">
        <v>11550</v>
      </c>
      <c r="DM22" s="675" t="s">
        <v>173</v>
      </c>
      <c r="DN22" s="689">
        <v>110</v>
      </c>
      <c r="DO22" s="675" t="s">
        <v>212</v>
      </c>
      <c r="DP22" s="677" t="s">
        <v>245</v>
      </c>
      <c r="DQ22" s="675" t="s">
        <v>173</v>
      </c>
      <c r="DR22" s="679" t="s">
        <v>248</v>
      </c>
      <c r="DS22" s="675" t="s">
        <v>173</v>
      </c>
      <c r="DT22" s="682">
        <v>2.2999999999999998</v>
      </c>
      <c r="DU22" s="684" t="s">
        <v>249</v>
      </c>
      <c r="DV22" s="686" t="s">
        <v>251</v>
      </c>
      <c r="DW22" s="242"/>
      <c r="DX22" s="724"/>
      <c r="DY22" s="214">
        <v>50</v>
      </c>
      <c r="DZ22" s="215">
        <v>15</v>
      </c>
      <c r="EA22" s="215">
        <v>16</v>
      </c>
      <c r="EB22" s="688">
        <v>8</v>
      </c>
    </row>
    <row r="23" spans="1:132" s="213" customFormat="1" ht="34.35" customHeight="1">
      <c r="A23" s="301" t="s">
        <v>319</v>
      </c>
      <c r="B23" s="732"/>
      <c r="C23" s="720"/>
      <c r="D23" s="722"/>
      <c r="E23" s="216" t="s">
        <v>10</v>
      </c>
      <c r="F23" s="179"/>
      <c r="G23" s="217">
        <v>67680</v>
      </c>
      <c r="H23" s="218"/>
      <c r="I23" s="182" t="s">
        <v>173</v>
      </c>
      <c r="J23" s="219">
        <v>650</v>
      </c>
      <c r="K23" s="220"/>
      <c r="L23" s="221" t="s">
        <v>212</v>
      </c>
      <c r="M23" s="222" t="s">
        <v>245</v>
      </c>
      <c r="N23" s="223" t="s">
        <v>173</v>
      </c>
      <c r="O23" s="224" t="s">
        <v>248</v>
      </c>
      <c r="P23" s="223" t="s">
        <v>173</v>
      </c>
      <c r="Q23" s="225">
        <v>2.1</v>
      </c>
      <c r="R23" s="226"/>
      <c r="S23" s="681"/>
      <c r="T23" s="700"/>
      <c r="U23" s="681"/>
      <c r="V23" s="710"/>
      <c r="W23" s="712"/>
      <c r="X23" s="678"/>
      <c r="Y23" s="712"/>
      <c r="Z23" s="714"/>
      <c r="AA23" s="182" t="s">
        <v>173</v>
      </c>
      <c r="AB23" s="219">
        <v>9630</v>
      </c>
      <c r="AC23" s="681"/>
      <c r="AD23" s="227">
        <v>90</v>
      </c>
      <c r="AE23" s="228" t="s">
        <v>212</v>
      </c>
      <c r="AF23" s="222" t="s">
        <v>245</v>
      </c>
      <c r="AG23" s="229" t="s">
        <v>173</v>
      </c>
      <c r="AH23" s="230" t="s">
        <v>248</v>
      </c>
      <c r="AI23" s="229" t="s">
        <v>173</v>
      </c>
      <c r="AJ23" s="231">
        <v>2.6</v>
      </c>
      <c r="AK23" s="232"/>
      <c r="AL23" s="197"/>
      <c r="AM23" s="233"/>
      <c r="AN23" s="204"/>
      <c r="AO23" s="234"/>
      <c r="AP23" s="235"/>
      <c r="AR23" s="235"/>
      <c r="AT23" s="235"/>
      <c r="AV23" s="236" t="s">
        <v>173</v>
      </c>
      <c r="AW23" s="198">
        <v>67400</v>
      </c>
      <c r="AX23" s="204" t="s">
        <v>173</v>
      </c>
      <c r="AY23" s="199">
        <v>670</v>
      </c>
      <c r="AZ23" s="237" t="s">
        <v>212</v>
      </c>
      <c r="BA23" s="201" t="s">
        <v>245</v>
      </c>
      <c r="BB23" s="200" t="s">
        <v>173</v>
      </c>
      <c r="BC23" s="202" t="s">
        <v>248</v>
      </c>
      <c r="BD23" s="200" t="s">
        <v>173</v>
      </c>
      <c r="BE23" s="203">
        <v>2.2999999999999998</v>
      </c>
      <c r="BF23" s="236" t="s">
        <v>173</v>
      </c>
      <c r="BG23" s="238">
        <v>57770</v>
      </c>
      <c r="BH23" s="236" t="s">
        <v>126</v>
      </c>
      <c r="BI23" s="199">
        <v>570</v>
      </c>
      <c r="BJ23" s="237" t="s">
        <v>212</v>
      </c>
      <c r="BK23" s="201" t="s">
        <v>245</v>
      </c>
      <c r="BL23" s="237" t="s">
        <v>173</v>
      </c>
      <c r="BM23" s="202" t="s">
        <v>248</v>
      </c>
      <c r="BN23" s="237" t="s">
        <v>173</v>
      </c>
      <c r="BO23" s="203">
        <v>2.2000000000000002</v>
      </c>
      <c r="BP23" s="715"/>
      <c r="BQ23" s="702"/>
      <c r="BR23" s="681"/>
      <c r="BS23" s="674"/>
      <c r="BT23" s="678"/>
      <c r="BU23" s="678"/>
      <c r="BV23" s="676"/>
      <c r="BW23" s="680"/>
      <c r="BX23" s="676"/>
      <c r="BY23" s="718"/>
      <c r="BZ23" s="681"/>
      <c r="CA23" s="704"/>
      <c r="CB23" s="681"/>
      <c r="CC23" s="674"/>
      <c r="CD23" s="676"/>
      <c r="CE23" s="678"/>
      <c r="CF23" s="676"/>
      <c r="CG23" s="680"/>
      <c r="CH23" s="676"/>
      <c r="CI23" s="683"/>
      <c r="CJ23" s="687"/>
      <c r="CK23" s="681"/>
      <c r="CL23" s="700"/>
      <c r="CM23" s="681"/>
      <c r="CN23" s="674"/>
      <c r="CO23" s="678"/>
      <c r="CP23" s="678"/>
      <c r="CQ23" s="676"/>
      <c r="CR23" s="680"/>
      <c r="CS23" s="676"/>
      <c r="CT23" s="698"/>
      <c r="CU23" s="681"/>
      <c r="CV23" s="239" t="s">
        <v>195</v>
      </c>
      <c r="CW23" s="681"/>
      <c r="CX23" s="239" t="s">
        <v>253</v>
      </c>
      <c r="CY23" s="681"/>
      <c r="CZ23" s="240">
        <v>52.4</v>
      </c>
      <c r="DA23" s="681"/>
      <c r="DB23" s="239" t="s">
        <v>195</v>
      </c>
      <c r="DC23" s="681"/>
      <c r="DD23" s="239" t="s">
        <v>253</v>
      </c>
      <c r="DE23" s="681"/>
      <c r="DF23" s="240">
        <v>69.900000000000006</v>
      </c>
      <c r="DG23" s="691"/>
      <c r="DH23" s="693"/>
      <c r="DI23" s="691"/>
      <c r="DJ23" s="241" t="s">
        <v>199</v>
      </c>
      <c r="DK23" s="694"/>
      <c r="DL23" s="696"/>
      <c r="DM23" s="676"/>
      <c r="DN23" s="690"/>
      <c r="DO23" s="676"/>
      <c r="DP23" s="678"/>
      <c r="DQ23" s="676"/>
      <c r="DR23" s="680"/>
      <c r="DS23" s="676"/>
      <c r="DT23" s="683"/>
      <c r="DU23" s="685"/>
      <c r="DV23" s="687"/>
      <c r="DW23" s="242"/>
      <c r="DX23" s="724"/>
      <c r="DY23" s="214"/>
      <c r="DZ23" s="215">
        <v>15</v>
      </c>
      <c r="EA23" s="215">
        <v>16</v>
      </c>
      <c r="EB23" s="688"/>
    </row>
    <row r="24" spans="1:132" s="213" customFormat="1" ht="34.35" customHeight="1">
      <c r="A24" s="300" t="s">
        <v>320</v>
      </c>
      <c r="B24" s="732"/>
      <c r="C24" s="719" t="s">
        <v>262</v>
      </c>
      <c r="D24" s="721" t="s">
        <v>202</v>
      </c>
      <c r="E24" s="178" t="s">
        <v>26</v>
      </c>
      <c r="F24" s="179"/>
      <c r="G24" s="180">
        <v>56750</v>
      </c>
      <c r="H24" s="181">
        <v>66380</v>
      </c>
      <c r="I24" s="182" t="s">
        <v>173</v>
      </c>
      <c r="J24" s="183">
        <v>540</v>
      </c>
      <c r="K24" s="184">
        <v>640</v>
      </c>
      <c r="L24" s="185" t="s">
        <v>212</v>
      </c>
      <c r="M24" s="186" t="s">
        <v>245</v>
      </c>
      <c r="N24" s="187" t="s">
        <v>173</v>
      </c>
      <c r="O24" s="188" t="s">
        <v>246</v>
      </c>
      <c r="P24" s="187" t="s">
        <v>173</v>
      </c>
      <c r="Q24" s="189">
        <v>2.1</v>
      </c>
      <c r="R24" s="190">
        <v>2.1</v>
      </c>
      <c r="S24" s="681" t="s">
        <v>173</v>
      </c>
      <c r="T24" s="699">
        <v>1600</v>
      </c>
      <c r="U24" s="681" t="s">
        <v>173</v>
      </c>
      <c r="V24" s="709">
        <v>10</v>
      </c>
      <c r="W24" s="711" t="s">
        <v>200</v>
      </c>
      <c r="X24" s="677" t="s">
        <v>245</v>
      </c>
      <c r="Y24" s="711" t="s">
        <v>173</v>
      </c>
      <c r="Z24" s="713" t="s">
        <v>247</v>
      </c>
      <c r="AA24" s="182" t="s">
        <v>173</v>
      </c>
      <c r="AB24" s="192">
        <v>9630</v>
      </c>
      <c r="AC24" s="681" t="s">
        <v>173</v>
      </c>
      <c r="AD24" s="193">
        <v>90</v>
      </c>
      <c r="AE24" s="191" t="s">
        <v>200</v>
      </c>
      <c r="AF24" s="186" t="s">
        <v>245</v>
      </c>
      <c r="AG24" s="194" t="s">
        <v>173</v>
      </c>
      <c r="AH24" s="188" t="s">
        <v>248</v>
      </c>
      <c r="AI24" s="194" t="s">
        <v>173</v>
      </c>
      <c r="AJ24" s="195">
        <v>2.6</v>
      </c>
      <c r="AK24" s="196" t="s">
        <v>249</v>
      </c>
      <c r="AL24" s="197" t="s">
        <v>194</v>
      </c>
      <c r="AM24" s="198">
        <v>3850</v>
      </c>
      <c r="AN24" s="197" t="s">
        <v>194</v>
      </c>
      <c r="AO24" s="199">
        <v>30</v>
      </c>
      <c r="AP24" s="200" t="s">
        <v>212</v>
      </c>
      <c r="AQ24" s="201" t="s">
        <v>245</v>
      </c>
      <c r="AR24" s="200" t="s">
        <v>173</v>
      </c>
      <c r="AS24" s="202" t="s">
        <v>248</v>
      </c>
      <c r="AT24" s="200" t="s">
        <v>173</v>
      </c>
      <c r="AU24" s="203">
        <v>3.9</v>
      </c>
      <c r="AV24" s="204"/>
      <c r="AW24" s="205"/>
      <c r="AX24" s="204"/>
      <c r="AY24" s="206"/>
      <c r="AZ24" s="207"/>
      <c r="BA24" s="207"/>
      <c r="BB24" s="208"/>
      <c r="BC24" s="207"/>
      <c r="BD24" s="208"/>
      <c r="BE24" s="207"/>
      <c r="BF24" s="204"/>
      <c r="BG24" s="205" t="s">
        <v>127</v>
      </c>
      <c r="BH24" s="204"/>
      <c r="BI24" s="209"/>
      <c r="BJ24" s="207"/>
      <c r="BK24" s="207"/>
      <c r="BL24" s="207"/>
      <c r="BM24" s="207"/>
      <c r="BN24" s="207"/>
      <c r="BO24" s="207"/>
      <c r="BP24" s="715" t="s">
        <v>173</v>
      </c>
      <c r="BQ24" s="701" t="s">
        <v>259</v>
      </c>
      <c r="BR24" s="681" t="s">
        <v>173</v>
      </c>
      <c r="BS24" s="673"/>
      <c r="BT24" s="677"/>
      <c r="BU24" s="677"/>
      <c r="BV24" s="675"/>
      <c r="BW24" s="679"/>
      <c r="BX24" s="675"/>
      <c r="BY24" s="717" t="s">
        <v>128</v>
      </c>
      <c r="BZ24" s="681" t="s">
        <v>126</v>
      </c>
      <c r="CA24" s="703">
        <v>10500</v>
      </c>
      <c r="CB24" s="681" t="s">
        <v>126</v>
      </c>
      <c r="CC24" s="673">
        <v>100</v>
      </c>
      <c r="CD24" s="675" t="s">
        <v>212</v>
      </c>
      <c r="CE24" s="677" t="s">
        <v>245</v>
      </c>
      <c r="CF24" s="675" t="s">
        <v>173</v>
      </c>
      <c r="CG24" s="679" t="s">
        <v>248</v>
      </c>
      <c r="CH24" s="675" t="s">
        <v>173</v>
      </c>
      <c r="CI24" s="682">
        <v>2.2999999999999998</v>
      </c>
      <c r="CJ24" s="686" t="s">
        <v>250</v>
      </c>
      <c r="CK24" s="681" t="s">
        <v>126</v>
      </c>
      <c r="CL24" s="699">
        <v>1480</v>
      </c>
      <c r="CM24" s="681" t="s">
        <v>173</v>
      </c>
      <c r="CN24" s="673">
        <v>10</v>
      </c>
      <c r="CO24" s="677" t="s">
        <v>212</v>
      </c>
      <c r="CP24" s="677" t="s">
        <v>245</v>
      </c>
      <c r="CQ24" s="675" t="s">
        <v>173</v>
      </c>
      <c r="CR24" s="679" t="s">
        <v>248</v>
      </c>
      <c r="CS24" s="675" t="s">
        <v>173</v>
      </c>
      <c r="CT24" s="697">
        <v>14.8</v>
      </c>
      <c r="CU24" s="681" t="s">
        <v>126</v>
      </c>
      <c r="CV24" s="210">
        <v>770</v>
      </c>
      <c r="CW24" s="681" t="s">
        <v>126</v>
      </c>
      <c r="CX24" s="211">
        <v>7</v>
      </c>
      <c r="CY24" s="681" t="s">
        <v>126</v>
      </c>
      <c r="CZ24" s="211">
        <v>7</v>
      </c>
      <c r="DA24" s="681" t="s">
        <v>126</v>
      </c>
      <c r="DB24" s="210">
        <v>130</v>
      </c>
      <c r="DC24" s="681" t="s">
        <v>126</v>
      </c>
      <c r="DD24" s="211">
        <v>1</v>
      </c>
      <c r="DE24" s="681" t="s">
        <v>126</v>
      </c>
      <c r="DF24" s="211">
        <v>1</v>
      </c>
      <c r="DG24" s="691" t="s">
        <v>194</v>
      </c>
      <c r="DH24" s="692">
        <v>8120</v>
      </c>
      <c r="DI24" s="691" t="s">
        <v>194</v>
      </c>
      <c r="DJ24" s="212">
        <v>245</v>
      </c>
      <c r="DK24" s="694" t="s">
        <v>198</v>
      </c>
      <c r="DL24" s="695">
        <v>10500</v>
      </c>
      <c r="DM24" s="675" t="s">
        <v>173</v>
      </c>
      <c r="DN24" s="689">
        <v>100</v>
      </c>
      <c r="DO24" s="675" t="s">
        <v>212</v>
      </c>
      <c r="DP24" s="677" t="s">
        <v>245</v>
      </c>
      <c r="DQ24" s="675" t="s">
        <v>173</v>
      </c>
      <c r="DR24" s="679" t="s">
        <v>248</v>
      </c>
      <c r="DS24" s="675" t="s">
        <v>173</v>
      </c>
      <c r="DT24" s="682">
        <v>2.2999999999999998</v>
      </c>
      <c r="DU24" s="684" t="s">
        <v>249</v>
      </c>
      <c r="DV24" s="686" t="s">
        <v>251</v>
      </c>
      <c r="DW24" s="242"/>
      <c r="DX24" s="724"/>
      <c r="DY24" s="214">
        <v>55</v>
      </c>
      <c r="DZ24" s="215">
        <v>17</v>
      </c>
      <c r="EA24" s="215">
        <v>18</v>
      </c>
      <c r="EB24" s="688">
        <v>9</v>
      </c>
    </row>
    <row r="25" spans="1:132" s="213" customFormat="1" ht="34.35" customHeight="1">
      <c r="A25" s="300" t="s">
        <v>321</v>
      </c>
      <c r="B25" s="732"/>
      <c r="C25" s="720"/>
      <c r="D25" s="722"/>
      <c r="E25" s="216" t="s">
        <v>10</v>
      </c>
      <c r="F25" s="179"/>
      <c r="G25" s="217">
        <v>66380</v>
      </c>
      <c r="H25" s="218"/>
      <c r="I25" s="182" t="s">
        <v>173</v>
      </c>
      <c r="J25" s="219">
        <v>640</v>
      </c>
      <c r="K25" s="220"/>
      <c r="L25" s="221" t="s">
        <v>212</v>
      </c>
      <c r="M25" s="222" t="s">
        <v>245</v>
      </c>
      <c r="N25" s="223" t="s">
        <v>173</v>
      </c>
      <c r="O25" s="224" t="s">
        <v>248</v>
      </c>
      <c r="P25" s="223" t="s">
        <v>173</v>
      </c>
      <c r="Q25" s="225">
        <v>2.1</v>
      </c>
      <c r="R25" s="226"/>
      <c r="S25" s="681"/>
      <c r="T25" s="700"/>
      <c r="U25" s="681"/>
      <c r="V25" s="710"/>
      <c r="W25" s="712"/>
      <c r="X25" s="678"/>
      <c r="Y25" s="712"/>
      <c r="Z25" s="714"/>
      <c r="AA25" s="182" t="s">
        <v>173</v>
      </c>
      <c r="AB25" s="219">
        <v>9630</v>
      </c>
      <c r="AC25" s="681"/>
      <c r="AD25" s="227">
        <v>90</v>
      </c>
      <c r="AE25" s="228" t="s">
        <v>212</v>
      </c>
      <c r="AF25" s="222" t="s">
        <v>245</v>
      </c>
      <c r="AG25" s="229" t="s">
        <v>173</v>
      </c>
      <c r="AH25" s="230" t="s">
        <v>248</v>
      </c>
      <c r="AI25" s="229" t="s">
        <v>173</v>
      </c>
      <c r="AJ25" s="231">
        <v>2.6</v>
      </c>
      <c r="AK25" s="232"/>
      <c r="AL25" s="197"/>
      <c r="AM25" s="233"/>
      <c r="AN25" s="204"/>
      <c r="AO25" s="234"/>
      <c r="AP25" s="235"/>
      <c r="AR25" s="235"/>
      <c r="AT25" s="235"/>
      <c r="AV25" s="236" t="s">
        <v>173</v>
      </c>
      <c r="AW25" s="198">
        <v>67400</v>
      </c>
      <c r="AX25" s="204" t="s">
        <v>173</v>
      </c>
      <c r="AY25" s="199">
        <v>670</v>
      </c>
      <c r="AZ25" s="237" t="s">
        <v>212</v>
      </c>
      <c r="BA25" s="201" t="s">
        <v>245</v>
      </c>
      <c r="BB25" s="200" t="s">
        <v>173</v>
      </c>
      <c r="BC25" s="202" t="s">
        <v>248</v>
      </c>
      <c r="BD25" s="200" t="s">
        <v>173</v>
      </c>
      <c r="BE25" s="203">
        <v>2.2999999999999998</v>
      </c>
      <c r="BF25" s="236" t="s">
        <v>173</v>
      </c>
      <c r="BG25" s="238">
        <v>57770</v>
      </c>
      <c r="BH25" s="236" t="s">
        <v>126</v>
      </c>
      <c r="BI25" s="199">
        <v>570</v>
      </c>
      <c r="BJ25" s="237" t="s">
        <v>212</v>
      </c>
      <c r="BK25" s="201" t="s">
        <v>245</v>
      </c>
      <c r="BL25" s="237" t="s">
        <v>173</v>
      </c>
      <c r="BM25" s="202" t="s">
        <v>248</v>
      </c>
      <c r="BN25" s="237" t="s">
        <v>173</v>
      </c>
      <c r="BO25" s="203">
        <v>2.2000000000000002</v>
      </c>
      <c r="BP25" s="715"/>
      <c r="BQ25" s="702"/>
      <c r="BR25" s="681"/>
      <c r="BS25" s="674"/>
      <c r="BT25" s="678"/>
      <c r="BU25" s="678"/>
      <c r="BV25" s="676"/>
      <c r="BW25" s="680"/>
      <c r="BX25" s="676"/>
      <c r="BY25" s="718"/>
      <c r="BZ25" s="681"/>
      <c r="CA25" s="704"/>
      <c r="CB25" s="681"/>
      <c r="CC25" s="674"/>
      <c r="CD25" s="676"/>
      <c r="CE25" s="678"/>
      <c r="CF25" s="676"/>
      <c r="CG25" s="680"/>
      <c r="CH25" s="676"/>
      <c r="CI25" s="683"/>
      <c r="CJ25" s="687"/>
      <c r="CK25" s="681"/>
      <c r="CL25" s="700"/>
      <c r="CM25" s="681"/>
      <c r="CN25" s="674"/>
      <c r="CO25" s="678"/>
      <c r="CP25" s="678"/>
      <c r="CQ25" s="676"/>
      <c r="CR25" s="680"/>
      <c r="CS25" s="676"/>
      <c r="CT25" s="698"/>
      <c r="CU25" s="681"/>
      <c r="CV25" s="239" t="s">
        <v>195</v>
      </c>
      <c r="CW25" s="681"/>
      <c r="CX25" s="239" t="s">
        <v>253</v>
      </c>
      <c r="CY25" s="681"/>
      <c r="CZ25" s="240">
        <v>54.5</v>
      </c>
      <c r="DA25" s="681"/>
      <c r="DB25" s="239" t="s">
        <v>195</v>
      </c>
      <c r="DC25" s="681"/>
      <c r="DD25" s="239" t="s">
        <v>253</v>
      </c>
      <c r="DE25" s="681"/>
      <c r="DF25" s="240">
        <v>63.5</v>
      </c>
      <c r="DG25" s="691"/>
      <c r="DH25" s="693"/>
      <c r="DI25" s="691"/>
      <c r="DJ25" s="241" t="s">
        <v>199</v>
      </c>
      <c r="DK25" s="694"/>
      <c r="DL25" s="696"/>
      <c r="DM25" s="676"/>
      <c r="DN25" s="690"/>
      <c r="DO25" s="676"/>
      <c r="DP25" s="678"/>
      <c r="DQ25" s="676"/>
      <c r="DR25" s="680"/>
      <c r="DS25" s="676"/>
      <c r="DT25" s="683"/>
      <c r="DU25" s="685"/>
      <c r="DV25" s="687"/>
      <c r="DW25" s="242"/>
      <c r="DX25" s="724"/>
      <c r="DY25" s="214"/>
      <c r="DZ25" s="215">
        <v>17</v>
      </c>
      <c r="EA25" s="215">
        <v>18</v>
      </c>
      <c r="EB25" s="688"/>
    </row>
    <row r="26" spans="1:132" s="213" customFormat="1" ht="34.35" customHeight="1">
      <c r="A26" s="300" t="s">
        <v>136</v>
      </c>
      <c r="B26" s="732"/>
      <c r="C26" s="719" t="s">
        <v>263</v>
      </c>
      <c r="D26" s="721" t="s">
        <v>202</v>
      </c>
      <c r="E26" s="178" t="s">
        <v>26</v>
      </c>
      <c r="F26" s="179"/>
      <c r="G26" s="180">
        <v>55580</v>
      </c>
      <c r="H26" s="181">
        <v>65210</v>
      </c>
      <c r="I26" s="182" t="s">
        <v>173</v>
      </c>
      <c r="J26" s="183">
        <v>530</v>
      </c>
      <c r="K26" s="184">
        <v>630</v>
      </c>
      <c r="L26" s="185" t="s">
        <v>212</v>
      </c>
      <c r="M26" s="186" t="s">
        <v>245</v>
      </c>
      <c r="N26" s="187" t="s">
        <v>173</v>
      </c>
      <c r="O26" s="188" t="s">
        <v>246</v>
      </c>
      <c r="P26" s="187" t="s">
        <v>173</v>
      </c>
      <c r="Q26" s="189">
        <v>2.1</v>
      </c>
      <c r="R26" s="190">
        <v>2.1</v>
      </c>
      <c r="S26" s="681" t="s">
        <v>173</v>
      </c>
      <c r="T26" s="699">
        <v>1470</v>
      </c>
      <c r="U26" s="681" t="s">
        <v>173</v>
      </c>
      <c r="V26" s="709">
        <v>10</v>
      </c>
      <c r="W26" s="711" t="s">
        <v>200</v>
      </c>
      <c r="X26" s="677" t="s">
        <v>245</v>
      </c>
      <c r="Y26" s="711" t="s">
        <v>173</v>
      </c>
      <c r="Z26" s="713" t="s">
        <v>247</v>
      </c>
      <c r="AA26" s="182" t="s">
        <v>173</v>
      </c>
      <c r="AB26" s="192">
        <v>9630</v>
      </c>
      <c r="AC26" s="681" t="s">
        <v>173</v>
      </c>
      <c r="AD26" s="193">
        <v>90</v>
      </c>
      <c r="AE26" s="191" t="s">
        <v>200</v>
      </c>
      <c r="AF26" s="186" t="s">
        <v>245</v>
      </c>
      <c r="AG26" s="194" t="s">
        <v>173</v>
      </c>
      <c r="AH26" s="188" t="s">
        <v>248</v>
      </c>
      <c r="AI26" s="194" t="s">
        <v>173</v>
      </c>
      <c r="AJ26" s="195">
        <v>2.6</v>
      </c>
      <c r="AK26" s="196" t="s">
        <v>249</v>
      </c>
      <c r="AL26" s="197" t="s">
        <v>194</v>
      </c>
      <c r="AM26" s="198">
        <v>3850</v>
      </c>
      <c r="AN26" s="197" t="s">
        <v>194</v>
      </c>
      <c r="AO26" s="199">
        <v>30</v>
      </c>
      <c r="AP26" s="200" t="s">
        <v>212</v>
      </c>
      <c r="AQ26" s="201" t="s">
        <v>245</v>
      </c>
      <c r="AR26" s="200" t="s">
        <v>173</v>
      </c>
      <c r="AS26" s="202" t="s">
        <v>248</v>
      </c>
      <c r="AT26" s="200" t="s">
        <v>173</v>
      </c>
      <c r="AU26" s="203">
        <v>3.9</v>
      </c>
      <c r="AV26" s="204"/>
      <c r="AW26" s="205"/>
      <c r="AX26" s="204"/>
      <c r="AY26" s="206"/>
      <c r="AZ26" s="207"/>
      <c r="BA26" s="207"/>
      <c r="BB26" s="208"/>
      <c r="BC26" s="207"/>
      <c r="BD26" s="208"/>
      <c r="BE26" s="207"/>
      <c r="BF26" s="204"/>
      <c r="BG26" s="205" t="s">
        <v>127</v>
      </c>
      <c r="BH26" s="204"/>
      <c r="BI26" s="209"/>
      <c r="BJ26" s="207"/>
      <c r="BK26" s="207"/>
      <c r="BL26" s="207"/>
      <c r="BM26" s="207"/>
      <c r="BN26" s="207"/>
      <c r="BO26" s="207"/>
      <c r="BP26" s="715" t="s">
        <v>173</v>
      </c>
      <c r="BQ26" s="701" t="s">
        <v>128</v>
      </c>
      <c r="BR26" s="681" t="s">
        <v>173</v>
      </c>
      <c r="BS26" s="673"/>
      <c r="BT26" s="677"/>
      <c r="BU26" s="677"/>
      <c r="BV26" s="675"/>
      <c r="BW26" s="679"/>
      <c r="BX26" s="675"/>
      <c r="BY26" s="717" t="s">
        <v>128</v>
      </c>
      <c r="BZ26" s="681" t="s">
        <v>126</v>
      </c>
      <c r="CA26" s="703">
        <v>9620</v>
      </c>
      <c r="CB26" s="681" t="s">
        <v>173</v>
      </c>
      <c r="CC26" s="673">
        <v>90</v>
      </c>
      <c r="CD26" s="675" t="s">
        <v>212</v>
      </c>
      <c r="CE26" s="677" t="s">
        <v>245</v>
      </c>
      <c r="CF26" s="675" t="s">
        <v>173</v>
      </c>
      <c r="CG26" s="679" t="s">
        <v>248</v>
      </c>
      <c r="CH26" s="675" t="s">
        <v>173</v>
      </c>
      <c r="CI26" s="682">
        <v>2.4</v>
      </c>
      <c r="CJ26" s="686" t="s">
        <v>250</v>
      </c>
      <c r="CK26" s="681" t="s">
        <v>126</v>
      </c>
      <c r="CL26" s="699">
        <v>1350</v>
      </c>
      <c r="CM26" s="681" t="s">
        <v>173</v>
      </c>
      <c r="CN26" s="673">
        <v>10</v>
      </c>
      <c r="CO26" s="677" t="s">
        <v>212</v>
      </c>
      <c r="CP26" s="677" t="s">
        <v>245</v>
      </c>
      <c r="CQ26" s="675" t="s">
        <v>173</v>
      </c>
      <c r="CR26" s="679" t="s">
        <v>248</v>
      </c>
      <c r="CS26" s="675" t="s">
        <v>173</v>
      </c>
      <c r="CT26" s="697">
        <v>13.6</v>
      </c>
      <c r="CU26" s="681" t="s">
        <v>126</v>
      </c>
      <c r="CV26" s="210">
        <v>710</v>
      </c>
      <c r="CW26" s="681" t="s">
        <v>126</v>
      </c>
      <c r="CX26" s="211">
        <v>7</v>
      </c>
      <c r="CY26" s="681" t="s">
        <v>126</v>
      </c>
      <c r="CZ26" s="211">
        <v>7</v>
      </c>
      <c r="DA26" s="681" t="s">
        <v>126</v>
      </c>
      <c r="DB26" s="210">
        <v>120</v>
      </c>
      <c r="DC26" s="681" t="s">
        <v>126</v>
      </c>
      <c r="DD26" s="211">
        <v>1</v>
      </c>
      <c r="DE26" s="681" t="s">
        <v>126</v>
      </c>
      <c r="DF26" s="211">
        <v>1</v>
      </c>
      <c r="DG26" s="691" t="s">
        <v>194</v>
      </c>
      <c r="DH26" s="692">
        <v>7500</v>
      </c>
      <c r="DI26" s="691" t="s">
        <v>194</v>
      </c>
      <c r="DJ26" s="212">
        <v>245</v>
      </c>
      <c r="DK26" s="694" t="s">
        <v>198</v>
      </c>
      <c r="DL26" s="695">
        <v>9630</v>
      </c>
      <c r="DM26" s="675" t="s">
        <v>173</v>
      </c>
      <c r="DN26" s="689">
        <v>90</v>
      </c>
      <c r="DO26" s="675" t="s">
        <v>212</v>
      </c>
      <c r="DP26" s="677" t="s">
        <v>245</v>
      </c>
      <c r="DQ26" s="675" t="s">
        <v>173</v>
      </c>
      <c r="DR26" s="679" t="s">
        <v>248</v>
      </c>
      <c r="DS26" s="675" t="s">
        <v>173</v>
      </c>
      <c r="DT26" s="682">
        <v>2.4</v>
      </c>
      <c r="DU26" s="684" t="s">
        <v>249</v>
      </c>
      <c r="DV26" s="686" t="s">
        <v>251</v>
      </c>
      <c r="DW26" s="242"/>
      <c r="DX26" s="724"/>
      <c r="DY26" s="214">
        <v>60</v>
      </c>
      <c r="DZ26" s="215">
        <v>19</v>
      </c>
      <c r="EA26" s="215">
        <v>20</v>
      </c>
      <c r="EB26" s="688">
        <v>10</v>
      </c>
    </row>
    <row r="27" spans="1:132" s="213" customFormat="1" ht="34.35" customHeight="1">
      <c r="A27" s="300" t="s">
        <v>137</v>
      </c>
      <c r="B27" s="732"/>
      <c r="C27" s="720"/>
      <c r="D27" s="722"/>
      <c r="E27" s="216" t="s">
        <v>10</v>
      </c>
      <c r="F27" s="179"/>
      <c r="G27" s="217">
        <v>65210</v>
      </c>
      <c r="H27" s="218"/>
      <c r="I27" s="182" t="s">
        <v>173</v>
      </c>
      <c r="J27" s="219">
        <v>630</v>
      </c>
      <c r="K27" s="220"/>
      <c r="L27" s="221" t="s">
        <v>212</v>
      </c>
      <c r="M27" s="222" t="s">
        <v>245</v>
      </c>
      <c r="N27" s="223" t="s">
        <v>173</v>
      </c>
      <c r="O27" s="224" t="s">
        <v>248</v>
      </c>
      <c r="P27" s="223" t="s">
        <v>173</v>
      </c>
      <c r="Q27" s="225">
        <v>2.1</v>
      </c>
      <c r="R27" s="226"/>
      <c r="S27" s="681"/>
      <c r="T27" s="700"/>
      <c r="U27" s="681"/>
      <c r="V27" s="710"/>
      <c r="W27" s="712"/>
      <c r="X27" s="678"/>
      <c r="Y27" s="712"/>
      <c r="Z27" s="714"/>
      <c r="AA27" s="182" t="s">
        <v>173</v>
      </c>
      <c r="AB27" s="219">
        <v>9630</v>
      </c>
      <c r="AC27" s="681"/>
      <c r="AD27" s="227">
        <v>90</v>
      </c>
      <c r="AE27" s="228" t="s">
        <v>212</v>
      </c>
      <c r="AF27" s="222" t="s">
        <v>245</v>
      </c>
      <c r="AG27" s="229" t="s">
        <v>173</v>
      </c>
      <c r="AH27" s="230" t="s">
        <v>248</v>
      </c>
      <c r="AI27" s="229" t="s">
        <v>173</v>
      </c>
      <c r="AJ27" s="231">
        <v>2.6</v>
      </c>
      <c r="AK27" s="232"/>
      <c r="AL27" s="197"/>
      <c r="AM27" s="233"/>
      <c r="AN27" s="204"/>
      <c r="AO27" s="234"/>
      <c r="AP27" s="235"/>
      <c r="AR27" s="235"/>
      <c r="AT27" s="235"/>
      <c r="AV27" s="236" t="s">
        <v>173</v>
      </c>
      <c r="AW27" s="198">
        <v>67400</v>
      </c>
      <c r="AX27" s="204" t="s">
        <v>173</v>
      </c>
      <c r="AY27" s="199">
        <v>670</v>
      </c>
      <c r="AZ27" s="237" t="s">
        <v>212</v>
      </c>
      <c r="BA27" s="201" t="s">
        <v>245</v>
      </c>
      <c r="BB27" s="200" t="s">
        <v>173</v>
      </c>
      <c r="BC27" s="202" t="s">
        <v>248</v>
      </c>
      <c r="BD27" s="200" t="s">
        <v>173</v>
      </c>
      <c r="BE27" s="203">
        <v>2.2999999999999998</v>
      </c>
      <c r="BF27" s="236" t="s">
        <v>173</v>
      </c>
      <c r="BG27" s="238">
        <v>57770</v>
      </c>
      <c r="BH27" s="236" t="s">
        <v>126</v>
      </c>
      <c r="BI27" s="199">
        <v>570</v>
      </c>
      <c r="BJ27" s="237" t="s">
        <v>212</v>
      </c>
      <c r="BK27" s="201" t="s">
        <v>245</v>
      </c>
      <c r="BL27" s="237" t="s">
        <v>173</v>
      </c>
      <c r="BM27" s="202" t="s">
        <v>248</v>
      </c>
      <c r="BN27" s="237" t="s">
        <v>173</v>
      </c>
      <c r="BO27" s="203">
        <v>2.2000000000000002</v>
      </c>
      <c r="BP27" s="715"/>
      <c r="BQ27" s="702"/>
      <c r="BR27" s="681"/>
      <c r="BS27" s="674"/>
      <c r="BT27" s="678"/>
      <c r="BU27" s="678"/>
      <c r="BV27" s="676"/>
      <c r="BW27" s="680"/>
      <c r="BX27" s="676"/>
      <c r="BY27" s="718"/>
      <c r="BZ27" s="681"/>
      <c r="CA27" s="704"/>
      <c r="CB27" s="681"/>
      <c r="CC27" s="674"/>
      <c r="CD27" s="676"/>
      <c r="CE27" s="678"/>
      <c r="CF27" s="676"/>
      <c r="CG27" s="680"/>
      <c r="CH27" s="676"/>
      <c r="CI27" s="683"/>
      <c r="CJ27" s="687"/>
      <c r="CK27" s="681"/>
      <c r="CL27" s="700"/>
      <c r="CM27" s="681"/>
      <c r="CN27" s="674"/>
      <c r="CO27" s="678"/>
      <c r="CP27" s="678"/>
      <c r="CQ27" s="676"/>
      <c r="CR27" s="680"/>
      <c r="CS27" s="676"/>
      <c r="CT27" s="698"/>
      <c r="CU27" s="681"/>
      <c r="CV27" s="239" t="s">
        <v>264</v>
      </c>
      <c r="CW27" s="681"/>
      <c r="CX27" s="239" t="s">
        <v>253</v>
      </c>
      <c r="CY27" s="681"/>
      <c r="CZ27" s="240">
        <v>49.9</v>
      </c>
      <c r="DA27" s="681"/>
      <c r="DB27" s="239" t="s">
        <v>264</v>
      </c>
      <c r="DC27" s="681"/>
      <c r="DD27" s="239" t="s">
        <v>253</v>
      </c>
      <c r="DE27" s="681"/>
      <c r="DF27" s="240">
        <v>58.3</v>
      </c>
      <c r="DG27" s="691"/>
      <c r="DH27" s="693"/>
      <c r="DI27" s="691"/>
      <c r="DJ27" s="241" t="s">
        <v>199</v>
      </c>
      <c r="DK27" s="694"/>
      <c r="DL27" s="696"/>
      <c r="DM27" s="676"/>
      <c r="DN27" s="690"/>
      <c r="DO27" s="676"/>
      <c r="DP27" s="678"/>
      <c r="DQ27" s="676"/>
      <c r="DR27" s="680"/>
      <c r="DS27" s="676"/>
      <c r="DT27" s="683"/>
      <c r="DU27" s="685"/>
      <c r="DV27" s="687"/>
      <c r="DW27" s="242"/>
      <c r="DX27" s="724"/>
      <c r="DY27" s="214"/>
      <c r="DZ27" s="215">
        <v>19</v>
      </c>
      <c r="EA27" s="215">
        <v>20</v>
      </c>
      <c r="EB27" s="688"/>
    </row>
    <row r="28" spans="1:132" s="213" customFormat="1" ht="34.35" customHeight="1">
      <c r="A28" s="301" t="s">
        <v>138</v>
      </c>
      <c r="B28" s="732"/>
      <c r="C28" s="705" t="s">
        <v>174</v>
      </c>
      <c r="D28" s="707" t="s">
        <v>202</v>
      </c>
      <c r="E28" s="243" t="s">
        <v>26</v>
      </c>
      <c r="F28" s="179"/>
      <c r="G28" s="180">
        <v>49260</v>
      </c>
      <c r="H28" s="181">
        <v>58890</v>
      </c>
      <c r="I28" s="182" t="s">
        <v>173</v>
      </c>
      <c r="J28" s="183">
        <v>470</v>
      </c>
      <c r="K28" s="184">
        <v>560</v>
      </c>
      <c r="L28" s="185" t="s">
        <v>212</v>
      </c>
      <c r="M28" s="186" t="s">
        <v>245</v>
      </c>
      <c r="N28" s="187" t="s">
        <v>173</v>
      </c>
      <c r="O28" s="188" t="s">
        <v>246</v>
      </c>
      <c r="P28" s="187" t="s">
        <v>173</v>
      </c>
      <c r="Q28" s="189">
        <v>2.1</v>
      </c>
      <c r="R28" s="190">
        <v>2.1</v>
      </c>
      <c r="S28" s="681" t="s">
        <v>173</v>
      </c>
      <c r="T28" s="699">
        <v>1170</v>
      </c>
      <c r="U28" s="681" t="s">
        <v>173</v>
      </c>
      <c r="V28" s="709">
        <v>10</v>
      </c>
      <c r="W28" s="711" t="s">
        <v>200</v>
      </c>
      <c r="X28" s="677" t="s">
        <v>245</v>
      </c>
      <c r="Y28" s="711" t="s">
        <v>173</v>
      </c>
      <c r="Z28" s="713" t="s">
        <v>247</v>
      </c>
      <c r="AA28" s="182" t="s">
        <v>173</v>
      </c>
      <c r="AB28" s="192">
        <v>9630</v>
      </c>
      <c r="AC28" s="681" t="s">
        <v>173</v>
      </c>
      <c r="AD28" s="193">
        <v>90</v>
      </c>
      <c r="AE28" s="191" t="s">
        <v>200</v>
      </c>
      <c r="AF28" s="186" t="s">
        <v>245</v>
      </c>
      <c r="AG28" s="194" t="s">
        <v>173</v>
      </c>
      <c r="AH28" s="188" t="s">
        <v>248</v>
      </c>
      <c r="AI28" s="194" t="s">
        <v>173</v>
      </c>
      <c r="AJ28" s="195">
        <v>2.6</v>
      </c>
      <c r="AK28" s="196" t="s">
        <v>249</v>
      </c>
      <c r="AL28" s="197" t="s">
        <v>194</v>
      </c>
      <c r="AM28" s="198">
        <v>3850</v>
      </c>
      <c r="AN28" s="197" t="s">
        <v>194</v>
      </c>
      <c r="AO28" s="199">
        <v>30</v>
      </c>
      <c r="AP28" s="200" t="s">
        <v>212</v>
      </c>
      <c r="AQ28" s="201" t="s">
        <v>245</v>
      </c>
      <c r="AR28" s="200" t="s">
        <v>173</v>
      </c>
      <c r="AS28" s="202" t="s">
        <v>248</v>
      </c>
      <c r="AT28" s="200" t="s">
        <v>173</v>
      </c>
      <c r="AU28" s="203">
        <v>3.9</v>
      </c>
      <c r="AV28" s="204"/>
      <c r="AW28" s="205"/>
      <c r="AX28" s="204"/>
      <c r="AY28" s="206"/>
      <c r="AZ28" s="207"/>
      <c r="BA28" s="207"/>
      <c r="BB28" s="208"/>
      <c r="BC28" s="207"/>
      <c r="BD28" s="208"/>
      <c r="BE28" s="207"/>
      <c r="BF28" s="204"/>
      <c r="BG28" s="205" t="s">
        <v>127</v>
      </c>
      <c r="BH28" s="204"/>
      <c r="BI28" s="209"/>
      <c r="BJ28" s="207"/>
      <c r="BK28" s="207"/>
      <c r="BL28" s="207"/>
      <c r="BM28" s="207"/>
      <c r="BN28" s="207"/>
      <c r="BO28" s="207"/>
      <c r="BP28" s="715" t="s">
        <v>173</v>
      </c>
      <c r="BQ28" s="701" t="s">
        <v>128</v>
      </c>
      <c r="BR28" s="681" t="s">
        <v>173</v>
      </c>
      <c r="BS28" s="673"/>
      <c r="BT28" s="677"/>
      <c r="BU28" s="677"/>
      <c r="BV28" s="675"/>
      <c r="BW28" s="679"/>
      <c r="BX28" s="675"/>
      <c r="BY28" s="717" t="s">
        <v>128</v>
      </c>
      <c r="BZ28" s="681" t="s">
        <v>126</v>
      </c>
      <c r="CA28" s="703">
        <v>7700</v>
      </c>
      <c r="CB28" s="681" t="s">
        <v>173</v>
      </c>
      <c r="CC28" s="673">
        <v>70</v>
      </c>
      <c r="CD28" s="675" t="s">
        <v>212</v>
      </c>
      <c r="CE28" s="677" t="s">
        <v>245</v>
      </c>
      <c r="CF28" s="675" t="s">
        <v>173</v>
      </c>
      <c r="CG28" s="679" t="s">
        <v>248</v>
      </c>
      <c r="CH28" s="675" t="s">
        <v>173</v>
      </c>
      <c r="CI28" s="682">
        <v>2.4</v>
      </c>
      <c r="CJ28" s="686" t="s">
        <v>250</v>
      </c>
      <c r="CK28" s="681" t="s">
        <v>126</v>
      </c>
      <c r="CL28" s="699">
        <v>1080</v>
      </c>
      <c r="CM28" s="681" t="s">
        <v>173</v>
      </c>
      <c r="CN28" s="673">
        <v>10</v>
      </c>
      <c r="CO28" s="677" t="s">
        <v>212</v>
      </c>
      <c r="CP28" s="677" t="s">
        <v>245</v>
      </c>
      <c r="CQ28" s="675" t="s">
        <v>173</v>
      </c>
      <c r="CR28" s="679" t="s">
        <v>248</v>
      </c>
      <c r="CS28" s="675" t="s">
        <v>173</v>
      </c>
      <c r="CT28" s="697">
        <v>10.9</v>
      </c>
      <c r="CU28" s="681" t="s">
        <v>126</v>
      </c>
      <c r="CV28" s="210">
        <v>590</v>
      </c>
      <c r="CW28" s="681" t="s">
        <v>126</v>
      </c>
      <c r="CX28" s="211">
        <v>5</v>
      </c>
      <c r="CY28" s="681" t="s">
        <v>126</v>
      </c>
      <c r="CZ28" s="211">
        <v>5</v>
      </c>
      <c r="DA28" s="681" t="s">
        <v>126</v>
      </c>
      <c r="DB28" s="210">
        <v>100</v>
      </c>
      <c r="DC28" s="681" t="s">
        <v>126</v>
      </c>
      <c r="DD28" s="211">
        <v>1</v>
      </c>
      <c r="DE28" s="681" t="s">
        <v>126</v>
      </c>
      <c r="DF28" s="211">
        <v>1</v>
      </c>
      <c r="DG28" s="691" t="s">
        <v>194</v>
      </c>
      <c r="DH28" s="692">
        <v>6130</v>
      </c>
      <c r="DI28" s="691" t="s">
        <v>194</v>
      </c>
      <c r="DJ28" s="212">
        <v>245</v>
      </c>
      <c r="DK28" s="694" t="s">
        <v>198</v>
      </c>
      <c r="DL28" s="695">
        <v>7700</v>
      </c>
      <c r="DM28" s="675" t="s">
        <v>173</v>
      </c>
      <c r="DN28" s="689">
        <v>70</v>
      </c>
      <c r="DO28" s="675" t="s">
        <v>212</v>
      </c>
      <c r="DP28" s="677" t="s">
        <v>245</v>
      </c>
      <c r="DQ28" s="675" t="s">
        <v>173</v>
      </c>
      <c r="DR28" s="679" t="s">
        <v>248</v>
      </c>
      <c r="DS28" s="675" t="s">
        <v>173</v>
      </c>
      <c r="DT28" s="682">
        <v>2.4</v>
      </c>
      <c r="DU28" s="684" t="s">
        <v>249</v>
      </c>
      <c r="DV28" s="686" t="s">
        <v>251</v>
      </c>
      <c r="DW28" s="242"/>
      <c r="DX28" s="724"/>
      <c r="DY28" s="214">
        <v>75</v>
      </c>
      <c r="DZ28" s="215">
        <v>21</v>
      </c>
      <c r="EA28" s="215">
        <v>22</v>
      </c>
      <c r="EB28" s="688">
        <v>11</v>
      </c>
    </row>
    <row r="29" spans="1:132" s="213" customFormat="1" ht="34.35" customHeight="1">
      <c r="A29" s="301" t="s">
        <v>139</v>
      </c>
      <c r="B29" s="732"/>
      <c r="C29" s="706"/>
      <c r="D29" s="716"/>
      <c r="E29" s="244" t="s">
        <v>10</v>
      </c>
      <c r="F29" s="179"/>
      <c r="G29" s="217">
        <v>58890</v>
      </c>
      <c r="H29" s="218"/>
      <c r="I29" s="182" t="s">
        <v>173</v>
      </c>
      <c r="J29" s="219">
        <v>560</v>
      </c>
      <c r="K29" s="220"/>
      <c r="L29" s="221" t="s">
        <v>212</v>
      </c>
      <c r="M29" s="222" t="s">
        <v>245</v>
      </c>
      <c r="N29" s="223" t="s">
        <v>173</v>
      </c>
      <c r="O29" s="224" t="s">
        <v>248</v>
      </c>
      <c r="P29" s="223" t="s">
        <v>173</v>
      </c>
      <c r="Q29" s="225">
        <v>2.1</v>
      </c>
      <c r="R29" s="226"/>
      <c r="S29" s="681"/>
      <c r="T29" s="700"/>
      <c r="U29" s="681"/>
      <c r="V29" s="710"/>
      <c r="W29" s="712"/>
      <c r="X29" s="678"/>
      <c r="Y29" s="712"/>
      <c r="Z29" s="714"/>
      <c r="AA29" s="182" t="s">
        <v>173</v>
      </c>
      <c r="AB29" s="219">
        <v>9630</v>
      </c>
      <c r="AC29" s="681"/>
      <c r="AD29" s="227">
        <v>90</v>
      </c>
      <c r="AE29" s="228" t="s">
        <v>212</v>
      </c>
      <c r="AF29" s="222" t="s">
        <v>245</v>
      </c>
      <c r="AG29" s="229" t="s">
        <v>173</v>
      </c>
      <c r="AH29" s="230" t="s">
        <v>248</v>
      </c>
      <c r="AI29" s="229" t="s">
        <v>173</v>
      </c>
      <c r="AJ29" s="231">
        <v>2.6</v>
      </c>
      <c r="AK29" s="232"/>
      <c r="AL29" s="197"/>
      <c r="AM29" s="233"/>
      <c r="AN29" s="204"/>
      <c r="AO29" s="234"/>
      <c r="AP29" s="235"/>
      <c r="AR29" s="235"/>
      <c r="AT29" s="235"/>
      <c r="AV29" s="236" t="s">
        <v>173</v>
      </c>
      <c r="AW29" s="198">
        <v>67400</v>
      </c>
      <c r="AX29" s="204" t="s">
        <v>173</v>
      </c>
      <c r="AY29" s="199">
        <v>670</v>
      </c>
      <c r="AZ29" s="237" t="s">
        <v>212</v>
      </c>
      <c r="BA29" s="201" t="s">
        <v>245</v>
      </c>
      <c r="BB29" s="200" t="s">
        <v>173</v>
      </c>
      <c r="BC29" s="202" t="s">
        <v>248</v>
      </c>
      <c r="BD29" s="200" t="s">
        <v>173</v>
      </c>
      <c r="BE29" s="203">
        <v>2.2999999999999998</v>
      </c>
      <c r="BF29" s="236" t="s">
        <v>173</v>
      </c>
      <c r="BG29" s="238">
        <v>57770</v>
      </c>
      <c r="BH29" s="236" t="s">
        <v>126</v>
      </c>
      <c r="BI29" s="199">
        <v>570</v>
      </c>
      <c r="BJ29" s="237" t="s">
        <v>212</v>
      </c>
      <c r="BK29" s="201" t="s">
        <v>245</v>
      </c>
      <c r="BL29" s="237" t="s">
        <v>173</v>
      </c>
      <c r="BM29" s="202" t="s">
        <v>248</v>
      </c>
      <c r="BN29" s="237" t="s">
        <v>173</v>
      </c>
      <c r="BO29" s="203">
        <v>2.2000000000000002</v>
      </c>
      <c r="BP29" s="715"/>
      <c r="BQ29" s="702"/>
      <c r="BR29" s="681"/>
      <c r="BS29" s="674"/>
      <c r="BT29" s="678"/>
      <c r="BU29" s="678"/>
      <c r="BV29" s="676"/>
      <c r="BW29" s="680"/>
      <c r="BX29" s="676"/>
      <c r="BY29" s="718"/>
      <c r="BZ29" s="681"/>
      <c r="CA29" s="704"/>
      <c r="CB29" s="681"/>
      <c r="CC29" s="674"/>
      <c r="CD29" s="676"/>
      <c r="CE29" s="678"/>
      <c r="CF29" s="676"/>
      <c r="CG29" s="680"/>
      <c r="CH29" s="676"/>
      <c r="CI29" s="683"/>
      <c r="CJ29" s="687"/>
      <c r="CK29" s="681"/>
      <c r="CL29" s="700"/>
      <c r="CM29" s="681"/>
      <c r="CN29" s="674"/>
      <c r="CO29" s="678"/>
      <c r="CP29" s="678"/>
      <c r="CQ29" s="676"/>
      <c r="CR29" s="680"/>
      <c r="CS29" s="676"/>
      <c r="CT29" s="698"/>
      <c r="CU29" s="681"/>
      <c r="CV29" s="239" t="s">
        <v>264</v>
      </c>
      <c r="CW29" s="681"/>
      <c r="CX29" s="239" t="s">
        <v>253</v>
      </c>
      <c r="CY29" s="681"/>
      <c r="CZ29" s="240">
        <v>55.9</v>
      </c>
      <c r="DA29" s="681"/>
      <c r="DB29" s="239" t="s">
        <v>264</v>
      </c>
      <c r="DC29" s="681"/>
      <c r="DD29" s="239" t="s">
        <v>253</v>
      </c>
      <c r="DE29" s="681"/>
      <c r="DF29" s="240">
        <v>46.6</v>
      </c>
      <c r="DG29" s="691"/>
      <c r="DH29" s="693"/>
      <c r="DI29" s="691"/>
      <c r="DJ29" s="241" t="s">
        <v>199</v>
      </c>
      <c r="DK29" s="694"/>
      <c r="DL29" s="696"/>
      <c r="DM29" s="676"/>
      <c r="DN29" s="690"/>
      <c r="DO29" s="676"/>
      <c r="DP29" s="678"/>
      <c r="DQ29" s="676"/>
      <c r="DR29" s="680"/>
      <c r="DS29" s="676"/>
      <c r="DT29" s="683"/>
      <c r="DU29" s="685"/>
      <c r="DV29" s="687"/>
      <c r="DX29" s="724"/>
      <c r="DY29" s="245"/>
      <c r="DZ29" s="215">
        <v>21</v>
      </c>
      <c r="EA29" s="215">
        <v>22</v>
      </c>
      <c r="EB29" s="688"/>
    </row>
    <row r="30" spans="1:132" s="248" customFormat="1" ht="34.35" customHeight="1">
      <c r="A30" s="300" t="s">
        <v>140</v>
      </c>
      <c r="B30" s="732"/>
      <c r="C30" s="705" t="s">
        <v>175</v>
      </c>
      <c r="D30" s="707" t="s">
        <v>202</v>
      </c>
      <c r="E30" s="243" t="s">
        <v>26</v>
      </c>
      <c r="F30" s="179"/>
      <c r="G30" s="180">
        <v>45020</v>
      </c>
      <c r="H30" s="181">
        <v>54650</v>
      </c>
      <c r="I30" s="182" t="s">
        <v>173</v>
      </c>
      <c r="J30" s="183">
        <v>430</v>
      </c>
      <c r="K30" s="184">
        <v>520</v>
      </c>
      <c r="L30" s="185" t="s">
        <v>212</v>
      </c>
      <c r="M30" s="186" t="s">
        <v>245</v>
      </c>
      <c r="N30" s="187" t="s">
        <v>173</v>
      </c>
      <c r="O30" s="188" t="s">
        <v>246</v>
      </c>
      <c r="P30" s="187" t="s">
        <v>173</v>
      </c>
      <c r="Q30" s="189">
        <v>2</v>
      </c>
      <c r="R30" s="190">
        <v>2.1</v>
      </c>
      <c r="S30" s="681" t="s">
        <v>173</v>
      </c>
      <c r="T30" s="699">
        <v>980</v>
      </c>
      <c r="U30" s="681" t="s">
        <v>173</v>
      </c>
      <c r="V30" s="709">
        <v>9</v>
      </c>
      <c r="W30" s="711" t="s">
        <v>200</v>
      </c>
      <c r="X30" s="677" t="s">
        <v>245</v>
      </c>
      <c r="Y30" s="711" t="s">
        <v>173</v>
      </c>
      <c r="Z30" s="713" t="s">
        <v>247</v>
      </c>
      <c r="AA30" s="182" t="s">
        <v>173</v>
      </c>
      <c r="AB30" s="192">
        <v>9630</v>
      </c>
      <c r="AC30" s="681" t="s">
        <v>173</v>
      </c>
      <c r="AD30" s="193">
        <v>90</v>
      </c>
      <c r="AE30" s="191" t="s">
        <v>200</v>
      </c>
      <c r="AF30" s="186" t="s">
        <v>245</v>
      </c>
      <c r="AG30" s="194" t="s">
        <v>173</v>
      </c>
      <c r="AH30" s="188" t="s">
        <v>248</v>
      </c>
      <c r="AI30" s="194" t="s">
        <v>173</v>
      </c>
      <c r="AJ30" s="195">
        <v>2.6</v>
      </c>
      <c r="AK30" s="196" t="s">
        <v>249</v>
      </c>
      <c r="AL30" s="197" t="s">
        <v>194</v>
      </c>
      <c r="AM30" s="198">
        <v>3850</v>
      </c>
      <c r="AN30" s="197" t="s">
        <v>194</v>
      </c>
      <c r="AO30" s="199">
        <v>30</v>
      </c>
      <c r="AP30" s="200" t="s">
        <v>212</v>
      </c>
      <c r="AQ30" s="201" t="s">
        <v>245</v>
      </c>
      <c r="AR30" s="200" t="s">
        <v>173</v>
      </c>
      <c r="AS30" s="202" t="s">
        <v>248</v>
      </c>
      <c r="AT30" s="200" t="s">
        <v>173</v>
      </c>
      <c r="AU30" s="203">
        <v>3.9</v>
      </c>
      <c r="AV30" s="204"/>
      <c r="AW30" s="205"/>
      <c r="AX30" s="204"/>
      <c r="AY30" s="206"/>
      <c r="AZ30" s="207"/>
      <c r="BA30" s="207"/>
      <c r="BB30" s="208"/>
      <c r="BC30" s="207"/>
      <c r="BD30" s="208"/>
      <c r="BE30" s="207"/>
      <c r="BF30" s="204"/>
      <c r="BG30" s="205" t="s">
        <v>127</v>
      </c>
      <c r="BH30" s="204"/>
      <c r="BI30" s="209"/>
      <c r="BJ30" s="207"/>
      <c r="BK30" s="207"/>
      <c r="BL30" s="207"/>
      <c r="BM30" s="207"/>
      <c r="BN30" s="207"/>
      <c r="BO30" s="207"/>
      <c r="BP30" s="715" t="s">
        <v>173</v>
      </c>
      <c r="BQ30" s="701" t="s">
        <v>128</v>
      </c>
      <c r="BR30" s="681" t="s">
        <v>173</v>
      </c>
      <c r="BS30" s="673"/>
      <c r="BT30" s="677"/>
      <c r="BU30" s="677"/>
      <c r="BV30" s="675"/>
      <c r="BW30" s="679"/>
      <c r="BX30" s="675"/>
      <c r="BY30" s="717" t="s">
        <v>128</v>
      </c>
      <c r="BZ30" s="681" t="s">
        <v>126</v>
      </c>
      <c r="CA30" s="703">
        <v>6410</v>
      </c>
      <c r="CB30" s="681" t="s">
        <v>173</v>
      </c>
      <c r="CC30" s="673">
        <v>60</v>
      </c>
      <c r="CD30" s="675" t="s">
        <v>212</v>
      </c>
      <c r="CE30" s="677" t="s">
        <v>245</v>
      </c>
      <c r="CF30" s="675" t="s">
        <v>173</v>
      </c>
      <c r="CG30" s="679" t="s">
        <v>248</v>
      </c>
      <c r="CH30" s="675" t="s">
        <v>173</v>
      </c>
      <c r="CI30" s="682">
        <v>2.4</v>
      </c>
      <c r="CJ30" s="686" t="s">
        <v>250</v>
      </c>
      <c r="CK30" s="681" t="s">
        <v>126</v>
      </c>
      <c r="CL30" s="699">
        <v>900</v>
      </c>
      <c r="CM30" s="681" t="s">
        <v>173</v>
      </c>
      <c r="CN30" s="673">
        <v>9</v>
      </c>
      <c r="CO30" s="677" t="s">
        <v>212</v>
      </c>
      <c r="CP30" s="677" t="s">
        <v>245</v>
      </c>
      <c r="CQ30" s="675" t="s">
        <v>173</v>
      </c>
      <c r="CR30" s="679" t="s">
        <v>248</v>
      </c>
      <c r="CS30" s="675" t="s">
        <v>173</v>
      </c>
      <c r="CT30" s="697">
        <v>10.1</v>
      </c>
      <c r="CU30" s="681" t="s">
        <v>126</v>
      </c>
      <c r="CV30" s="210">
        <v>520</v>
      </c>
      <c r="CW30" s="681" t="s">
        <v>126</v>
      </c>
      <c r="CX30" s="211">
        <v>5</v>
      </c>
      <c r="CY30" s="681" t="s">
        <v>126</v>
      </c>
      <c r="CZ30" s="211">
        <v>5</v>
      </c>
      <c r="DA30" s="681" t="s">
        <v>126</v>
      </c>
      <c r="DB30" s="210">
        <v>90</v>
      </c>
      <c r="DC30" s="681" t="s">
        <v>126</v>
      </c>
      <c r="DD30" s="211">
        <v>1</v>
      </c>
      <c r="DE30" s="681" t="s">
        <v>126</v>
      </c>
      <c r="DF30" s="211">
        <v>1</v>
      </c>
      <c r="DG30" s="691" t="s">
        <v>194</v>
      </c>
      <c r="DH30" s="692">
        <v>5220</v>
      </c>
      <c r="DI30" s="691" t="s">
        <v>194</v>
      </c>
      <c r="DJ30" s="212">
        <v>245</v>
      </c>
      <c r="DK30" s="694" t="s">
        <v>198</v>
      </c>
      <c r="DL30" s="695">
        <v>6420</v>
      </c>
      <c r="DM30" s="675" t="s">
        <v>173</v>
      </c>
      <c r="DN30" s="689">
        <v>60</v>
      </c>
      <c r="DO30" s="675" t="s">
        <v>212</v>
      </c>
      <c r="DP30" s="677" t="s">
        <v>245</v>
      </c>
      <c r="DQ30" s="675" t="s">
        <v>173</v>
      </c>
      <c r="DR30" s="679" t="s">
        <v>248</v>
      </c>
      <c r="DS30" s="675" t="s">
        <v>173</v>
      </c>
      <c r="DT30" s="682">
        <v>2.4</v>
      </c>
      <c r="DU30" s="684" t="s">
        <v>249</v>
      </c>
      <c r="DV30" s="686" t="s">
        <v>251</v>
      </c>
      <c r="DW30" s="246"/>
      <c r="DX30" s="724"/>
      <c r="DY30" s="247">
        <v>90</v>
      </c>
      <c r="DZ30" s="215">
        <v>23</v>
      </c>
      <c r="EA30" s="215">
        <v>24</v>
      </c>
      <c r="EB30" s="688">
        <v>12</v>
      </c>
    </row>
    <row r="31" spans="1:132" s="248" customFormat="1" ht="34.35" customHeight="1">
      <c r="A31" s="300" t="s">
        <v>141</v>
      </c>
      <c r="B31" s="732"/>
      <c r="C31" s="706"/>
      <c r="D31" s="716"/>
      <c r="E31" s="244" t="s">
        <v>10</v>
      </c>
      <c r="F31" s="179"/>
      <c r="G31" s="217">
        <v>54650</v>
      </c>
      <c r="H31" s="218"/>
      <c r="I31" s="182" t="s">
        <v>173</v>
      </c>
      <c r="J31" s="219">
        <v>520</v>
      </c>
      <c r="K31" s="220"/>
      <c r="L31" s="221" t="s">
        <v>212</v>
      </c>
      <c r="M31" s="222" t="s">
        <v>245</v>
      </c>
      <c r="N31" s="223" t="s">
        <v>173</v>
      </c>
      <c r="O31" s="224" t="s">
        <v>248</v>
      </c>
      <c r="P31" s="223" t="s">
        <v>173</v>
      </c>
      <c r="Q31" s="225">
        <v>2.1</v>
      </c>
      <c r="R31" s="226"/>
      <c r="S31" s="681"/>
      <c r="T31" s="700"/>
      <c r="U31" s="681"/>
      <c r="V31" s="710"/>
      <c r="W31" s="712"/>
      <c r="X31" s="678"/>
      <c r="Y31" s="712"/>
      <c r="Z31" s="714"/>
      <c r="AA31" s="182" t="s">
        <v>173</v>
      </c>
      <c r="AB31" s="219">
        <v>9630</v>
      </c>
      <c r="AC31" s="681"/>
      <c r="AD31" s="227">
        <v>90</v>
      </c>
      <c r="AE31" s="228" t="s">
        <v>212</v>
      </c>
      <c r="AF31" s="222" t="s">
        <v>245</v>
      </c>
      <c r="AG31" s="229" t="s">
        <v>173</v>
      </c>
      <c r="AH31" s="230" t="s">
        <v>248</v>
      </c>
      <c r="AI31" s="229" t="s">
        <v>173</v>
      </c>
      <c r="AJ31" s="231">
        <v>2.6</v>
      </c>
      <c r="AK31" s="232"/>
      <c r="AL31" s="197"/>
      <c r="AM31" s="233"/>
      <c r="AN31" s="204"/>
      <c r="AO31" s="234"/>
      <c r="AP31" s="235"/>
      <c r="AQ31" s="213"/>
      <c r="AR31" s="235"/>
      <c r="AS31" s="213"/>
      <c r="AT31" s="235"/>
      <c r="AU31" s="213"/>
      <c r="AV31" s="236" t="s">
        <v>173</v>
      </c>
      <c r="AW31" s="198">
        <v>67400</v>
      </c>
      <c r="AX31" s="204" t="s">
        <v>173</v>
      </c>
      <c r="AY31" s="199">
        <v>670</v>
      </c>
      <c r="AZ31" s="237" t="s">
        <v>212</v>
      </c>
      <c r="BA31" s="201" t="s">
        <v>245</v>
      </c>
      <c r="BB31" s="200" t="s">
        <v>173</v>
      </c>
      <c r="BC31" s="202" t="s">
        <v>248</v>
      </c>
      <c r="BD31" s="200" t="s">
        <v>173</v>
      </c>
      <c r="BE31" s="203">
        <v>2.2999999999999998</v>
      </c>
      <c r="BF31" s="236" t="s">
        <v>173</v>
      </c>
      <c r="BG31" s="238">
        <v>57770</v>
      </c>
      <c r="BH31" s="236" t="s">
        <v>126</v>
      </c>
      <c r="BI31" s="199">
        <v>570</v>
      </c>
      <c r="BJ31" s="237" t="s">
        <v>212</v>
      </c>
      <c r="BK31" s="201" t="s">
        <v>245</v>
      </c>
      <c r="BL31" s="237" t="s">
        <v>173</v>
      </c>
      <c r="BM31" s="202" t="s">
        <v>248</v>
      </c>
      <c r="BN31" s="237" t="s">
        <v>173</v>
      </c>
      <c r="BO31" s="203">
        <v>2.2000000000000002</v>
      </c>
      <c r="BP31" s="715"/>
      <c r="BQ31" s="702"/>
      <c r="BR31" s="681"/>
      <c r="BS31" s="674"/>
      <c r="BT31" s="678"/>
      <c r="BU31" s="678"/>
      <c r="BV31" s="676"/>
      <c r="BW31" s="680"/>
      <c r="BX31" s="676"/>
      <c r="BY31" s="718"/>
      <c r="BZ31" s="681"/>
      <c r="CA31" s="704"/>
      <c r="CB31" s="681"/>
      <c r="CC31" s="674"/>
      <c r="CD31" s="676"/>
      <c r="CE31" s="678"/>
      <c r="CF31" s="676"/>
      <c r="CG31" s="680"/>
      <c r="CH31" s="676"/>
      <c r="CI31" s="683"/>
      <c r="CJ31" s="687"/>
      <c r="CK31" s="681"/>
      <c r="CL31" s="700"/>
      <c r="CM31" s="681"/>
      <c r="CN31" s="674"/>
      <c r="CO31" s="678"/>
      <c r="CP31" s="678"/>
      <c r="CQ31" s="676"/>
      <c r="CR31" s="680"/>
      <c r="CS31" s="676"/>
      <c r="CT31" s="698"/>
      <c r="CU31" s="681"/>
      <c r="CV31" s="239" t="s">
        <v>264</v>
      </c>
      <c r="CW31" s="681"/>
      <c r="CX31" s="239" t="s">
        <v>253</v>
      </c>
      <c r="CY31" s="681"/>
      <c r="CZ31" s="240">
        <v>46.6</v>
      </c>
      <c r="DA31" s="681"/>
      <c r="DB31" s="239" t="s">
        <v>264</v>
      </c>
      <c r="DC31" s="681"/>
      <c r="DD31" s="239" t="s">
        <v>253</v>
      </c>
      <c r="DE31" s="681"/>
      <c r="DF31" s="240">
        <v>38.799999999999997</v>
      </c>
      <c r="DG31" s="691"/>
      <c r="DH31" s="693"/>
      <c r="DI31" s="691"/>
      <c r="DJ31" s="241" t="s">
        <v>199</v>
      </c>
      <c r="DK31" s="694"/>
      <c r="DL31" s="696"/>
      <c r="DM31" s="676"/>
      <c r="DN31" s="690"/>
      <c r="DO31" s="676"/>
      <c r="DP31" s="678"/>
      <c r="DQ31" s="676"/>
      <c r="DR31" s="680"/>
      <c r="DS31" s="676"/>
      <c r="DT31" s="683"/>
      <c r="DU31" s="685"/>
      <c r="DV31" s="687"/>
      <c r="DW31" s="246"/>
      <c r="DX31" s="724"/>
      <c r="DY31" s="247"/>
      <c r="DZ31" s="215">
        <v>23</v>
      </c>
      <c r="EA31" s="215">
        <v>24</v>
      </c>
      <c r="EB31" s="688"/>
    </row>
    <row r="32" spans="1:132" s="248" customFormat="1" ht="34.35" customHeight="1">
      <c r="A32" s="301" t="s">
        <v>142</v>
      </c>
      <c r="B32" s="732"/>
      <c r="C32" s="705" t="s">
        <v>176</v>
      </c>
      <c r="D32" s="707" t="s">
        <v>202</v>
      </c>
      <c r="E32" s="243" t="s">
        <v>26</v>
      </c>
      <c r="F32" s="179"/>
      <c r="G32" s="180">
        <v>41980</v>
      </c>
      <c r="H32" s="181">
        <v>51610</v>
      </c>
      <c r="I32" s="182" t="s">
        <v>173</v>
      </c>
      <c r="J32" s="183">
        <v>400</v>
      </c>
      <c r="K32" s="184">
        <v>490</v>
      </c>
      <c r="L32" s="185" t="s">
        <v>212</v>
      </c>
      <c r="M32" s="186" t="s">
        <v>245</v>
      </c>
      <c r="N32" s="187" t="s">
        <v>173</v>
      </c>
      <c r="O32" s="188" t="s">
        <v>246</v>
      </c>
      <c r="P32" s="187" t="s">
        <v>173</v>
      </c>
      <c r="Q32" s="189">
        <v>2</v>
      </c>
      <c r="R32" s="190">
        <v>2.1</v>
      </c>
      <c r="S32" s="681" t="s">
        <v>173</v>
      </c>
      <c r="T32" s="699">
        <v>840</v>
      </c>
      <c r="U32" s="681" t="s">
        <v>173</v>
      </c>
      <c r="V32" s="709">
        <v>8</v>
      </c>
      <c r="W32" s="711" t="s">
        <v>200</v>
      </c>
      <c r="X32" s="677" t="s">
        <v>245</v>
      </c>
      <c r="Y32" s="711" t="s">
        <v>173</v>
      </c>
      <c r="Z32" s="713" t="s">
        <v>247</v>
      </c>
      <c r="AA32" s="182" t="s">
        <v>173</v>
      </c>
      <c r="AB32" s="192">
        <v>9630</v>
      </c>
      <c r="AC32" s="681" t="s">
        <v>173</v>
      </c>
      <c r="AD32" s="193">
        <v>90</v>
      </c>
      <c r="AE32" s="191" t="s">
        <v>200</v>
      </c>
      <c r="AF32" s="186" t="s">
        <v>245</v>
      </c>
      <c r="AG32" s="194" t="s">
        <v>173</v>
      </c>
      <c r="AH32" s="188" t="s">
        <v>248</v>
      </c>
      <c r="AI32" s="194" t="s">
        <v>173</v>
      </c>
      <c r="AJ32" s="195">
        <v>2.6</v>
      </c>
      <c r="AK32" s="196" t="s">
        <v>249</v>
      </c>
      <c r="AL32" s="197" t="s">
        <v>194</v>
      </c>
      <c r="AM32" s="198">
        <v>3850</v>
      </c>
      <c r="AN32" s="197" t="s">
        <v>194</v>
      </c>
      <c r="AO32" s="199">
        <v>30</v>
      </c>
      <c r="AP32" s="200" t="s">
        <v>212</v>
      </c>
      <c r="AQ32" s="201" t="s">
        <v>245</v>
      </c>
      <c r="AR32" s="200" t="s">
        <v>173</v>
      </c>
      <c r="AS32" s="202" t="s">
        <v>248</v>
      </c>
      <c r="AT32" s="200" t="s">
        <v>173</v>
      </c>
      <c r="AU32" s="203">
        <v>3.9</v>
      </c>
      <c r="AV32" s="204"/>
      <c r="AW32" s="205"/>
      <c r="AX32" s="204"/>
      <c r="AY32" s="206"/>
      <c r="AZ32" s="207"/>
      <c r="BA32" s="207"/>
      <c r="BB32" s="208"/>
      <c r="BC32" s="207"/>
      <c r="BD32" s="208"/>
      <c r="BE32" s="207"/>
      <c r="BF32" s="204"/>
      <c r="BG32" s="205" t="s">
        <v>127</v>
      </c>
      <c r="BH32" s="204"/>
      <c r="BI32" s="209"/>
      <c r="BJ32" s="207"/>
      <c r="BK32" s="207"/>
      <c r="BL32" s="207"/>
      <c r="BM32" s="207"/>
      <c r="BN32" s="207"/>
      <c r="BO32" s="207"/>
      <c r="BP32" s="715" t="s">
        <v>173</v>
      </c>
      <c r="BQ32" s="701" t="s">
        <v>128</v>
      </c>
      <c r="BR32" s="681" t="s">
        <v>173</v>
      </c>
      <c r="BS32" s="673"/>
      <c r="BT32" s="677"/>
      <c r="BU32" s="677"/>
      <c r="BV32" s="675"/>
      <c r="BW32" s="679"/>
      <c r="BX32" s="675"/>
      <c r="BY32" s="717" t="s">
        <v>128</v>
      </c>
      <c r="BZ32" s="681" t="s">
        <v>126</v>
      </c>
      <c r="CA32" s="703">
        <v>5500</v>
      </c>
      <c r="CB32" s="681" t="s">
        <v>173</v>
      </c>
      <c r="CC32" s="673">
        <v>50</v>
      </c>
      <c r="CD32" s="675" t="s">
        <v>212</v>
      </c>
      <c r="CE32" s="677" t="s">
        <v>245</v>
      </c>
      <c r="CF32" s="675" t="s">
        <v>173</v>
      </c>
      <c r="CG32" s="679" t="s">
        <v>248</v>
      </c>
      <c r="CH32" s="675" t="s">
        <v>173</v>
      </c>
      <c r="CI32" s="682">
        <v>2.4</v>
      </c>
      <c r="CJ32" s="686" t="s">
        <v>250</v>
      </c>
      <c r="CK32" s="681" t="s">
        <v>126</v>
      </c>
      <c r="CL32" s="699">
        <v>770</v>
      </c>
      <c r="CM32" s="681" t="s">
        <v>173</v>
      </c>
      <c r="CN32" s="673">
        <v>7</v>
      </c>
      <c r="CO32" s="677" t="s">
        <v>212</v>
      </c>
      <c r="CP32" s="677" t="s">
        <v>245</v>
      </c>
      <c r="CQ32" s="675" t="s">
        <v>173</v>
      </c>
      <c r="CR32" s="679" t="s">
        <v>248</v>
      </c>
      <c r="CS32" s="675" t="s">
        <v>173</v>
      </c>
      <c r="CT32" s="697">
        <v>11.1</v>
      </c>
      <c r="CU32" s="681" t="s">
        <v>126</v>
      </c>
      <c r="CV32" s="210">
        <v>460</v>
      </c>
      <c r="CW32" s="681" t="s">
        <v>126</v>
      </c>
      <c r="CX32" s="211">
        <v>4</v>
      </c>
      <c r="CY32" s="681" t="s">
        <v>126</v>
      </c>
      <c r="CZ32" s="211">
        <v>4</v>
      </c>
      <c r="DA32" s="681" t="s">
        <v>126</v>
      </c>
      <c r="DB32" s="210">
        <v>80</v>
      </c>
      <c r="DC32" s="681" t="s">
        <v>126</v>
      </c>
      <c r="DD32" s="211">
        <v>1</v>
      </c>
      <c r="DE32" s="681" t="s">
        <v>126</v>
      </c>
      <c r="DF32" s="211">
        <v>1</v>
      </c>
      <c r="DG32" s="691" t="s">
        <v>194</v>
      </c>
      <c r="DH32" s="692">
        <v>4660</v>
      </c>
      <c r="DI32" s="691" t="s">
        <v>194</v>
      </c>
      <c r="DJ32" s="212">
        <v>245</v>
      </c>
      <c r="DK32" s="694" t="s">
        <v>198</v>
      </c>
      <c r="DL32" s="695">
        <v>5500</v>
      </c>
      <c r="DM32" s="675" t="s">
        <v>173</v>
      </c>
      <c r="DN32" s="689">
        <v>50</v>
      </c>
      <c r="DO32" s="675" t="s">
        <v>212</v>
      </c>
      <c r="DP32" s="677" t="s">
        <v>245</v>
      </c>
      <c r="DQ32" s="675" t="s">
        <v>173</v>
      </c>
      <c r="DR32" s="679" t="s">
        <v>248</v>
      </c>
      <c r="DS32" s="675" t="s">
        <v>173</v>
      </c>
      <c r="DT32" s="682">
        <v>2.4</v>
      </c>
      <c r="DU32" s="684" t="s">
        <v>249</v>
      </c>
      <c r="DV32" s="686" t="s">
        <v>251</v>
      </c>
      <c r="DW32" s="246"/>
      <c r="DX32" s="724"/>
      <c r="DY32" s="247">
        <v>105</v>
      </c>
      <c r="DZ32" s="215">
        <v>25</v>
      </c>
      <c r="EA32" s="215">
        <v>26</v>
      </c>
      <c r="EB32" s="688">
        <v>13</v>
      </c>
    </row>
    <row r="33" spans="1:132" s="248" customFormat="1" ht="34.35" customHeight="1">
      <c r="A33" s="301" t="s">
        <v>143</v>
      </c>
      <c r="B33" s="732"/>
      <c r="C33" s="706"/>
      <c r="D33" s="716"/>
      <c r="E33" s="244" t="s">
        <v>10</v>
      </c>
      <c r="F33" s="179"/>
      <c r="G33" s="217">
        <v>51610</v>
      </c>
      <c r="H33" s="218"/>
      <c r="I33" s="182" t="s">
        <v>173</v>
      </c>
      <c r="J33" s="219">
        <v>490</v>
      </c>
      <c r="K33" s="220"/>
      <c r="L33" s="221" t="s">
        <v>212</v>
      </c>
      <c r="M33" s="222" t="s">
        <v>245</v>
      </c>
      <c r="N33" s="223" t="s">
        <v>173</v>
      </c>
      <c r="O33" s="224" t="s">
        <v>248</v>
      </c>
      <c r="P33" s="223" t="s">
        <v>173</v>
      </c>
      <c r="Q33" s="225">
        <v>2.1</v>
      </c>
      <c r="R33" s="226"/>
      <c r="S33" s="681"/>
      <c r="T33" s="700"/>
      <c r="U33" s="681"/>
      <c r="V33" s="710"/>
      <c r="W33" s="712"/>
      <c r="X33" s="678"/>
      <c r="Y33" s="712"/>
      <c r="Z33" s="714"/>
      <c r="AA33" s="182" t="s">
        <v>173</v>
      </c>
      <c r="AB33" s="219">
        <v>9630</v>
      </c>
      <c r="AC33" s="681"/>
      <c r="AD33" s="227">
        <v>90</v>
      </c>
      <c r="AE33" s="228" t="s">
        <v>212</v>
      </c>
      <c r="AF33" s="222" t="s">
        <v>245</v>
      </c>
      <c r="AG33" s="229" t="s">
        <v>173</v>
      </c>
      <c r="AH33" s="230" t="s">
        <v>248</v>
      </c>
      <c r="AI33" s="229" t="s">
        <v>173</v>
      </c>
      <c r="AJ33" s="231">
        <v>2.6</v>
      </c>
      <c r="AK33" s="232"/>
      <c r="AL33" s="197"/>
      <c r="AM33" s="233"/>
      <c r="AN33" s="204"/>
      <c r="AO33" s="234"/>
      <c r="AP33" s="235"/>
      <c r="AQ33" s="213"/>
      <c r="AR33" s="235"/>
      <c r="AS33" s="213"/>
      <c r="AT33" s="235"/>
      <c r="AU33" s="213"/>
      <c r="AV33" s="236" t="s">
        <v>173</v>
      </c>
      <c r="AW33" s="198">
        <v>67400</v>
      </c>
      <c r="AX33" s="204" t="s">
        <v>173</v>
      </c>
      <c r="AY33" s="199">
        <v>670</v>
      </c>
      <c r="AZ33" s="237" t="s">
        <v>212</v>
      </c>
      <c r="BA33" s="201" t="s">
        <v>245</v>
      </c>
      <c r="BB33" s="200" t="s">
        <v>173</v>
      </c>
      <c r="BC33" s="202" t="s">
        <v>248</v>
      </c>
      <c r="BD33" s="200" t="s">
        <v>173</v>
      </c>
      <c r="BE33" s="203">
        <v>2.2999999999999998</v>
      </c>
      <c r="BF33" s="236" t="s">
        <v>173</v>
      </c>
      <c r="BG33" s="238">
        <v>57770</v>
      </c>
      <c r="BH33" s="236" t="s">
        <v>126</v>
      </c>
      <c r="BI33" s="199">
        <v>570</v>
      </c>
      <c r="BJ33" s="237" t="s">
        <v>212</v>
      </c>
      <c r="BK33" s="201" t="s">
        <v>245</v>
      </c>
      <c r="BL33" s="237" t="s">
        <v>173</v>
      </c>
      <c r="BM33" s="202" t="s">
        <v>248</v>
      </c>
      <c r="BN33" s="237" t="s">
        <v>173</v>
      </c>
      <c r="BO33" s="203">
        <v>2.2000000000000002</v>
      </c>
      <c r="BP33" s="715"/>
      <c r="BQ33" s="702"/>
      <c r="BR33" s="681"/>
      <c r="BS33" s="674"/>
      <c r="BT33" s="678"/>
      <c r="BU33" s="678"/>
      <c r="BV33" s="676"/>
      <c r="BW33" s="680"/>
      <c r="BX33" s="676"/>
      <c r="BY33" s="718"/>
      <c r="BZ33" s="681"/>
      <c r="CA33" s="704"/>
      <c r="CB33" s="681"/>
      <c r="CC33" s="674"/>
      <c r="CD33" s="676"/>
      <c r="CE33" s="678"/>
      <c r="CF33" s="676"/>
      <c r="CG33" s="680"/>
      <c r="CH33" s="676"/>
      <c r="CI33" s="683"/>
      <c r="CJ33" s="687"/>
      <c r="CK33" s="681"/>
      <c r="CL33" s="700"/>
      <c r="CM33" s="681"/>
      <c r="CN33" s="674"/>
      <c r="CO33" s="678"/>
      <c r="CP33" s="678"/>
      <c r="CQ33" s="676"/>
      <c r="CR33" s="680"/>
      <c r="CS33" s="676"/>
      <c r="CT33" s="698"/>
      <c r="CU33" s="681"/>
      <c r="CV33" s="239" t="s">
        <v>264</v>
      </c>
      <c r="CW33" s="681"/>
      <c r="CX33" s="239" t="s">
        <v>253</v>
      </c>
      <c r="CY33" s="681"/>
      <c r="CZ33" s="240">
        <v>49.9</v>
      </c>
      <c r="DA33" s="681"/>
      <c r="DB33" s="239" t="s">
        <v>264</v>
      </c>
      <c r="DC33" s="681"/>
      <c r="DD33" s="239" t="s">
        <v>253</v>
      </c>
      <c r="DE33" s="681"/>
      <c r="DF33" s="240">
        <v>33.299999999999997</v>
      </c>
      <c r="DG33" s="691"/>
      <c r="DH33" s="693"/>
      <c r="DI33" s="691"/>
      <c r="DJ33" s="241" t="s">
        <v>199</v>
      </c>
      <c r="DK33" s="694"/>
      <c r="DL33" s="696"/>
      <c r="DM33" s="676"/>
      <c r="DN33" s="690"/>
      <c r="DO33" s="676"/>
      <c r="DP33" s="678"/>
      <c r="DQ33" s="676"/>
      <c r="DR33" s="680"/>
      <c r="DS33" s="676"/>
      <c r="DT33" s="683"/>
      <c r="DU33" s="685"/>
      <c r="DV33" s="687"/>
      <c r="DW33" s="246"/>
      <c r="DX33" s="724"/>
      <c r="DY33" s="247"/>
      <c r="DZ33" s="215">
        <v>25</v>
      </c>
      <c r="EA33" s="215">
        <v>26</v>
      </c>
      <c r="EB33" s="688"/>
    </row>
    <row r="34" spans="1:132" s="248" customFormat="1" ht="34.35" customHeight="1">
      <c r="A34" s="300" t="s">
        <v>144</v>
      </c>
      <c r="B34" s="732"/>
      <c r="C34" s="705" t="s">
        <v>177</v>
      </c>
      <c r="D34" s="707" t="s">
        <v>202</v>
      </c>
      <c r="E34" s="243" t="s">
        <v>26</v>
      </c>
      <c r="F34" s="179"/>
      <c r="G34" s="180">
        <v>39740</v>
      </c>
      <c r="H34" s="181">
        <v>49370</v>
      </c>
      <c r="I34" s="182" t="s">
        <v>173</v>
      </c>
      <c r="J34" s="183">
        <v>370</v>
      </c>
      <c r="K34" s="184">
        <v>470</v>
      </c>
      <c r="L34" s="185" t="s">
        <v>212</v>
      </c>
      <c r="M34" s="186" t="s">
        <v>245</v>
      </c>
      <c r="N34" s="187" t="s">
        <v>173</v>
      </c>
      <c r="O34" s="188" t="s">
        <v>246</v>
      </c>
      <c r="P34" s="187" t="s">
        <v>173</v>
      </c>
      <c r="Q34" s="189">
        <v>2.1</v>
      </c>
      <c r="R34" s="190">
        <v>2.1</v>
      </c>
      <c r="S34" s="681" t="s">
        <v>173</v>
      </c>
      <c r="T34" s="699">
        <v>730</v>
      </c>
      <c r="U34" s="681" t="s">
        <v>173</v>
      </c>
      <c r="V34" s="709">
        <v>7</v>
      </c>
      <c r="W34" s="711" t="s">
        <v>200</v>
      </c>
      <c r="X34" s="677" t="s">
        <v>245</v>
      </c>
      <c r="Y34" s="711" t="s">
        <v>173</v>
      </c>
      <c r="Z34" s="713" t="s">
        <v>247</v>
      </c>
      <c r="AA34" s="182" t="s">
        <v>173</v>
      </c>
      <c r="AB34" s="192">
        <v>9630</v>
      </c>
      <c r="AC34" s="681" t="s">
        <v>173</v>
      </c>
      <c r="AD34" s="193">
        <v>90</v>
      </c>
      <c r="AE34" s="191" t="s">
        <v>200</v>
      </c>
      <c r="AF34" s="186" t="s">
        <v>245</v>
      </c>
      <c r="AG34" s="194" t="s">
        <v>173</v>
      </c>
      <c r="AH34" s="188" t="s">
        <v>248</v>
      </c>
      <c r="AI34" s="194" t="s">
        <v>173</v>
      </c>
      <c r="AJ34" s="195">
        <v>2.6</v>
      </c>
      <c r="AK34" s="196" t="s">
        <v>249</v>
      </c>
      <c r="AL34" s="197" t="s">
        <v>194</v>
      </c>
      <c r="AM34" s="198">
        <v>3850</v>
      </c>
      <c r="AN34" s="197" t="s">
        <v>194</v>
      </c>
      <c r="AO34" s="199">
        <v>30</v>
      </c>
      <c r="AP34" s="200" t="s">
        <v>212</v>
      </c>
      <c r="AQ34" s="201" t="s">
        <v>245</v>
      </c>
      <c r="AR34" s="200" t="s">
        <v>173</v>
      </c>
      <c r="AS34" s="202" t="s">
        <v>248</v>
      </c>
      <c r="AT34" s="200" t="s">
        <v>173</v>
      </c>
      <c r="AU34" s="203">
        <v>3.9</v>
      </c>
      <c r="AV34" s="204"/>
      <c r="AW34" s="205"/>
      <c r="AX34" s="204"/>
      <c r="AY34" s="206"/>
      <c r="AZ34" s="207"/>
      <c r="BA34" s="207"/>
      <c r="BB34" s="208"/>
      <c r="BC34" s="207"/>
      <c r="BD34" s="208"/>
      <c r="BE34" s="207"/>
      <c r="BF34" s="204"/>
      <c r="BG34" s="205" t="s">
        <v>127</v>
      </c>
      <c r="BH34" s="204"/>
      <c r="BI34" s="209"/>
      <c r="BJ34" s="207"/>
      <c r="BK34" s="207"/>
      <c r="BL34" s="207"/>
      <c r="BM34" s="207"/>
      <c r="BN34" s="207"/>
      <c r="BO34" s="207"/>
      <c r="BP34" s="715" t="s">
        <v>173</v>
      </c>
      <c r="BQ34" s="701" t="s">
        <v>128</v>
      </c>
      <c r="BR34" s="681" t="s">
        <v>173</v>
      </c>
      <c r="BS34" s="673"/>
      <c r="BT34" s="677"/>
      <c r="BU34" s="677"/>
      <c r="BV34" s="675"/>
      <c r="BW34" s="679"/>
      <c r="BX34" s="675"/>
      <c r="BY34" s="717" t="s">
        <v>128</v>
      </c>
      <c r="BZ34" s="681" t="s">
        <v>126</v>
      </c>
      <c r="CA34" s="703">
        <v>4810</v>
      </c>
      <c r="CB34" s="681" t="s">
        <v>173</v>
      </c>
      <c r="CC34" s="673">
        <v>40</v>
      </c>
      <c r="CD34" s="675" t="s">
        <v>212</v>
      </c>
      <c r="CE34" s="677" t="s">
        <v>245</v>
      </c>
      <c r="CF34" s="675" t="s">
        <v>173</v>
      </c>
      <c r="CG34" s="679" t="s">
        <v>248</v>
      </c>
      <c r="CH34" s="675" t="s">
        <v>173</v>
      </c>
      <c r="CI34" s="682">
        <v>2.7</v>
      </c>
      <c r="CJ34" s="686" t="s">
        <v>250</v>
      </c>
      <c r="CK34" s="681" t="s">
        <v>126</v>
      </c>
      <c r="CL34" s="699">
        <v>670</v>
      </c>
      <c r="CM34" s="681" t="s">
        <v>173</v>
      </c>
      <c r="CN34" s="673">
        <v>6</v>
      </c>
      <c r="CO34" s="677" t="s">
        <v>212</v>
      </c>
      <c r="CP34" s="677" t="s">
        <v>245</v>
      </c>
      <c r="CQ34" s="675" t="s">
        <v>173</v>
      </c>
      <c r="CR34" s="679" t="s">
        <v>248</v>
      </c>
      <c r="CS34" s="675" t="s">
        <v>173</v>
      </c>
      <c r="CT34" s="697">
        <v>11.3</v>
      </c>
      <c r="CU34" s="681" t="s">
        <v>126</v>
      </c>
      <c r="CV34" s="210">
        <v>420</v>
      </c>
      <c r="CW34" s="681" t="s">
        <v>126</v>
      </c>
      <c r="CX34" s="211">
        <v>4</v>
      </c>
      <c r="CY34" s="681" t="s">
        <v>126</v>
      </c>
      <c r="CZ34" s="211">
        <v>4</v>
      </c>
      <c r="DA34" s="681" t="s">
        <v>126</v>
      </c>
      <c r="DB34" s="210">
        <v>70</v>
      </c>
      <c r="DC34" s="681" t="s">
        <v>126</v>
      </c>
      <c r="DD34" s="211">
        <v>1</v>
      </c>
      <c r="DE34" s="681" t="s">
        <v>126</v>
      </c>
      <c r="DF34" s="211">
        <v>1</v>
      </c>
      <c r="DG34" s="691" t="s">
        <v>194</v>
      </c>
      <c r="DH34" s="692">
        <v>4250</v>
      </c>
      <c r="DI34" s="691" t="s">
        <v>194</v>
      </c>
      <c r="DJ34" s="212">
        <v>245</v>
      </c>
      <c r="DK34" s="694" t="s">
        <v>198</v>
      </c>
      <c r="DL34" s="695">
        <v>4810</v>
      </c>
      <c r="DM34" s="675" t="s">
        <v>173</v>
      </c>
      <c r="DN34" s="689">
        <v>40</v>
      </c>
      <c r="DO34" s="675" t="s">
        <v>212</v>
      </c>
      <c r="DP34" s="677" t="s">
        <v>245</v>
      </c>
      <c r="DQ34" s="675" t="s">
        <v>173</v>
      </c>
      <c r="DR34" s="679" t="s">
        <v>248</v>
      </c>
      <c r="DS34" s="675" t="s">
        <v>173</v>
      </c>
      <c r="DT34" s="682">
        <v>2.7</v>
      </c>
      <c r="DU34" s="684" t="s">
        <v>249</v>
      </c>
      <c r="DV34" s="686" t="s">
        <v>251</v>
      </c>
      <c r="DW34" s="246"/>
      <c r="DX34" s="724"/>
      <c r="DY34" s="247">
        <v>120</v>
      </c>
      <c r="DZ34" s="215">
        <v>27</v>
      </c>
      <c r="EA34" s="215">
        <v>28</v>
      </c>
      <c r="EB34" s="688">
        <v>14</v>
      </c>
    </row>
    <row r="35" spans="1:132" s="248" customFormat="1" ht="34.35" customHeight="1">
      <c r="A35" s="300" t="s">
        <v>145</v>
      </c>
      <c r="B35" s="732"/>
      <c r="C35" s="706"/>
      <c r="D35" s="716"/>
      <c r="E35" s="244" t="s">
        <v>10</v>
      </c>
      <c r="F35" s="179"/>
      <c r="G35" s="217">
        <v>49370</v>
      </c>
      <c r="H35" s="218"/>
      <c r="I35" s="182" t="s">
        <v>173</v>
      </c>
      <c r="J35" s="219">
        <v>470</v>
      </c>
      <c r="K35" s="220"/>
      <c r="L35" s="221" t="s">
        <v>212</v>
      </c>
      <c r="M35" s="222" t="s">
        <v>245</v>
      </c>
      <c r="N35" s="223" t="s">
        <v>173</v>
      </c>
      <c r="O35" s="224" t="s">
        <v>248</v>
      </c>
      <c r="P35" s="223" t="s">
        <v>173</v>
      </c>
      <c r="Q35" s="225">
        <v>2.1</v>
      </c>
      <c r="R35" s="226"/>
      <c r="S35" s="681"/>
      <c r="T35" s="700"/>
      <c r="U35" s="681"/>
      <c r="V35" s="710"/>
      <c r="W35" s="712"/>
      <c r="X35" s="678"/>
      <c r="Y35" s="712"/>
      <c r="Z35" s="714"/>
      <c r="AA35" s="182" t="s">
        <v>173</v>
      </c>
      <c r="AB35" s="219">
        <v>9630</v>
      </c>
      <c r="AC35" s="681"/>
      <c r="AD35" s="227">
        <v>90</v>
      </c>
      <c r="AE35" s="228" t="s">
        <v>212</v>
      </c>
      <c r="AF35" s="222" t="s">
        <v>245</v>
      </c>
      <c r="AG35" s="229" t="s">
        <v>173</v>
      </c>
      <c r="AH35" s="230" t="s">
        <v>248</v>
      </c>
      <c r="AI35" s="229" t="s">
        <v>173</v>
      </c>
      <c r="AJ35" s="231">
        <v>2.6</v>
      </c>
      <c r="AK35" s="232"/>
      <c r="AL35" s="197"/>
      <c r="AM35" s="233"/>
      <c r="AN35" s="204"/>
      <c r="AO35" s="234"/>
      <c r="AP35" s="235"/>
      <c r="AQ35" s="213"/>
      <c r="AR35" s="235"/>
      <c r="AS35" s="213"/>
      <c r="AT35" s="235"/>
      <c r="AU35" s="213"/>
      <c r="AV35" s="236" t="s">
        <v>173</v>
      </c>
      <c r="AW35" s="198">
        <v>67400</v>
      </c>
      <c r="AX35" s="204" t="s">
        <v>173</v>
      </c>
      <c r="AY35" s="199">
        <v>670</v>
      </c>
      <c r="AZ35" s="237" t="s">
        <v>212</v>
      </c>
      <c r="BA35" s="201" t="s">
        <v>245</v>
      </c>
      <c r="BB35" s="200" t="s">
        <v>173</v>
      </c>
      <c r="BC35" s="202" t="s">
        <v>248</v>
      </c>
      <c r="BD35" s="200" t="s">
        <v>173</v>
      </c>
      <c r="BE35" s="203">
        <v>2.2999999999999998</v>
      </c>
      <c r="BF35" s="236" t="s">
        <v>173</v>
      </c>
      <c r="BG35" s="238">
        <v>57770</v>
      </c>
      <c r="BH35" s="236" t="s">
        <v>126</v>
      </c>
      <c r="BI35" s="199">
        <v>570</v>
      </c>
      <c r="BJ35" s="237" t="s">
        <v>212</v>
      </c>
      <c r="BK35" s="201" t="s">
        <v>245</v>
      </c>
      <c r="BL35" s="237" t="s">
        <v>173</v>
      </c>
      <c r="BM35" s="202" t="s">
        <v>248</v>
      </c>
      <c r="BN35" s="237" t="s">
        <v>173</v>
      </c>
      <c r="BO35" s="203">
        <v>2.2000000000000002</v>
      </c>
      <c r="BP35" s="715"/>
      <c r="BQ35" s="702"/>
      <c r="BR35" s="681"/>
      <c r="BS35" s="674"/>
      <c r="BT35" s="678"/>
      <c r="BU35" s="678"/>
      <c r="BV35" s="676"/>
      <c r="BW35" s="680"/>
      <c r="BX35" s="676"/>
      <c r="BY35" s="718"/>
      <c r="BZ35" s="681"/>
      <c r="CA35" s="704"/>
      <c r="CB35" s="681"/>
      <c r="CC35" s="674"/>
      <c r="CD35" s="676"/>
      <c r="CE35" s="678"/>
      <c r="CF35" s="676"/>
      <c r="CG35" s="680"/>
      <c r="CH35" s="676"/>
      <c r="CI35" s="683"/>
      <c r="CJ35" s="687"/>
      <c r="CK35" s="681"/>
      <c r="CL35" s="700"/>
      <c r="CM35" s="681"/>
      <c r="CN35" s="674"/>
      <c r="CO35" s="678"/>
      <c r="CP35" s="678"/>
      <c r="CQ35" s="676"/>
      <c r="CR35" s="680"/>
      <c r="CS35" s="676"/>
      <c r="CT35" s="698"/>
      <c r="CU35" s="681"/>
      <c r="CV35" s="239" t="s">
        <v>264</v>
      </c>
      <c r="CW35" s="681"/>
      <c r="CX35" s="239" t="s">
        <v>253</v>
      </c>
      <c r="CY35" s="681"/>
      <c r="CZ35" s="240">
        <v>43.7</v>
      </c>
      <c r="DA35" s="681"/>
      <c r="DB35" s="239" t="s">
        <v>264</v>
      </c>
      <c r="DC35" s="681"/>
      <c r="DD35" s="239" t="s">
        <v>253</v>
      </c>
      <c r="DE35" s="681"/>
      <c r="DF35" s="240">
        <v>29.1</v>
      </c>
      <c r="DG35" s="691"/>
      <c r="DH35" s="693"/>
      <c r="DI35" s="691"/>
      <c r="DJ35" s="241" t="s">
        <v>199</v>
      </c>
      <c r="DK35" s="694"/>
      <c r="DL35" s="696"/>
      <c r="DM35" s="676"/>
      <c r="DN35" s="690"/>
      <c r="DO35" s="676"/>
      <c r="DP35" s="678"/>
      <c r="DQ35" s="676"/>
      <c r="DR35" s="680"/>
      <c r="DS35" s="676"/>
      <c r="DT35" s="683"/>
      <c r="DU35" s="685"/>
      <c r="DV35" s="687"/>
      <c r="DW35" s="246"/>
      <c r="DX35" s="724"/>
      <c r="DY35" s="247"/>
      <c r="DZ35" s="215">
        <v>27</v>
      </c>
      <c r="EA35" s="215">
        <v>28</v>
      </c>
      <c r="EB35" s="688"/>
    </row>
    <row r="36" spans="1:132" s="248" customFormat="1" ht="34.35" customHeight="1">
      <c r="A36" s="301" t="s">
        <v>146</v>
      </c>
      <c r="B36" s="732"/>
      <c r="C36" s="705" t="s">
        <v>178</v>
      </c>
      <c r="D36" s="707" t="s">
        <v>202</v>
      </c>
      <c r="E36" s="243" t="s">
        <v>26</v>
      </c>
      <c r="F36" s="179"/>
      <c r="G36" s="180">
        <v>37970</v>
      </c>
      <c r="H36" s="181">
        <v>47600</v>
      </c>
      <c r="I36" s="182" t="s">
        <v>173</v>
      </c>
      <c r="J36" s="183">
        <v>350</v>
      </c>
      <c r="K36" s="184">
        <v>450</v>
      </c>
      <c r="L36" s="185" t="s">
        <v>212</v>
      </c>
      <c r="M36" s="186" t="s">
        <v>245</v>
      </c>
      <c r="N36" s="187" t="s">
        <v>173</v>
      </c>
      <c r="O36" s="188" t="s">
        <v>246</v>
      </c>
      <c r="P36" s="187" t="s">
        <v>173</v>
      </c>
      <c r="Q36" s="189">
        <v>2.1</v>
      </c>
      <c r="R36" s="190">
        <v>2.1</v>
      </c>
      <c r="S36" s="681" t="s">
        <v>173</v>
      </c>
      <c r="T36" s="699">
        <v>650</v>
      </c>
      <c r="U36" s="681" t="s">
        <v>173</v>
      </c>
      <c r="V36" s="709">
        <v>6</v>
      </c>
      <c r="W36" s="711" t="s">
        <v>200</v>
      </c>
      <c r="X36" s="677" t="s">
        <v>245</v>
      </c>
      <c r="Y36" s="711" t="s">
        <v>173</v>
      </c>
      <c r="Z36" s="713" t="s">
        <v>247</v>
      </c>
      <c r="AA36" s="182" t="s">
        <v>173</v>
      </c>
      <c r="AB36" s="192">
        <v>9630</v>
      </c>
      <c r="AC36" s="681" t="s">
        <v>173</v>
      </c>
      <c r="AD36" s="193">
        <v>90</v>
      </c>
      <c r="AE36" s="191" t="s">
        <v>200</v>
      </c>
      <c r="AF36" s="186" t="s">
        <v>245</v>
      </c>
      <c r="AG36" s="194" t="s">
        <v>173</v>
      </c>
      <c r="AH36" s="188" t="s">
        <v>248</v>
      </c>
      <c r="AI36" s="194" t="s">
        <v>173</v>
      </c>
      <c r="AJ36" s="195">
        <v>2.6</v>
      </c>
      <c r="AK36" s="196" t="s">
        <v>249</v>
      </c>
      <c r="AL36" s="197" t="s">
        <v>194</v>
      </c>
      <c r="AM36" s="198">
        <v>3850</v>
      </c>
      <c r="AN36" s="197" t="s">
        <v>194</v>
      </c>
      <c r="AO36" s="199">
        <v>30</v>
      </c>
      <c r="AP36" s="200" t="s">
        <v>212</v>
      </c>
      <c r="AQ36" s="201" t="s">
        <v>245</v>
      </c>
      <c r="AR36" s="200" t="s">
        <v>173</v>
      </c>
      <c r="AS36" s="202" t="s">
        <v>248</v>
      </c>
      <c r="AT36" s="200" t="s">
        <v>173</v>
      </c>
      <c r="AU36" s="203">
        <v>3.9</v>
      </c>
      <c r="AV36" s="204"/>
      <c r="AW36" s="205"/>
      <c r="AX36" s="204"/>
      <c r="AY36" s="206"/>
      <c r="AZ36" s="207"/>
      <c r="BA36" s="207"/>
      <c r="BB36" s="208"/>
      <c r="BC36" s="207"/>
      <c r="BD36" s="208"/>
      <c r="BE36" s="207"/>
      <c r="BF36" s="204"/>
      <c r="BG36" s="205" t="s">
        <v>127</v>
      </c>
      <c r="BH36" s="204"/>
      <c r="BI36" s="209"/>
      <c r="BJ36" s="207"/>
      <c r="BK36" s="207"/>
      <c r="BL36" s="207"/>
      <c r="BM36" s="207"/>
      <c r="BN36" s="207"/>
      <c r="BO36" s="207"/>
      <c r="BP36" s="715" t="s">
        <v>173</v>
      </c>
      <c r="BQ36" s="701">
        <v>660</v>
      </c>
      <c r="BR36" s="681" t="s">
        <v>173</v>
      </c>
      <c r="BS36" s="673">
        <v>6</v>
      </c>
      <c r="BT36" s="677" t="s">
        <v>212</v>
      </c>
      <c r="BU36" s="677" t="s">
        <v>245</v>
      </c>
      <c r="BV36" s="675" t="s">
        <v>173</v>
      </c>
      <c r="BW36" s="679" t="s">
        <v>248</v>
      </c>
      <c r="BX36" s="675" t="s">
        <v>173</v>
      </c>
      <c r="BY36" s="697">
        <v>10.1</v>
      </c>
      <c r="BZ36" s="681" t="s">
        <v>126</v>
      </c>
      <c r="CA36" s="703">
        <v>4270</v>
      </c>
      <c r="CB36" s="681" t="s">
        <v>173</v>
      </c>
      <c r="CC36" s="673">
        <v>40</v>
      </c>
      <c r="CD36" s="675" t="s">
        <v>212</v>
      </c>
      <c r="CE36" s="677" t="s">
        <v>245</v>
      </c>
      <c r="CF36" s="675" t="s">
        <v>173</v>
      </c>
      <c r="CG36" s="679" t="s">
        <v>248</v>
      </c>
      <c r="CH36" s="675" t="s">
        <v>173</v>
      </c>
      <c r="CI36" s="682">
        <v>2.4</v>
      </c>
      <c r="CJ36" s="686" t="s">
        <v>250</v>
      </c>
      <c r="CK36" s="681" t="s">
        <v>126</v>
      </c>
      <c r="CL36" s="699">
        <v>600</v>
      </c>
      <c r="CM36" s="681" t="s">
        <v>173</v>
      </c>
      <c r="CN36" s="673">
        <v>6</v>
      </c>
      <c r="CO36" s="677" t="s">
        <v>212</v>
      </c>
      <c r="CP36" s="677" t="s">
        <v>245</v>
      </c>
      <c r="CQ36" s="675" t="s">
        <v>173</v>
      </c>
      <c r="CR36" s="679" t="s">
        <v>248</v>
      </c>
      <c r="CS36" s="675" t="s">
        <v>173</v>
      </c>
      <c r="CT36" s="697">
        <v>10.1</v>
      </c>
      <c r="CU36" s="681" t="s">
        <v>126</v>
      </c>
      <c r="CV36" s="210">
        <v>390</v>
      </c>
      <c r="CW36" s="681" t="s">
        <v>126</v>
      </c>
      <c r="CX36" s="211">
        <v>3</v>
      </c>
      <c r="CY36" s="681" t="s">
        <v>126</v>
      </c>
      <c r="CZ36" s="211">
        <v>3</v>
      </c>
      <c r="DA36" s="681" t="s">
        <v>126</v>
      </c>
      <c r="DB36" s="210">
        <v>70</v>
      </c>
      <c r="DC36" s="681" t="s">
        <v>126</v>
      </c>
      <c r="DD36" s="211">
        <v>1</v>
      </c>
      <c r="DE36" s="681" t="s">
        <v>126</v>
      </c>
      <c r="DF36" s="211">
        <v>1</v>
      </c>
      <c r="DG36" s="691" t="s">
        <v>194</v>
      </c>
      <c r="DH36" s="692">
        <v>3920</v>
      </c>
      <c r="DI36" s="691" t="s">
        <v>194</v>
      </c>
      <c r="DJ36" s="212">
        <v>245</v>
      </c>
      <c r="DK36" s="694" t="s">
        <v>198</v>
      </c>
      <c r="DL36" s="695">
        <v>4280</v>
      </c>
      <c r="DM36" s="675" t="s">
        <v>173</v>
      </c>
      <c r="DN36" s="689">
        <v>40</v>
      </c>
      <c r="DO36" s="675" t="s">
        <v>212</v>
      </c>
      <c r="DP36" s="677" t="s">
        <v>245</v>
      </c>
      <c r="DQ36" s="675" t="s">
        <v>173</v>
      </c>
      <c r="DR36" s="679" t="s">
        <v>248</v>
      </c>
      <c r="DS36" s="675" t="s">
        <v>173</v>
      </c>
      <c r="DT36" s="682">
        <v>2.4</v>
      </c>
      <c r="DU36" s="684" t="s">
        <v>249</v>
      </c>
      <c r="DV36" s="686" t="s">
        <v>251</v>
      </c>
      <c r="DW36" s="246"/>
      <c r="DX36" s="724"/>
      <c r="DY36" s="247">
        <v>135</v>
      </c>
      <c r="DZ36" s="215">
        <v>29</v>
      </c>
      <c r="EA36" s="215">
        <v>30</v>
      </c>
      <c r="EB36" s="688">
        <v>15</v>
      </c>
    </row>
    <row r="37" spans="1:132" s="248" customFormat="1" ht="34.35" customHeight="1">
      <c r="A37" s="301" t="s">
        <v>147</v>
      </c>
      <c r="B37" s="732"/>
      <c r="C37" s="706"/>
      <c r="D37" s="716"/>
      <c r="E37" s="244" t="s">
        <v>10</v>
      </c>
      <c r="F37" s="179"/>
      <c r="G37" s="217">
        <v>47600</v>
      </c>
      <c r="H37" s="218"/>
      <c r="I37" s="182" t="s">
        <v>173</v>
      </c>
      <c r="J37" s="219">
        <v>450</v>
      </c>
      <c r="K37" s="220"/>
      <c r="L37" s="221" t="s">
        <v>212</v>
      </c>
      <c r="M37" s="222" t="s">
        <v>245</v>
      </c>
      <c r="N37" s="223" t="s">
        <v>173</v>
      </c>
      <c r="O37" s="224" t="s">
        <v>248</v>
      </c>
      <c r="P37" s="223" t="s">
        <v>173</v>
      </c>
      <c r="Q37" s="225">
        <v>2.1</v>
      </c>
      <c r="R37" s="226"/>
      <c r="S37" s="681"/>
      <c r="T37" s="700"/>
      <c r="U37" s="681"/>
      <c r="V37" s="710"/>
      <c r="W37" s="712"/>
      <c r="X37" s="678"/>
      <c r="Y37" s="712"/>
      <c r="Z37" s="714"/>
      <c r="AA37" s="182" t="s">
        <v>173</v>
      </c>
      <c r="AB37" s="219">
        <v>9630</v>
      </c>
      <c r="AC37" s="681"/>
      <c r="AD37" s="227">
        <v>90</v>
      </c>
      <c r="AE37" s="228" t="s">
        <v>212</v>
      </c>
      <c r="AF37" s="222" t="s">
        <v>245</v>
      </c>
      <c r="AG37" s="229" t="s">
        <v>173</v>
      </c>
      <c r="AH37" s="230" t="s">
        <v>248</v>
      </c>
      <c r="AI37" s="229" t="s">
        <v>173</v>
      </c>
      <c r="AJ37" s="231">
        <v>2.6</v>
      </c>
      <c r="AK37" s="232"/>
      <c r="AL37" s="197"/>
      <c r="AM37" s="233"/>
      <c r="AN37" s="204"/>
      <c r="AO37" s="234"/>
      <c r="AP37" s="235"/>
      <c r="AQ37" s="213"/>
      <c r="AR37" s="235"/>
      <c r="AS37" s="213"/>
      <c r="AT37" s="235"/>
      <c r="AU37" s="213"/>
      <c r="AV37" s="236" t="s">
        <v>173</v>
      </c>
      <c r="AW37" s="198">
        <v>67400</v>
      </c>
      <c r="AX37" s="204" t="s">
        <v>173</v>
      </c>
      <c r="AY37" s="199">
        <v>670</v>
      </c>
      <c r="AZ37" s="237" t="s">
        <v>212</v>
      </c>
      <c r="BA37" s="201" t="s">
        <v>245</v>
      </c>
      <c r="BB37" s="200" t="s">
        <v>173</v>
      </c>
      <c r="BC37" s="202" t="s">
        <v>248</v>
      </c>
      <c r="BD37" s="200" t="s">
        <v>173</v>
      </c>
      <c r="BE37" s="203">
        <v>2.2999999999999998</v>
      </c>
      <c r="BF37" s="236" t="s">
        <v>173</v>
      </c>
      <c r="BG37" s="238">
        <v>57770</v>
      </c>
      <c r="BH37" s="236" t="s">
        <v>126</v>
      </c>
      <c r="BI37" s="199">
        <v>570</v>
      </c>
      <c r="BJ37" s="237" t="s">
        <v>212</v>
      </c>
      <c r="BK37" s="201" t="s">
        <v>245</v>
      </c>
      <c r="BL37" s="237" t="s">
        <v>173</v>
      </c>
      <c r="BM37" s="202" t="s">
        <v>248</v>
      </c>
      <c r="BN37" s="237" t="s">
        <v>173</v>
      </c>
      <c r="BO37" s="203">
        <v>2.2000000000000002</v>
      </c>
      <c r="BP37" s="715"/>
      <c r="BQ37" s="702"/>
      <c r="BR37" s="681"/>
      <c r="BS37" s="674"/>
      <c r="BT37" s="678"/>
      <c r="BU37" s="678"/>
      <c r="BV37" s="676"/>
      <c r="BW37" s="680"/>
      <c r="BX37" s="676"/>
      <c r="BY37" s="698"/>
      <c r="BZ37" s="681"/>
      <c r="CA37" s="704"/>
      <c r="CB37" s="681"/>
      <c r="CC37" s="674"/>
      <c r="CD37" s="676"/>
      <c r="CE37" s="678"/>
      <c r="CF37" s="676"/>
      <c r="CG37" s="680"/>
      <c r="CH37" s="676"/>
      <c r="CI37" s="683"/>
      <c r="CJ37" s="687"/>
      <c r="CK37" s="681"/>
      <c r="CL37" s="700"/>
      <c r="CM37" s="681"/>
      <c r="CN37" s="674"/>
      <c r="CO37" s="678"/>
      <c r="CP37" s="678"/>
      <c r="CQ37" s="676"/>
      <c r="CR37" s="680"/>
      <c r="CS37" s="676"/>
      <c r="CT37" s="698"/>
      <c r="CU37" s="681"/>
      <c r="CV37" s="239" t="s">
        <v>264</v>
      </c>
      <c r="CW37" s="681"/>
      <c r="CX37" s="239" t="s">
        <v>253</v>
      </c>
      <c r="CY37" s="681"/>
      <c r="CZ37" s="240">
        <v>51.8</v>
      </c>
      <c r="DA37" s="681"/>
      <c r="DB37" s="239" t="s">
        <v>264</v>
      </c>
      <c r="DC37" s="681"/>
      <c r="DD37" s="239" t="s">
        <v>253</v>
      </c>
      <c r="DE37" s="681"/>
      <c r="DF37" s="240">
        <v>25.9</v>
      </c>
      <c r="DG37" s="691"/>
      <c r="DH37" s="693"/>
      <c r="DI37" s="691"/>
      <c r="DJ37" s="241" t="s">
        <v>199</v>
      </c>
      <c r="DK37" s="694"/>
      <c r="DL37" s="696"/>
      <c r="DM37" s="676"/>
      <c r="DN37" s="690"/>
      <c r="DO37" s="676"/>
      <c r="DP37" s="678"/>
      <c r="DQ37" s="676"/>
      <c r="DR37" s="680"/>
      <c r="DS37" s="676"/>
      <c r="DT37" s="683"/>
      <c r="DU37" s="685"/>
      <c r="DV37" s="687"/>
      <c r="DW37" s="246"/>
      <c r="DX37" s="724"/>
      <c r="DY37" s="247"/>
      <c r="DZ37" s="215">
        <v>29</v>
      </c>
      <c r="EA37" s="215">
        <v>30</v>
      </c>
      <c r="EB37" s="688"/>
    </row>
    <row r="38" spans="1:132" s="248" customFormat="1" ht="34.35" customHeight="1">
      <c r="A38" s="300" t="s">
        <v>148</v>
      </c>
      <c r="B38" s="732"/>
      <c r="C38" s="705" t="s">
        <v>179</v>
      </c>
      <c r="D38" s="707" t="s">
        <v>202</v>
      </c>
      <c r="E38" s="243" t="s">
        <v>26</v>
      </c>
      <c r="F38" s="179"/>
      <c r="G38" s="180">
        <v>36570</v>
      </c>
      <c r="H38" s="181">
        <v>46200</v>
      </c>
      <c r="I38" s="182" t="s">
        <v>173</v>
      </c>
      <c r="J38" s="183">
        <v>340</v>
      </c>
      <c r="K38" s="184">
        <v>440</v>
      </c>
      <c r="L38" s="185" t="s">
        <v>212</v>
      </c>
      <c r="M38" s="186" t="s">
        <v>245</v>
      </c>
      <c r="N38" s="187" t="s">
        <v>173</v>
      </c>
      <c r="O38" s="188" t="s">
        <v>246</v>
      </c>
      <c r="P38" s="187" t="s">
        <v>173</v>
      </c>
      <c r="Q38" s="189">
        <v>2.1</v>
      </c>
      <c r="R38" s="190">
        <v>2.1</v>
      </c>
      <c r="S38" s="681" t="s">
        <v>173</v>
      </c>
      <c r="T38" s="699">
        <v>580</v>
      </c>
      <c r="U38" s="681" t="s">
        <v>173</v>
      </c>
      <c r="V38" s="709">
        <v>5</v>
      </c>
      <c r="W38" s="711" t="s">
        <v>200</v>
      </c>
      <c r="X38" s="677" t="s">
        <v>245</v>
      </c>
      <c r="Y38" s="711" t="s">
        <v>173</v>
      </c>
      <c r="Z38" s="713" t="s">
        <v>247</v>
      </c>
      <c r="AA38" s="182" t="s">
        <v>173</v>
      </c>
      <c r="AB38" s="192">
        <v>9630</v>
      </c>
      <c r="AC38" s="681" t="s">
        <v>173</v>
      </c>
      <c r="AD38" s="193">
        <v>90</v>
      </c>
      <c r="AE38" s="191" t="s">
        <v>200</v>
      </c>
      <c r="AF38" s="186" t="s">
        <v>245</v>
      </c>
      <c r="AG38" s="194" t="s">
        <v>173</v>
      </c>
      <c r="AH38" s="188" t="s">
        <v>248</v>
      </c>
      <c r="AI38" s="194" t="s">
        <v>173</v>
      </c>
      <c r="AJ38" s="195">
        <v>2.6</v>
      </c>
      <c r="AK38" s="196" t="s">
        <v>249</v>
      </c>
      <c r="AL38" s="197" t="s">
        <v>194</v>
      </c>
      <c r="AM38" s="198">
        <v>3850</v>
      </c>
      <c r="AN38" s="197" t="s">
        <v>194</v>
      </c>
      <c r="AO38" s="199">
        <v>30</v>
      </c>
      <c r="AP38" s="200" t="s">
        <v>212</v>
      </c>
      <c r="AQ38" s="201" t="s">
        <v>245</v>
      </c>
      <c r="AR38" s="200" t="s">
        <v>173</v>
      </c>
      <c r="AS38" s="202" t="s">
        <v>248</v>
      </c>
      <c r="AT38" s="200" t="s">
        <v>173</v>
      </c>
      <c r="AU38" s="203">
        <v>3.9</v>
      </c>
      <c r="AV38" s="204"/>
      <c r="AW38" s="205"/>
      <c r="AX38" s="204"/>
      <c r="AY38" s="206"/>
      <c r="AZ38" s="207"/>
      <c r="BA38" s="207"/>
      <c r="BB38" s="208"/>
      <c r="BC38" s="207"/>
      <c r="BD38" s="208"/>
      <c r="BE38" s="207"/>
      <c r="BF38" s="204"/>
      <c r="BG38" s="205" t="s">
        <v>127</v>
      </c>
      <c r="BH38" s="204"/>
      <c r="BI38" s="209"/>
      <c r="BJ38" s="207"/>
      <c r="BK38" s="207"/>
      <c r="BL38" s="207"/>
      <c r="BM38" s="207"/>
      <c r="BN38" s="207"/>
      <c r="BO38" s="207"/>
      <c r="BP38" s="715" t="s">
        <v>173</v>
      </c>
      <c r="BQ38" s="701">
        <v>600</v>
      </c>
      <c r="BR38" s="681" t="s">
        <v>173</v>
      </c>
      <c r="BS38" s="673">
        <v>6</v>
      </c>
      <c r="BT38" s="677" t="s">
        <v>212</v>
      </c>
      <c r="BU38" s="677" t="s">
        <v>245</v>
      </c>
      <c r="BV38" s="675" t="s">
        <v>173</v>
      </c>
      <c r="BW38" s="679" t="s">
        <v>248</v>
      </c>
      <c r="BX38" s="675" t="s">
        <v>173</v>
      </c>
      <c r="BY38" s="697">
        <v>9.1</v>
      </c>
      <c r="BZ38" s="681" t="s">
        <v>126</v>
      </c>
      <c r="CA38" s="703">
        <v>3850</v>
      </c>
      <c r="CB38" s="681" t="s">
        <v>173</v>
      </c>
      <c r="CC38" s="673">
        <v>30</v>
      </c>
      <c r="CD38" s="675" t="s">
        <v>212</v>
      </c>
      <c r="CE38" s="677" t="s">
        <v>245</v>
      </c>
      <c r="CF38" s="675" t="s">
        <v>173</v>
      </c>
      <c r="CG38" s="679" t="s">
        <v>248</v>
      </c>
      <c r="CH38" s="675" t="s">
        <v>173</v>
      </c>
      <c r="CI38" s="682">
        <v>2.8</v>
      </c>
      <c r="CJ38" s="686" t="s">
        <v>250</v>
      </c>
      <c r="CK38" s="681" t="s">
        <v>126</v>
      </c>
      <c r="CL38" s="699">
        <v>540</v>
      </c>
      <c r="CM38" s="681" t="s">
        <v>173</v>
      </c>
      <c r="CN38" s="673">
        <v>5</v>
      </c>
      <c r="CO38" s="677" t="s">
        <v>212</v>
      </c>
      <c r="CP38" s="677" t="s">
        <v>245</v>
      </c>
      <c r="CQ38" s="675" t="s">
        <v>173</v>
      </c>
      <c r="CR38" s="679" t="s">
        <v>248</v>
      </c>
      <c r="CS38" s="675" t="s">
        <v>173</v>
      </c>
      <c r="CT38" s="697">
        <v>10.9</v>
      </c>
      <c r="CU38" s="681" t="s">
        <v>126</v>
      </c>
      <c r="CV38" s="210">
        <v>370</v>
      </c>
      <c r="CW38" s="681" t="s">
        <v>126</v>
      </c>
      <c r="CX38" s="211">
        <v>3</v>
      </c>
      <c r="CY38" s="681" t="s">
        <v>126</v>
      </c>
      <c r="CZ38" s="211">
        <v>3</v>
      </c>
      <c r="DA38" s="681" t="s">
        <v>126</v>
      </c>
      <c r="DB38" s="210">
        <v>60</v>
      </c>
      <c r="DC38" s="681" t="s">
        <v>126</v>
      </c>
      <c r="DD38" s="211">
        <v>1</v>
      </c>
      <c r="DE38" s="681" t="s">
        <v>126</v>
      </c>
      <c r="DF38" s="211">
        <v>1</v>
      </c>
      <c r="DG38" s="691" t="s">
        <v>194</v>
      </c>
      <c r="DH38" s="692">
        <v>3660</v>
      </c>
      <c r="DI38" s="691" t="s">
        <v>194</v>
      </c>
      <c r="DJ38" s="212">
        <v>245</v>
      </c>
      <c r="DK38" s="694" t="s">
        <v>198</v>
      </c>
      <c r="DL38" s="695">
        <v>3850</v>
      </c>
      <c r="DM38" s="675" t="s">
        <v>173</v>
      </c>
      <c r="DN38" s="689">
        <v>30</v>
      </c>
      <c r="DO38" s="675" t="s">
        <v>212</v>
      </c>
      <c r="DP38" s="677" t="s">
        <v>245</v>
      </c>
      <c r="DQ38" s="675" t="s">
        <v>173</v>
      </c>
      <c r="DR38" s="679" t="s">
        <v>248</v>
      </c>
      <c r="DS38" s="675" t="s">
        <v>173</v>
      </c>
      <c r="DT38" s="682">
        <v>2.8</v>
      </c>
      <c r="DU38" s="684" t="s">
        <v>249</v>
      </c>
      <c r="DV38" s="686" t="s">
        <v>251</v>
      </c>
      <c r="DW38" s="246"/>
      <c r="DX38" s="724"/>
      <c r="DY38" s="247">
        <v>150</v>
      </c>
      <c r="DZ38" s="215">
        <v>31</v>
      </c>
      <c r="EA38" s="215">
        <v>32</v>
      </c>
      <c r="EB38" s="688">
        <v>16</v>
      </c>
    </row>
    <row r="39" spans="1:132" s="248" customFormat="1" ht="34.35" customHeight="1">
      <c r="A39" s="300" t="s">
        <v>149</v>
      </c>
      <c r="B39" s="732"/>
      <c r="C39" s="706"/>
      <c r="D39" s="716"/>
      <c r="E39" s="244" t="s">
        <v>10</v>
      </c>
      <c r="F39" s="179"/>
      <c r="G39" s="217">
        <v>46200</v>
      </c>
      <c r="H39" s="218"/>
      <c r="I39" s="182" t="s">
        <v>173</v>
      </c>
      <c r="J39" s="219">
        <v>440</v>
      </c>
      <c r="K39" s="220"/>
      <c r="L39" s="221" t="s">
        <v>212</v>
      </c>
      <c r="M39" s="222" t="s">
        <v>245</v>
      </c>
      <c r="N39" s="223" t="s">
        <v>173</v>
      </c>
      <c r="O39" s="224" t="s">
        <v>248</v>
      </c>
      <c r="P39" s="223" t="s">
        <v>173</v>
      </c>
      <c r="Q39" s="225">
        <v>2.1</v>
      </c>
      <c r="R39" s="226"/>
      <c r="S39" s="681"/>
      <c r="T39" s="700"/>
      <c r="U39" s="681"/>
      <c r="V39" s="710"/>
      <c r="W39" s="712"/>
      <c r="X39" s="678"/>
      <c r="Y39" s="712"/>
      <c r="Z39" s="714"/>
      <c r="AA39" s="182" t="s">
        <v>173</v>
      </c>
      <c r="AB39" s="219">
        <v>9630</v>
      </c>
      <c r="AC39" s="681"/>
      <c r="AD39" s="227">
        <v>90</v>
      </c>
      <c r="AE39" s="228" t="s">
        <v>212</v>
      </c>
      <c r="AF39" s="222" t="s">
        <v>245</v>
      </c>
      <c r="AG39" s="229" t="s">
        <v>173</v>
      </c>
      <c r="AH39" s="230" t="s">
        <v>248</v>
      </c>
      <c r="AI39" s="229" t="s">
        <v>173</v>
      </c>
      <c r="AJ39" s="231">
        <v>2.6</v>
      </c>
      <c r="AK39" s="232"/>
      <c r="AL39" s="197"/>
      <c r="AM39" s="233"/>
      <c r="AN39" s="204"/>
      <c r="AO39" s="234"/>
      <c r="AP39" s="235"/>
      <c r="AQ39" s="213"/>
      <c r="AR39" s="235"/>
      <c r="AS39" s="213"/>
      <c r="AT39" s="235"/>
      <c r="AU39" s="213"/>
      <c r="AV39" s="236" t="s">
        <v>173</v>
      </c>
      <c r="AW39" s="198">
        <v>67400</v>
      </c>
      <c r="AX39" s="204" t="s">
        <v>173</v>
      </c>
      <c r="AY39" s="199">
        <v>670</v>
      </c>
      <c r="AZ39" s="237" t="s">
        <v>212</v>
      </c>
      <c r="BA39" s="201" t="s">
        <v>245</v>
      </c>
      <c r="BB39" s="200" t="s">
        <v>173</v>
      </c>
      <c r="BC39" s="202" t="s">
        <v>248</v>
      </c>
      <c r="BD39" s="200" t="s">
        <v>173</v>
      </c>
      <c r="BE39" s="203">
        <v>2.2999999999999998</v>
      </c>
      <c r="BF39" s="236" t="s">
        <v>173</v>
      </c>
      <c r="BG39" s="238">
        <v>57770</v>
      </c>
      <c r="BH39" s="236" t="s">
        <v>126</v>
      </c>
      <c r="BI39" s="199">
        <v>570</v>
      </c>
      <c r="BJ39" s="237" t="s">
        <v>212</v>
      </c>
      <c r="BK39" s="201" t="s">
        <v>245</v>
      </c>
      <c r="BL39" s="237" t="s">
        <v>173</v>
      </c>
      <c r="BM39" s="202" t="s">
        <v>248</v>
      </c>
      <c r="BN39" s="237" t="s">
        <v>173</v>
      </c>
      <c r="BO39" s="203">
        <v>2.2000000000000002</v>
      </c>
      <c r="BP39" s="715"/>
      <c r="BQ39" s="702"/>
      <c r="BR39" s="681"/>
      <c r="BS39" s="674"/>
      <c r="BT39" s="678"/>
      <c r="BU39" s="678"/>
      <c r="BV39" s="676"/>
      <c r="BW39" s="680"/>
      <c r="BX39" s="676"/>
      <c r="BY39" s="698"/>
      <c r="BZ39" s="681"/>
      <c r="CA39" s="704"/>
      <c r="CB39" s="681"/>
      <c r="CC39" s="674"/>
      <c r="CD39" s="676"/>
      <c r="CE39" s="678"/>
      <c r="CF39" s="676"/>
      <c r="CG39" s="680"/>
      <c r="CH39" s="676"/>
      <c r="CI39" s="683"/>
      <c r="CJ39" s="687"/>
      <c r="CK39" s="681"/>
      <c r="CL39" s="700"/>
      <c r="CM39" s="681"/>
      <c r="CN39" s="674"/>
      <c r="CO39" s="678"/>
      <c r="CP39" s="678"/>
      <c r="CQ39" s="676"/>
      <c r="CR39" s="680"/>
      <c r="CS39" s="676"/>
      <c r="CT39" s="698"/>
      <c r="CU39" s="681"/>
      <c r="CV39" s="239" t="s">
        <v>264</v>
      </c>
      <c r="CW39" s="681"/>
      <c r="CX39" s="239" t="s">
        <v>253</v>
      </c>
      <c r="CY39" s="681"/>
      <c r="CZ39" s="240">
        <v>46.6</v>
      </c>
      <c r="DA39" s="681"/>
      <c r="DB39" s="239" t="s">
        <v>264</v>
      </c>
      <c r="DC39" s="681"/>
      <c r="DD39" s="239" t="s">
        <v>253</v>
      </c>
      <c r="DE39" s="681"/>
      <c r="DF39" s="240">
        <v>23.3</v>
      </c>
      <c r="DG39" s="691"/>
      <c r="DH39" s="693"/>
      <c r="DI39" s="691"/>
      <c r="DJ39" s="241" t="s">
        <v>199</v>
      </c>
      <c r="DK39" s="694"/>
      <c r="DL39" s="696"/>
      <c r="DM39" s="676"/>
      <c r="DN39" s="690"/>
      <c r="DO39" s="676"/>
      <c r="DP39" s="678"/>
      <c r="DQ39" s="676"/>
      <c r="DR39" s="680"/>
      <c r="DS39" s="676"/>
      <c r="DT39" s="683"/>
      <c r="DU39" s="685"/>
      <c r="DV39" s="687"/>
      <c r="DW39" s="246"/>
      <c r="DX39" s="724"/>
      <c r="DY39" s="247"/>
      <c r="DZ39" s="215">
        <v>31</v>
      </c>
      <c r="EA39" s="215">
        <v>32</v>
      </c>
      <c r="EB39" s="688"/>
    </row>
    <row r="40" spans="1:132" s="248" customFormat="1" ht="34.35" customHeight="1">
      <c r="A40" s="301" t="s">
        <v>150</v>
      </c>
      <c r="B40" s="732"/>
      <c r="C40" s="705" t="s">
        <v>180</v>
      </c>
      <c r="D40" s="707" t="s">
        <v>202</v>
      </c>
      <c r="E40" s="243" t="s">
        <v>26</v>
      </c>
      <c r="F40" s="179"/>
      <c r="G40" s="180">
        <v>34460</v>
      </c>
      <c r="H40" s="181">
        <v>44090</v>
      </c>
      <c r="I40" s="182" t="s">
        <v>173</v>
      </c>
      <c r="J40" s="183">
        <v>320</v>
      </c>
      <c r="K40" s="184">
        <v>420</v>
      </c>
      <c r="L40" s="185" t="s">
        <v>212</v>
      </c>
      <c r="M40" s="186" t="s">
        <v>245</v>
      </c>
      <c r="N40" s="187" t="s">
        <v>173</v>
      </c>
      <c r="O40" s="188" t="s">
        <v>246</v>
      </c>
      <c r="P40" s="187" t="s">
        <v>173</v>
      </c>
      <c r="Q40" s="189">
        <v>2</v>
      </c>
      <c r="R40" s="190">
        <v>2.1</v>
      </c>
      <c r="S40" s="681" t="s">
        <v>173</v>
      </c>
      <c r="T40" s="699">
        <v>490</v>
      </c>
      <c r="U40" s="681" t="s">
        <v>173</v>
      </c>
      <c r="V40" s="709">
        <v>4</v>
      </c>
      <c r="W40" s="711" t="s">
        <v>200</v>
      </c>
      <c r="X40" s="677" t="s">
        <v>245</v>
      </c>
      <c r="Y40" s="711" t="s">
        <v>173</v>
      </c>
      <c r="Z40" s="713" t="s">
        <v>247</v>
      </c>
      <c r="AA40" s="182" t="s">
        <v>173</v>
      </c>
      <c r="AB40" s="192">
        <v>9630</v>
      </c>
      <c r="AC40" s="681" t="s">
        <v>173</v>
      </c>
      <c r="AD40" s="193">
        <v>90</v>
      </c>
      <c r="AE40" s="191" t="s">
        <v>200</v>
      </c>
      <c r="AF40" s="186" t="s">
        <v>245</v>
      </c>
      <c r="AG40" s="194" t="s">
        <v>173</v>
      </c>
      <c r="AH40" s="188" t="s">
        <v>248</v>
      </c>
      <c r="AI40" s="194" t="s">
        <v>173</v>
      </c>
      <c r="AJ40" s="195">
        <v>2.6</v>
      </c>
      <c r="AK40" s="196" t="s">
        <v>249</v>
      </c>
      <c r="AL40" s="197" t="s">
        <v>194</v>
      </c>
      <c r="AM40" s="198">
        <v>3850</v>
      </c>
      <c r="AN40" s="197" t="s">
        <v>194</v>
      </c>
      <c r="AO40" s="199">
        <v>30</v>
      </c>
      <c r="AP40" s="200" t="s">
        <v>212</v>
      </c>
      <c r="AQ40" s="201" t="s">
        <v>245</v>
      </c>
      <c r="AR40" s="200" t="s">
        <v>173</v>
      </c>
      <c r="AS40" s="202" t="s">
        <v>248</v>
      </c>
      <c r="AT40" s="200" t="s">
        <v>173</v>
      </c>
      <c r="AU40" s="203">
        <v>3.9</v>
      </c>
      <c r="AV40" s="204"/>
      <c r="AW40" s="205"/>
      <c r="AX40" s="204"/>
      <c r="AY40" s="206"/>
      <c r="AZ40" s="207"/>
      <c r="BA40" s="207"/>
      <c r="BB40" s="208"/>
      <c r="BC40" s="207"/>
      <c r="BD40" s="208"/>
      <c r="BE40" s="207"/>
      <c r="BF40" s="204"/>
      <c r="BG40" s="205" t="s">
        <v>127</v>
      </c>
      <c r="BH40" s="204"/>
      <c r="BI40" s="209"/>
      <c r="BJ40" s="207"/>
      <c r="BK40" s="207"/>
      <c r="BL40" s="207"/>
      <c r="BM40" s="207"/>
      <c r="BN40" s="207"/>
      <c r="BO40" s="207"/>
      <c r="BP40" s="715" t="s">
        <v>173</v>
      </c>
      <c r="BQ40" s="701">
        <v>500</v>
      </c>
      <c r="BR40" s="681" t="s">
        <v>173</v>
      </c>
      <c r="BS40" s="673">
        <v>5</v>
      </c>
      <c r="BT40" s="677" t="s">
        <v>212</v>
      </c>
      <c r="BU40" s="677" t="s">
        <v>245</v>
      </c>
      <c r="BV40" s="675" t="s">
        <v>173</v>
      </c>
      <c r="BW40" s="679" t="s">
        <v>248</v>
      </c>
      <c r="BX40" s="675" t="s">
        <v>173</v>
      </c>
      <c r="BY40" s="697">
        <v>9.1</v>
      </c>
      <c r="BZ40" s="681" t="s">
        <v>126</v>
      </c>
      <c r="CA40" s="703">
        <v>3200</v>
      </c>
      <c r="CB40" s="681" t="s">
        <v>173</v>
      </c>
      <c r="CC40" s="673">
        <v>30</v>
      </c>
      <c r="CD40" s="675" t="s">
        <v>212</v>
      </c>
      <c r="CE40" s="677" t="s">
        <v>245</v>
      </c>
      <c r="CF40" s="675" t="s">
        <v>173</v>
      </c>
      <c r="CG40" s="679" t="s">
        <v>248</v>
      </c>
      <c r="CH40" s="675" t="s">
        <v>173</v>
      </c>
      <c r="CI40" s="682">
        <v>2.4</v>
      </c>
      <c r="CJ40" s="686" t="s">
        <v>250</v>
      </c>
      <c r="CK40" s="681" t="s">
        <v>126</v>
      </c>
      <c r="CL40" s="699">
        <v>520</v>
      </c>
      <c r="CM40" s="681" t="s">
        <v>173</v>
      </c>
      <c r="CN40" s="673">
        <v>5</v>
      </c>
      <c r="CO40" s="677" t="s">
        <v>212</v>
      </c>
      <c r="CP40" s="677" t="s">
        <v>245</v>
      </c>
      <c r="CQ40" s="675" t="s">
        <v>173</v>
      </c>
      <c r="CR40" s="679" t="s">
        <v>248</v>
      </c>
      <c r="CS40" s="675" t="s">
        <v>173</v>
      </c>
      <c r="CT40" s="697">
        <v>16.8</v>
      </c>
      <c r="CU40" s="681" t="s">
        <v>126</v>
      </c>
      <c r="CV40" s="210">
        <v>320</v>
      </c>
      <c r="CW40" s="681" t="s">
        <v>126</v>
      </c>
      <c r="CX40" s="211">
        <v>3</v>
      </c>
      <c r="CY40" s="681" t="s">
        <v>126</v>
      </c>
      <c r="CZ40" s="211">
        <v>3</v>
      </c>
      <c r="DA40" s="681" t="s">
        <v>126</v>
      </c>
      <c r="DB40" s="210">
        <v>50</v>
      </c>
      <c r="DC40" s="681" t="s">
        <v>126</v>
      </c>
      <c r="DD40" s="211">
        <v>1</v>
      </c>
      <c r="DE40" s="681" t="s">
        <v>126</v>
      </c>
      <c r="DF40" s="211">
        <v>1</v>
      </c>
      <c r="DG40" s="691" t="s">
        <v>194</v>
      </c>
      <c r="DH40" s="692">
        <v>3160</v>
      </c>
      <c r="DI40" s="691" t="s">
        <v>194</v>
      </c>
      <c r="DJ40" s="212">
        <v>245</v>
      </c>
      <c r="DK40" s="694" t="s">
        <v>198</v>
      </c>
      <c r="DL40" s="695">
        <v>3210</v>
      </c>
      <c r="DM40" s="675" t="s">
        <v>173</v>
      </c>
      <c r="DN40" s="689">
        <v>30</v>
      </c>
      <c r="DO40" s="675" t="s">
        <v>212</v>
      </c>
      <c r="DP40" s="677" t="s">
        <v>245</v>
      </c>
      <c r="DQ40" s="675" t="s">
        <v>173</v>
      </c>
      <c r="DR40" s="679" t="s">
        <v>248</v>
      </c>
      <c r="DS40" s="675" t="s">
        <v>173</v>
      </c>
      <c r="DT40" s="682">
        <v>2.4</v>
      </c>
      <c r="DU40" s="684" t="s">
        <v>249</v>
      </c>
      <c r="DV40" s="686" t="s">
        <v>251</v>
      </c>
      <c r="DW40" s="246"/>
      <c r="DX40" s="724"/>
      <c r="DY40" s="247">
        <v>180</v>
      </c>
      <c r="DZ40" s="215">
        <v>33</v>
      </c>
      <c r="EA40" s="215">
        <v>34</v>
      </c>
      <c r="EB40" s="688">
        <v>17</v>
      </c>
    </row>
    <row r="41" spans="1:132" s="248" customFormat="1" ht="34.35" customHeight="1">
      <c r="A41" s="301" t="s">
        <v>151</v>
      </c>
      <c r="B41" s="732"/>
      <c r="C41" s="706"/>
      <c r="D41" s="716"/>
      <c r="E41" s="244" t="s">
        <v>10</v>
      </c>
      <c r="F41" s="179"/>
      <c r="G41" s="217">
        <v>44090</v>
      </c>
      <c r="H41" s="218"/>
      <c r="I41" s="182" t="s">
        <v>173</v>
      </c>
      <c r="J41" s="219">
        <v>420</v>
      </c>
      <c r="K41" s="220"/>
      <c r="L41" s="221" t="s">
        <v>212</v>
      </c>
      <c r="M41" s="222" t="s">
        <v>245</v>
      </c>
      <c r="N41" s="223" t="s">
        <v>173</v>
      </c>
      <c r="O41" s="224" t="s">
        <v>248</v>
      </c>
      <c r="P41" s="223" t="s">
        <v>173</v>
      </c>
      <c r="Q41" s="225">
        <v>2.1</v>
      </c>
      <c r="R41" s="226"/>
      <c r="S41" s="681"/>
      <c r="T41" s="700"/>
      <c r="U41" s="681"/>
      <c r="V41" s="710"/>
      <c r="W41" s="712"/>
      <c r="X41" s="678"/>
      <c r="Y41" s="712"/>
      <c r="Z41" s="714"/>
      <c r="AA41" s="182" t="s">
        <v>173</v>
      </c>
      <c r="AB41" s="219">
        <v>9630</v>
      </c>
      <c r="AC41" s="681"/>
      <c r="AD41" s="227">
        <v>90</v>
      </c>
      <c r="AE41" s="228" t="s">
        <v>212</v>
      </c>
      <c r="AF41" s="222" t="s">
        <v>245</v>
      </c>
      <c r="AG41" s="229" t="s">
        <v>173</v>
      </c>
      <c r="AH41" s="230" t="s">
        <v>248</v>
      </c>
      <c r="AI41" s="229" t="s">
        <v>173</v>
      </c>
      <c r="AJ41" s="231">
        <v>2.6</v>
      </c>
      <c r="AK41" s="232"/>
      <c r="AL41" s="197"/>
      <c r="AM41" s="233"/>
      <c r="AN41" s="204"/>
      <c r="AO41" s="234"/>
      <c r="AP41" s="235"/>
      <c r="AQ41" s="213"/>
      <c r="AR41" s="235"/>
      <c r="AS41" s="213"/>
      <c r="AT41" s="235"/>
      <c r="AU41" s="213"/>
      <c r="AV41" s="236" t="s">
        <v>173</v>
      </c>
      <c r="AW41" s="198">
        <v>67400</v>
      </c>
      <c r="AX41" s="204" t="s">
        <v>173</v>
      </c>
      <c r="AY41" s="199">
        <v>670</v>
      </c>
      <c r="AZ41" s="237" t="s">
        <v>212</v>
      </c>
      <c r="BA41" s="201" t="s">
        <v>245</v>
      </c>
      <c r="BB41" s="200" t="s">
        <v>173</v>
      </c>
      <c r="BC41" s="202" t="s">
        <v>248</v>
      </c>
      <c r="BD41" s="200" t="s">
        <v>173</v>
      </c>
      <c r="BE41" s="203">
        <v>2.2999999999999998</v>
      </c>
      <c r="BF41" s="236" t="s">
        <v>173</v>
      </c>
      <c r="BG41" s="238">
        <v>57770</v>
      </c>
      <c r="BH41" s="236" t="s">
        <v>126</v>
      </c>
      <c r="BI41" s="199">
        <v>570</v>
      </c>
      <c r="BJ41" s="237" t="s">
        <v>212</v>
      </c>
      <c r="BK41" s="201" t="s">
        <v>245</v>
      </c>
      <c r="BL41" s="237" t="s">
        <v>173</v>
      </c>
      <c r="BM41" s="202" t="s">
        <v>248</v>
      </c>
      <c r="BN41" s="237" t="s">
        <v>173</v>
      </c>
      <c r="BO41" s="203">
        <v>2.2000000000000002</v>
      </c>
      <c r="BP41" s="715"/>
      <c r="BQ41" s="702"/>
      <c r="BR41" s="681"/>
      <c r="BS41" s="674"/>
      <c r="BT41" s="678"/>
      <c r="BU41" s="678"/>
      <c r="BV41" s="676"/>
      <c r="BW41" s="680"/>
      <c r="BX41" s="676"/>
      <c r="BY41" s="698"/>
      <c r="BZ41" s="681"/>
      <c r="CA41" s="704"/>
      <c r="CB41" s="681"/>
      <c r="CC41" s="674"/>
      <c r="CD41" s="676"/>
      <c r="CE41" s="678"/>
      <c r="CF41" s="676"/>
      <c r="CG41" s="680"/>
      <c r="CH41" s="676"/>
      <c r="CI41" s="683"/>
      <c r="CJ41" s="687"/>
      <c r="CK41" s="681"/>
      <c r="CL41" s="700"/>
      <c r="CM41" s="681"/>
      <c r="CN41" s="674"/>
      <c r="CO41" s="678"/>
      <c r="CP41" s="678"/>
      <c r="CQ41" s="676"/>
      <c r="CR41" s="680"/>
      <c r="CS41" s="676"/>
      <c r="CT41" s="698"/>
      <c r="CU41" s="681"/>
      <c r="CV41" s="239" t="s">
        <v>264</v>
      </c>
      <c r="CW41" s="681"/>
      <c r="CX41" s="239" t="s">
        <v>253</v>
      </c>
      <c r="CY41" s="681"/>
      <c r="CZ41" s="240">
        <v>58.3</v>
      </c>
      <c r="DA41" s="681"/>
      <c r="DB41" s="239" t="s">
        <v>264</v>
      </c>
      <c r="DC41" s="681"/>
      <c r="DD41" s="239" t="s">
        <v>253</v>
      </c>
      <c r="DE41" s="681"/>
      <c r="DF41" s="240">
        <v>32.4</v>
      </c>
      <c r="DG41" s="691"/>
      <c r="DH41" s="693"/>
      <c r="DI41" s="691"/>
      <c r="DJ41" s="241" t="s">
        <v>199</v>
      </c>
      <c r="DK41" s="694"/>
      <c r="DL41" s="696"/>
      <c r="DM41" s="676"/>
      <c r="DN41" s="690"/>
      <c r="DO41" s="676"/>
      <c r="DP41" s="678"/>
      <c r="DQ41" s="676"/>
      <c r="DR41" s="680"/>
      <c r="DS41" s="676"/>
      <c r="DT41" s="683"/>
      <c r="DU41" s="685"/>
      <c r="DV41" s="687"/>
      <c r="DW41" s="246"/>
      <c r="DX41" s="724"/>
      <c r="DY41" s="247"/>
      <c r="DZ41" s="215">
        <v>33</v>
      </c>
      <c r="EA41" s="215">
        <v>34</v>
      </c>
      <c r="EB41" s="688"/>
    </row>
    <row r="42" spans="1:132" s="248" customFormat="1" ht="34.35" customHeight="1">
      <c r="A42" s="300" t="s">
        <v>152</v>
      </c>
      <c r="B42" s="732"/>
      <c r="C42" s="705" t="s">
        <v>181</v>
      </c>
      <c r="D42" s="707" t="s">
        <v>202</v>
      </c>
      <c r="E42" s="243" t="s">
        <v>26</v>
      </c>
      <c r="F42" s="179"/>
      <c r="G42" s="180">
        <v>32930</v>
      </c>
      <c r="H42" s="181">
        <v>42560</v>
      </c>
      <c r="I42" s="182" t="s">
        <v>173</v>
      </c>
      <c r="J42" s="183">
        <v>300</v>
      </c>
      <c r="K42" s="184">
        <v>400</v>
      </c>
      <c r="L42" s="185" t="s">
        <v>212</v>
      </c>
      <c r="M42" s="186" t="s">
        <v>245</v>
      </c>
      <c r="N42" s="187" t="s">
        <v>173</v>
      </c>
      <c r="O42" s="188" t="s">
        <v>246</v>
      </c>
      <c r="P42" s="187" t="s">
        <v>173</v>
      </c>
      <c r="Q42" s="189">
        <v>2.1</v>
      </c>
      <c r="R42" s="190">
        <v>2.1</v>
      </c>
      <c r="S42" s="681" t="s">
        <v>173</v>
      </c>
      <c r="T42" s="699">
        <v>420</v>
      </c>
      <c r="U42" s="681" t="s">
        <v>173</v>
      </c>
      <c r="V42" s="709">
        <v>4</v>
      </c>
      <c r="W42" s="711" t="s">
        <v>200</v>
      </c>
      <c r="X42" s="677" t="s">
        <v>245</v>
      </c>
      <c r="Y42" s="711" t="s">
        <v>173</v>
      </c>
      <c r="Z42" s="713" t="s">
        <v>247</v>
      </c>
      <c r="AA42" s="182" t="s">
        <v>173</v>
      </c>
      <c r="AB42" s="192">
        <v>9630</v>
      </c>
      <c r="AC42" s="681" t="s">
        <v>173</v>
      </c>
      <c r="AD42" s="193">
        <v>90</v>
      </c>
      <c r="AE42" s="191" t="s">
        <v>200</v>
      </c>
      <c r="AF42" s="186" t="s">
        <v>245</v>
      </c>
      <c r="AG42" s="194" t="s">
        <v>173</v>
      </c>
      <c r="AH42" s="188" t="s">
        <v>248</v>
      </c>
      <c r="AI42" s="194" t="s">
        <v>173</v>
      </c>
      <c r="AJ42" s="195">
        <v>2.6</v>
      </c>
      <c r="AK42" s="196" t="s">
        <v>249</v>
      </c>
      <c r="AL42" s="197" t="s">
        <v>194</v>
      </c>
      <c r="AM42" s="198">
        <v>3850</v>
      </c>
      <c r="AN42" s="197" t="s">
        <v>194</v>
      </c>
      <c r="AO42" s="199">
        <v>30</v>
      </c>
      <c r="AP42" s="200" t="s">
        <v>212</v>
      </c>
      <c r="AQ42" s="201" t="s">
        <v>245</v>
      </c>
      <c r="AR42" s="200" t="s">
        <v>173</v>
      </c>
      <c r="AS42" s="202" t="s">
        <v>248</v>
      </c>
      <c r="AT42" s="200" t="s">
        <v>173</v>
      </c>
      <c r="AU42" s="203">
        <v>3.9</v>
      </c>
      <c r="AV42" s="204"/>
      <c r="AW42" s="205"/>
      <c r="AX42" s="204"/>
      <c r="AY42" s="206"/>
      <c r="AZ42" s="207"/>
      <c r="BA42" s="207"/>
      <c r="BB42" s="208"/>
      <c r="BC42" s="207"/>
      <c r="BD42" s="208"/>
      <c r="BE42" s="207"/>
      <c r="BF42" s="204"/>
      <c r="BG42" s="205" t="s">
        <v>127</v>
      </c>
      <c r="BH42" s="204"/>
      <c r="BI42" s="209"/>
      <c r="BJ42" s="207"/>
      <c r="BK42" s="207"/>
      <c r="BL42" s="207"/>
      <c r="BM42" s="207"/>
      <c r="BN42" s="207"/>
      <c r="BO42" s="207"/>
      <c r="BP42" s="715" t="s">
        <v>173</v>
      </c>
      <c r="BQ42" s="701">
        <v>430</v>
      </c>
      <c r="BR42" s="681" t="s">
        <v>173</v>
      </c>
      <c r="BS42" s="673">
        <v>4</v>
      </c>
      <c r="BT42" s="677" t="s">
        <v>212</v>
      </c>
      <c r="BU42" s="677" t="s">
        <v>245</v>
      </c>
      <c r="BV42" s="675" t="s">
        <v>173</v>
      </c>
      <c r="BW42" s="679" t="s">
        <v>248</v>
      </c>
      <c r="BX42" s="675" t="s">
        <v>173</v>
      </c>
      <c r="BY42" s="697">
        <v>9.6999999999999993</v>
      </c>
      <c r="BZ42" s="681" t="s">
        <v>126</v>
      </c>
      <c r="CA42" s="703">
        <v>2750</v>
      </c>
      <c r="CB42" s="681" t="s">
        <v>173</v>
      </c>
      <c r="CC42" s="673">
        <v>20</v>
      </c>
      <c r="CD42" s="675" t="s">
        <v>212</v>
      </c>
      <c r="CE42" s="677" t="s">
        <v>245</v>
      </c>
      <c r="CF42" s="675" t="s">
        <v>173</v>
      </c>
      <c r="CG42" s="679" t="s">
        <v>248</v>
      </c>
      <c r="CH42" s="675" t="s">
        <v>173</v>
      </c>
      <c r="CI42" s="682">
        <v>3.1</v>
      </c>
      <c r="CJ42" s="686" t="s">
        <v>250</v>
      </c>
      <c r="CK42" s="681" t="s">
        <v>126</v>
      </c>
      <c r="CL42" s="699">
        <v>520</v>
      </c>
      <c r="CM42" s="681" t="s">
        <v>173</v>
      </c>
      <c r="CN42" s="673">
        <v>5</v>
      </c>
      <c r="CO42" s="677" t="s">
        <v>212</v>
      </c>
      <c r="CP42" s="677" t="s">
        <v>245</v>
      </c>
      <c r="CQ42" s="675" t="s">
        <v>173</v>
      </c>
      <c r="CR42" s="679" t="s">
        <v>248</v>
      </c>
      <c r="CS42" s="675" t="s">
        <v>173</v>
      </c>
      <c r="CT42" s="697">
        <v>14.4</v>
      </c>
      <c r="CU42" s="681" t="s">
        <v>126</v>
      </c>
      <c r="CV42" s="210">
        <v>280</v>
      </c>
      <c r="CW42" s="681" t="s">
        <v>126</v>
      </c>
      <c r="CX42" s="211">
        <v>2</v>
      </c>
      <c r="CY42" s="681" t="s">
        <v>126</v>
      </c>
      <c r="CZ42" s="211">
        <v>2</v>
      </c>
      <c r="DA42" s="681" t="s">
        <v>126</v>
      </c>
      <c r="DB42" s="210">
        <v>50</v>
      </c>
      <c r="DC42" s="681" t="s">
        <v>126</v>
      </c>
      <c r="DD42" s="211">
        <v>1</v>
      </c>
      <c r="DE42" s="681" t="s">
        <v>126</v>
      </c>
      <c r="DF42" s="211">
        <v>1</v>
      </c>
      <c r="DG42" s="691" t="s">
        <v>194</v>
      </c>
      <c r="DH42" s="692">
        <v>2810</v>
      </c>
      <c r="DI42" s="691" t="s">
        <v>194</v>
      </c>
      <c r="DJ42" s="212">
        <v>245</v>
      </c>
      <c r="DK42" s="694" t="s">
        <v>198</v>
      </c>
      <c r="DL42" s="695">
        <v>2750</v>
      </c>
      <c r="DM42" s="675" t="s">
        <v>173</v>
      </c>
      <c r="DN42" s="689">
        <v>20</v>
      </c>
      <c r="DO42" s="675" t="s">
        <v>212</v>
      </c>
      <c r="DP42" s="677" t="s">
        <v>245</v>
      </c>
      <c r="DQ42" s="675" t="s">
        <v>173</v>
      </c>
      <c r="DR42" s="679" t="s">
        <v>248</v>
      </c>
      <c r="DS42" s="675" t="s">
        <v>173</v>
      </c>
      <c r="DT42" s="682">
        <v>3.1</v>
      </c>
      <c r="DU42" s="684" t="s">
        <v>249</v>
      </c>
      <c r="DV42" s="686" t="s">
        <v>251</v>
      </c>
      <c r="DW42" s="246"/>
      <c r="DX42" s="724"/>
      <c r="DY42" s="247">
        <v>210</v>
      </c>
      <c r="DZ42" s="215">
        <v>35</v>
      </c>
      <c r="EA42" s="215">
        <v>36</v>
      </c>
      <c r="EB42" s="688">
        <v>18</v>
      </c>
    </row>
    <row r="43" spans="1:132" s="248" customFormat="1" ht="34.35" customHeight="1">
      <c r="A43" s="300" t="s">
        <v>153</v>
      </c>
      <c r="B43" s="732"/>
      <c r="C43" s="706"/>
      <c r="D43" s="716"/>
      <c r="E43" s="244" t="s">
        <v>10</v>
      </c>
      <c r="F43" s="179"/>
      <c r="G43" s="217">
        <v>42560</v>
      </c>
      <c r="H43" s="218"/>
      <c r="I43" s="182" t="s">
        <v>173</v>
      </c>
      <c r="J43" s="219">
        <v>400</v>
      </c>
      <c r="K43" s="220"/>
      <c r="L43" s="221" t="s">
        <v>212</v>
      </c>
      <c r="M43" s="222" t="s">
        <v>245</v>
      </c>
      <c r="N43" s="223" t="s">
        <v>173</v>
      </c>
      <c r="O43" s="224" t="s">
        <v>248</v>
      </c>
      <c r="P43" s="223" t="s">
        <v>173</v>
      </c>
      <c r="Q43" s="225">
        <v>2.1</v>
      </c>
      <c r="R43" s="226"/>
      <c r="S43" s="681"/>
      <c r="T43" s="700"/>
      <c r="U43" s="681"/>
      <c r="V43" s="710"/>
      <c r="W43" s="712"/>
      <c r="X43" s="678"/>
      <c r="Y43" s="712"/>
      <c r="Z43" s="714"/>
      <c r="AA43" s="182" t="s">
        <v>173</v>
      </c>
      <c r="AB43" s="219">
        <v>9630</v>
      </c>
      <c r="AC43" s="681"/>
      <c r="AD43" s="227">
        <v>90</v>
      </c>
      <c r="AE43" s="228" t="s">
        <v>212</v>
      </c>
      <c r="AF43" s="222" t="s">
        <v>245</v>
      </c>
      <c r="AG43" s="229" t="s">
        <v>173</v>
      </c>
      <c r="AH43" s="230" t="s">
        <v>248</v>
      </c>
      <c r="AI43" s="229" t="s">
        <v>173</v>
      </c>
      <c r="AJ43" s="231">
        <v>2.6</v>
      </c>
      <c r="AK43" s="232"/>
      <c r="AL43" s="197"/>
      <c r="AM43" s="233"/>
      <c r="AN43" s="204"/>
      <c r="AO43" s="234"/>
      <c r="AP43" s="235"/>
      <c r="AQ43" s="213"/>
      <c r="AR43" s="235"/>
      <c r="AS43" s="213"/>
      <c r="AT43" s="235"/>
      <c r="AU43" s="213"/>
      <c r="AV43" s="236" t="s">
        <v>173</v>
      </c>
      <c r="AW43" s="198">
        <v>67400</v>
      </c>
      <c r="AX43" s="204" t="s">
        <v>173</v>
      </c>
      <c r="AY43" s="199">
        <v>670</v>
      </c>
      <c r="AZ43" s="237" t="s">
        <v>212</v>
      </c>
      <c r="BA43" s="201" t="s">
        <v>245</v>
      </c>
      <c r="BB43" s="200" t="s">
        <v>173</v>
      </c>
      <c r="BC43" s="202" t="s">
        <v>248</v>
      </c>
      <c r="BD43" s="200" t="s">
        <v>173</v>
      </c>
      <c r="BE43" s="203">
        <v>2.2999999999999998</v>
      </c>
      <c r="BF43" s="236" t="s">
        <v>173</v>
      </c>
      <c r="BG43" s="238">
        <v>57770</v>
      </c>
      <c r="BH43" s="236" t="s">
        <v>126</v>
      </c>
      <c r="BI43" s="199">
        <v>570</v>
      </c>
      <c r="BJ43" s="237" t="s">
        <v>212</v>
      </c>
      <c r="BK43" s="201" t="s">
        <v>245</v>
      </c>
      <c r="BL43" s="237" t="s">
        <v>173</v>
      </c>
      <c r="BM43" s="202" t="s">
        <v>248</v>
      </c>
      <c r="BN43" s="237" t="s">
        <v>173</v>
      </c>
      <c r="BO43" s="203">
        <v>2.2000000000000002</v>
      </c>
      <c r="BP43" s="715"/>
      <c r="BQ43" s="702"/>
      <c r="BR43" s="681"/>
      <c r="BS43" s="674"/>
      <c r="BT43" s="678"/>
      <c r="BU43" s="678"/>
      <c r="BV43" s="676"/>
      <c r="BW43" s="680"/>
      <c r="BX43" s="676"/>
      <c r="BY43" s="698"/>
      <c r="BZ43" s="681"/>
      <c r="CA43" s="704"/>
      <c r="CB43" s="681"/>
      <c r="CC43" s="674"/>
      <c r="CD43" s="676"/>
      <c r="CE43" s="678"/>
      <c r="CF43" s="676"/>
      <c r="CG43" s="680"/>
      <c r="CH43" s="676"/>
      <c r="CI43" s="683"/>
      <c r="CJ43" s="687"/>
      <c r="CK43" s="681"/>
      <c r="CL43" s="700"/>
      <c r="CM43" s="681"/>
      <c r="CN43" s="674"/>
      <c r="CO43" s="678"/>
      <c r="CP43" s="678"/>
      <c r="CQ43" s="676"/>
      <c r="CR43" s="680"/>
      <c r="CS43" s="676"/>
      <c r="CT43" s="698"/>
      <c r="CU43" s="681"/>
      <c r="CV43" s="239" t="s">
        <v>264</v>
      </c>
      <c r="CW43" s="681"/>
      <c r="CX43" s="239" t="s">
        <v>253</v>
      </c>
      <c r="CY43" s="681"/>
      <c r="CZ43" s="240">
        <v>74.900000000000006</v>
      </c>
      <c r="DA43" s="681"/>
      <c r="DB43" s="239" t="s">
        <v>264</v>
      </c>
      <c r="DC43" s="681"/>
      <c r="DD43" s="239" t="s">
        <v>253</v>
      </c>
      <c r="DE43" s="681"/>
      <c r="DF43" s="240">
        <v>27.7</v>
      </c>
      <c r="DG43" s="691"/>
      <c r="DH43" s="693"/>
      <c r="DI43" s="691"/>
      <c r="DJ43" s="241" t="s">
        <v>199</v>
      </c>
      <c r="DK43" s="694"/>
      <c r="DL43" s="696"/>
      <c r="DM43" s="676"/>
      <c r="DN43" s="690"/>
      <c r="DO43" s="676"/>
      <c r="DP43" s="678"/>
      <c r="DQ43" s="676"/>
      <c r="DR43" s="680"/>
      <c r="DS43" s="676"/>
      <c r="DT43" s="683"/>
      <c r="DU43" s="685"/>
      <c r="DV43" s="687"/>
      <c r="DW43" s="246"/>
      <c r="DX43" s="724"/>
      <c r="DY43" s="247"/>
      <c r="DZ43" s="215">
        <v>35</v>
      </c>
      <c r="EA43" s="215">
        <v>36</v>
      </c>
      <c r="EB43" s="688"/>
    </row>
    <row r="44" spans="1:132" s="248" customFormat="1" ht="34.35" customHeight="1">
      <c r="A44" s="301" t="s">
        <v>154</v>
      </c>
      <c r="B44" s="732"/>
      <c r="C44" s="705" t="s">
        <v>182</v>
      </c>
      <c r="D44" s="707" t="s">
        <v>202</v>
      </c>
      <c r="E44" s="243" t="s">
        <v>26</v>
      </c>
      <c r="F44" s="179"/>
      <c r="G44" s="180">
        <v>31810</v>
      </c>
      <c r="H44" s="181">
        <v>41440</v>
      </c>
      <c r="I44" s="182" t="s">
        <v>173</v>
      </c>
      <c r="J44" s="183">
        <v>290</v>
      </c>
      <c r="K44" s="184">
        <v>390</v>
      </c>
      <c r="L44" s="185" t="s">
        <v>212</v>
      </c>
      <c r="M44" s="186" t="s">
        <v>245</v>
      </c>
      <c r="N44" s="187" t="s">
        <v>173</v>
      </c>
      <c r="O44" s="188" t="s">
        <v>246</v>
      </c>
      <c r="P44" s="187" t="s">
        <v>173</v>
      </c>
      <c r="Q44" s="189">
        <v>2.1</v>
      </c>
      <c r="R44" s="190">
        <v>2.1</v>
      </c>
      <c r="S44" s="681" t="s">
        <v>173</v>
      </c>
      <c r="T44" s="699">
        <v>360</v>
      </c>
      <c r="U44" s="681" t="s">
        <v>173</v>
      </c>
      <c r="V44" s="709">
        <v>3</v>
      </c>
      <c r="W44" s="711" t="s">
        <v>200</v>
      </c>
      <c r="X44" s="677" t="s">
        <v>245</v>
      </c>
      <c r="Y44" s="711" t="s">
        <v>173</v>
      </c>
      <c r="Z44" s="713" t="s">
        <v>247</v>
      </c>
      <c r="AA44" s="182" t="s">
        <v>173</v>
      </c>
      <c r="AB44" s="192">
        <v>9630</v>
      </c>
      <c r="AC44" s="681" t="s">
        <v>173</v>
      </c>
      <c r="AD44" s="193">
        <v>90</v>
      </c>
      <c r="AE44" s="191" t="s">
        <v>200</v>
      </c>
      <c r="AF44" s="186" t="s">
        <v>245</v>
      </c>
      <c r="AG44" s="194" t="s">
        <v>173</v>
      </c>
      <c r="AH44" s="188" t="s">
        <v>248</v>
      </c>
      <c r="AI44" s="194" t="s">
        <v>173</v>
      </c>
      <c r="AJ44" s="195">
        <v>2.6</v>
      </c>
      <c r="AK44" s="196" t="s">
        <v>249</v>
      </c>
      <c r="AL44" s="197" t="s">
        <v>194</v>
      </c>
      <c r="AM44" s="198">
        <v>3850</v>
      </c>
      <c r="AN44" s="197" t="s">
        <v>194</v>
      </c>
      <c r="AO44" s="199">
        <v>30</v>
      </c>
      <c r="AP44" s="200" t="s">
        <v>212</v>
      </c>
      <c r="AQ44" s="201" t="s">
        <v>245</v>
      </c>
      <c r="AR44" s="200" t="s">
        <v>173</v>
      </c>
      <c r="AS44" s="202" t="s">
        <v>248</v>
      </c>
      <c r="AT44" s="200" t="s">
        <v>173</v>
      </c>
      <c r="AU44" s="203">
        <v>3.9</v>
      </c>
      <c r="AV44" s="204"/>
      <c r="AW44" s="205"/>
      <c r="AX44" s="204"/>
      <c r="AY44" s="206"/>
      <c r="AZ44" s="207"/>
      <c r="BA44" s="207"/>
      <c r="BB44" s="208"/>
      <c r="BC44" s="207"/>
      <c r="BD44" s="208"/>
      <c r="BE44" s="207"/>
      <c r="BF44" s="204"/>
      <c r="BG44" s="205" t="s">
        <v>127</v>
      </c>
      <c r="BH44" s="204"/>
      <c r="BI44" s="209"/>
      <c r="BJ44" s="207"/>
      <c r="BK44" s="207"/>
      <c r="BL44" s="207"/>
      <c r="BM44" s="207"/>
      <c r="BN44" s="207"/>
      <c r="BO44" s="207"/>
      <c r="BP44" s="715" t="s">
        <v>173</v>
      </c>
      <c r="BQ44" s="701">
        <v>370</v>
      </c>
      <c r="BR44" s="681" t="s">
        <v>173</v>
      </c>
      <c r="BS44" s="673">
        <v>3</v>
      </c>
      <c r="BT44" s="677" t="s">
        <v>212</v>
      </c>
      <c r="BU44" s="677" t="s">
        <v>245</v>
      </c>
      <c r="BV44" s="675" t="s">
        <v>173</v>
      </c>
      <c r="BW44" s="679" t="s">
        <v>248</v>
      </c>
      <c r="BX44" s="675" t="s">
        <v>173</v>
      </c>
      <c r="BY44" s="697">
        <v>11.3</v>
      </c>
      <c r="BZ44" s="681" t="s">
        <v>126</v>
      </c>
      <c r="CA44" s="703">
        <v>2400</v>
      </c>
      <c r="CB44" s="681" t="s">
        <v>173</v>
      </c>
      <c r="CC44" s="673">
        <v>20</v>
      </c>
      <c r="CD44" s="675" t="s">
        <v>212</v>
      </c>
      <c r="CE44" s="677" t="s">
        <v>245</v>
      </c>
      <c r="CF44" s="675" t="s">
        <v>173</v>
      </c>
      <c r="CG44" s="679" t="s">
        <v>248</v>
      </c>
      <c r="CH44" s="675" t="s">
        <v>173</v>
      </c>
      <c r="CI44" s="682">
        <v>2.7</v>
      </c>
      <c r="CJ44" s="686" t="s">
        <v>250</v>
      </c>
      <c r="CK44" s="681" t="s">
        <v>126</v>
      </c>
      <c r="CL44" s="699">
        <v>520</v>
      </c>
      <c r="CM44" s="681" t="s">
        <v>173</v>
      </c>
      <c r="CN44" s="673">
        <v>5</v>
      </c>
      <c r="CO44" s="677" t="s">
        <v>212</v>
      </c>
      <c r="CP44" s="677" t="s">
        <v>245</v>
      </c>
      <c r="CQ44" s="675" t="s">
        <v>173</v>
      </c>
      <c r="CR44" s="679" t="s">
        <v>248</v>
      </c>
      <c r="CS44" s="675" t="s">
        <v>173</v>
      </c>
      <c r="CT44" s="697">
        <v>12.6</v>
      </c>
      <c r="CU44" s="681" t="s">
        <v>126</v>
      </c>
      <c r="CV44" s="210">
        <v>260</v>
      </c>
      <c r="CW44" s="681" t="s">
        <v>126</v>
      </c>
      <c r="CX44" s="211">
        <v>2</v>
      </c>
      <c r="CY44" s="681" t="s">
        <v>126</v>
      </c>
      <c r="CZ44" s="211">
        <v>2</v>
      </c>
      <c r="DA44" s="681" t="s">
        <v>126</v>
      </c>
      <c r="DB44" s="210">
        <v>40</v>
      </c>
      <c r="DC44" s="681" t="s">
        <v>126</v>
      </c>
      <c r="DD44" s="211">
        <v>1</v>
      </c>
      <c r="DE44" s="681" t="s">
        <v>126</v>
      </c>
      <c r="DF44" s="211">
        <v>1</v>
      </c>
      <c r="DG44" s="691" t="s">
        <v>194</v>
      </c>
      <c r="DH44" s="692">
        <v>2540</v>
      </c>
      <c r="DI44" s="691" t="s">
        <v>194</v>
      </c>
      <c r="DJ44" s="212">
        <v>245</v>
      </c>
      <c r="DK44" s="694" t="s">
        <v>198</v>
      </c>
      <c r="DL44" s="695">
        <v>2400</v>
      </c>
      <c r="DM44" s="675" t="s">
        <v>173</v>
      </c>
      <c r="DN44" s="689">
        <v>20</v>
      </c>
      <c r="DO44" s="675" t="s">
        <v>212</v>
      </c>
      <c r="DP44" s="677" t="s">
        <v>245</v>
      </c>
      <c r="DQ44" s="675" t="s">
        <v>173</v>
      </c>
      <c r="DR44" s="679" t="s">
        <v>248</v>
      </c>
      <c r="DS44" s="675" t="s">
        <v>173</v>
      </c>
      <c r="DT44" s="682">
        <v>2.7</v>
      </c>
      <c r="DU44" s="684" t="s">
        <v>249</v>
      </c>
      <c r="DV44" s="686" t="s">
        <v>251</v>
      </c>
      <c r="DW44" s="246"/>
      <c r="DX44" s="724"/>
      <c r="DY44" s="247">
        <v>240</v>
      </c>
      <c r="DZ44" s="215">
        <v>37</v>
      </c>
      <c r="EA44" s="215">
        <v>38</v>
      </c>
      <c r="EB44" s="688">
        <v>19</v>
      </c>
    </row>
    <row r="45" spans="1:132" s="248" customFormat="1" ht="34.35" customHeight="1">
      <c r="A45" s="301" t="s">
        <v>155</v>
      </c>
      <c r="B45" s="732"/>
      <c r="C45" s="706"/>
      <c r="D45" s="716"/>
      <c r="E45" s="244" t="s">
        <v>10</v>
      </c>
      <c r="F45" s="179"/>
      <c r="G45" s="217">
        <v>41440</v>
      </c>
      <c r="H45" s="218"/>
      <c r="I45" s="182" t="s">
        <v>173</v>
      </c>
      <c r="J45" s="219">
        <v>390</v>
      </c>
      <c r="K45" s="220"/>
      <c r="L45" s="221" t="s">
        <v>212</v>
      </c>
      <c r="M45" s="222" t="s">
        <v>245</v>
      </c>
      <c r="N45" s="223" t="s">
        <v>173</v>
      </c>
      <c r="O45" s="224" t="s">
        <v>248</v>
      </c>
      <c r="P45" s="223" t="s">
        <v>173</v>
      </c>
      <c r="Q45" s="225">
        <v>2.1</v>
      </c>
      <c r="R45" s="226"/>
      <c r="S45" s="681"/>
      <c r="T45" s="700"/>
      <c r="U45" s="681"/>
      <c r="V45" s="710"/>
      <c r="W45" s="712"/>
      <c r="X45" s="678"/>
      <c r="Y45" s="712"/>
      <c r="Z45" s="714"/>
      <c r="AA45" s="182" t="s">
        <v>173</v>
      </c>
      <c r="AB45" s="219">
        <v>9630</v>
      </c>
      <c r="AC45" s="681"/>
      <c r="AD45" s="227">
        <v>90</v>
      </c>
      <c r="AE45" s="228" t="s">
        <v>212</v>
      </c>
      <c r="AF45" s="222" t="s">
        <v>245</v>
      </c>
      <c r="AG45" s="229" t="s">
        <v>173</v>
      </c>
      <c r="AH45" s="230" t="s">
        <v>248</v>
      </c>
      <c r="AI45" s="229" t="s">
        <v>173</v>
      </c>
      <c r="AJ45" s="231">
        <v>2.6</v>
      </c>
      <c r="AK45" s="232"/>
      <c r="AL45" s="197"/>
      <c r="AM45" s="233"/>
      <c r="AN45" s="204"/>
      <c r="AO45" s="234"/>
      <c r="AP45" s="235"/>
      <c r="AQ45" s="213"/>
      <c r="AR45" s="235"/>
      <c r="AS45" s="213"/>
      <c r="AT45" s="235"/>
      <c r="AU45" s="213"/>
      <c r="AV45" s="236" t="s">
        <v>173</v>
      </c>
      <c r="AW45" s="198">
        <v>67400</v>
      </c>
      <c r="AX45" s="204" t="s">
        <v>173</v>
      </c>
      <c r="AY45" s="199">
        <v>670</v>
      </c>
      <c r="AZ45" s="237" t="s">
        <v>212</v>
      </c>
      <c r="BA45" s="201" t="s">
        <v>245</v>
      </c>
      <c r="BB45" s="200" t="s">
        <v>173</v>
      </c>
      <c r="BC45" s="202" t="s">
        <v>248</v>
      </c>
      <c r="BD45" s="200" t="s">
        <v>173</v>
      </c>
      <c r="BE45" s="203">
        <v>2.2999999999999998</v>
      </c>
      <c r="BF45" s="236" t="s">
        <v>173</v>
      </c>
      <c r="BG45" s="238">
        <v>57770</v>
      </c>
      <c r="BH45" s="236" t="s">
        <v>126</v>
      </c>
      <c r="BI45" s="199">
        <v>570</v>
      </c>
      <c r="BJ45" s="237" t="s">
        <v>212</v>
      </c>
      <c r="BK45" s="201" t="s">
        <v>245</v>
      </c>
      <c r="BL45" s="237" t="s">
        <v>173</v>
      </c>
      <c r="BM45" s="202" t="s">
        <v>248</v>
      </c>
      <c r="BN45" s="237" t="s">
        <v>173</v>
      </c>
      <c r="BO45" s="203">
        <v>2.2000000000000002</v>
      </c>
      <c r="BP45" s="715"/>
      <c r="BQ45" s="702"/>
      <c r="BR45" s="681"/>
      <c r="BS45" s="674"/>
      <c r="BT45" s="678"/>
      <c r="BU45" s="678"/>
      <c r="BV45" s="676"/>
      <c r="BW45" s="680"/>
      <c r="BX45" s="676"/>
      <c r="BY45" s="698"/>
      <c r="BZ45" s="681"/>
      <c r="CA45" s="704"/>
      <c r="CB45" s="681"/>
      <c r="CC45" s="674"/>
      <c r="CD45" s="676"/>
      <c r="CE45" s="678"/>
      <c r="CF45" s="676"/>
      <c r="CG45" s="680"/>
      <c r="CH45" s="676"/>
      <c r="CI45" s="683"/>
      <c r="CJ45" s="687"/>
      <c r="CK45" s="681"/>
      <c r="CL45" s="700"/>
      <c r="CM45" s="681"/>
      <c r="CN45" s="674"/>
      <c r="CO45" s="678"/>
      <c r="CP45" s="678"/>
      <c r="CQ45" s="676"/>
      <c r="CR45" s="680"/>
      <c r="CS45" s="676"/>
      <c r="CT45" s="698"/>
      <c r="CU45" s="681"/>
      <c r="CV45" s="239" t="s">
        <v>264</v>
      </c>
      <c r="CW45" s="681"/>
      <c r="CX45" s="239" t="s">
        <v>253</v>
      </c>
      <c r="CY45" s="681"/>
      <c r="CZ45" s="240">
        <v>65.5</v>
      </c>
      <c r="DA45" s="681"/>
      <c r="DB45" s="239" t="s">
        <v>264</v>
      </c>
      <c r="DC45" s="681"/>
      <c r="DD45" s="239" t="s">
        <v>253</v>
      </c>
      <c r="DE45" s="681"/>
      <c r="DF45" s="240">
        <v>24.3</v>
      </c>
      <c r="DG45" s="691"/>
      <c r="DH45" s="693"/>
      <c r="DI45" s="691"/>
      <c r="DJ45" s="241" t="s">
        <v>199</v>
      </c>
      <c r="DK45" s="694"/>
      <c r="DL45" s="696"/>
      <c r="DM45" s="676"/>
      <c r="DN45" s="690"/>
      <c r="DO45" s="676"/>
      <c r="DP45" s="678"/>
      <c r="DQ45" s="676"/>
      <c r="DR45" s="680"/>
      <c r="DS45" s="676"/>
      <c r="DT45" s="683"/>
      <c r="DU45" s="685"/>
      <c r="DV45" s="687"/>
      <c r="DW45" s="246"/>
      <c r="DX45" s="724"/>
      <c r="DY45" s="247"/>
      <c r="DZ45" s="215">
        <v>37</v>
      </c>
      <c r="EA45" s="215">
        <v>38</v>
      </c>
      <c r="EB45" s="688"/>
    </row>
    <row r="46" spans="1:132" s="248" customFormat="1" ht="34.35" customHeight="1">
      <c r="A46" s="300" t="s">
        <v>156</v>
      </c>
      <c r="B46" s="732"/>
      <c r="C46" s="705" t="s">
        <v>183</v>
      </c>
      <c r="D46" s="707" t="s">
        <v>202</v>
      </c>
      <c r="E46" s="243" t="s">
        <v>26</v>
      </c>
      <c r="F46" s="179"/>
      <c r="G46" s="180">
        <v>30930</v>
      </c>
      <c r="H46" s="181">
        <v>40560</v>
      </c>
      <c r="I46" s="182" t="s">
        <v>173</v>
      </c>
      <c r="J46" s="183">
        <v>280</v>
      </c>
      <c r="K46" s="184">
        <v>380</v>
      </c>
      <c r="L46" s="185" t="s">
        <v>212</v>
      </c>
      <c r="M46" s="186" t="s">
        <v>245</v>
      </c>
      <c r="N46" s="187" t="s">
        <v>173</v>
      </c>
      <c r="O46" s="188" t="s">
        <v>246</v>
      </c>
      <c r="P46" s="187" t="s">
        <v>173</v>
      </c>
      <c r="Q46" s="189">
        <v>2.1</v>
      </c>
      <c r="R46" s="190">
        <v>2.1</v>
      </c>
      <c r="S46" s="681" t="s">
        <v>173</v>
      </c>
      <c r="T46" s="699">
        <v>320</v>
      </c>
      <c r="U46" s="681" t="s">
        <v>173</v>
      </c>
      <c r="V46" s="709">
        <v>3</v>
      </c>
      <c r="W46" s="711" t="s">
        <v>200</v>
      </c>
      <c r="X46" s="677" t="s">
        <v>245</v>
      </c>
      <c r="Y46" s="711" t="s">
        <v>173</v>
      </c>
      <c r="Z46" s="713" t="s">
        <v>247</v>
      </c>
      <c r="AA46" s="182" t="s">
        <v>173</v>
      </c>
      <c r="AB46" s="192">
        <v>9630</v>
      </c>
      <c r="AC46" s="681" t="s">
        <v>173</v>
      </c>
      <c r="AD46" s="193">
        <v>90</v>
      </c>
      <c r="AE46" s="191" t="s">
        <v>200</v>
      </c>
      <c r="AF46" s="186" t="s">
        <v>245</v>
      </c>
      <c r="AG46" s="194" t="s">
        <v>173</v>
      </c>
      <c r="AH46" s="188" t="s">
        <v>248</v>
      </c>
      <c r="AI46" s="194" t="s">
        <v>173</v>
      </c>
      <c r="AJ46" s="195">
        <v>2.6</v>
      </c>
      <c r="AK46" s="196" t="s">
        <v>249</v>
      </c>
      <c r="AL46" s="197" t="s">
        <v>194</v>
      </c>
      <c r="AM46" s="198">
        <v>3850</v>
      </c>
      <c r="AN46" s="197" t="s">
        <v>194</v>
      </c>
      <c r="AO46" s="199">
        <v>30</v>
      </c>
      <c r="AP46" s="200" t="s">
        <v>212</v>
      </c>
      <c r="AQ46" s="201" t="s">
        <v>245</v>
      </c>
      <c r="AR46" s="200" t="s">
        <v>173</v>
      </c>
      <c r="AS46" s="202" t="s">
        <v>248</v>
      </c>
      <c r="AT46" s="200" t="s">
        <v>173</v>
      </c>
      <c r="AU46" s="203">
        <v>3.9</v>
      </c>
      <c r="AV46" s="204"/>
      <c r="AW46" s="205"/>
      <c r="AX46" s="204"/>
      <c r="AY46" s="206"/>
      <c r="AZ46" s="207"/>
      <c r="BA46" s="207"/>
      <c r="BB46" s="208"/>
      <c r="BC46" s="207"/>
      <c r="BD46" s="208"/>
      <c r="BE46" s="207"/>
      <c r="BF46" s="204"/>
      <c r="BG46" s="205" t="s">
        <v>127</v>
      </c>
      <c r="BH46" s="204"/>
      <c r="BI46" s="209"/>
      <c r="BJ46" s="207"/>
      <c r="BK46" s="207"/>
      <c r="BL46" s="207"/>
      <c r="BM46" s="207"/>
      <c r="BN46" s="207"/>
      <c r="BO46" s="207"/>
      <c r="BP46" s="715" t="s">
        <v>173</v>
      </c>
      <c r="BQ46" s="701">
        <v>330</v>
      </c>
      <c r="BR46" s="681" t="s">
        <v>173</v>
      </c>
      <c r="BS46" s="673">
        <v>3</v>
      </c>
      <c r="BT46" s="677" t="s">
        <v>212</v>
      </c>
      <c r="BU46" s="677" t="s">
        <v>245</v>
      </c>
      <c r="BV46" s="675" t="s">
        <v>173</v>
      </c>
      <c r="BW46" s="679" t="s">
        <v>248</v>
      </c>
      <c r="BX46" s="675" t="s">
        <v>173</v>
      </c>
      <c r="BY46" s="697">
        <v>10.1</v>
      </c>
      <c r="BZ46" s="681" t="s">
        <v>126</v>
      </c>
      <c r="CA46" s="703">
        <v>2130</v>
      </c>
      <c r="CB46" s="681" t="s">
        <v>173</v>
      </c>
      <c r="CC46" s="673">
        <v>20</v>
      </c>
      <c r="CD46" s="675" t="s">
        <v>212</v>
      </c>
      <c r="CE46" s="677" t="s">
        <v>245</v>
      </c>
      <c r="CF46" s="675" t="s">
        <v>173</v>
      </c>
      <c r="CG46" s="679" t="s">
        <v>248</v>
      </c>
      <c r="CH46" s="675" t="s">
        <v>173</v>
      </c>
      <c r="CI46" s="682">
        <v>2.4</v>
      </c>
      <c r="CJ46" s="686" t="s">
        <v>250</v>
      </c>
      <c r="CK46" s="681" t="s">
        <v>126</v>
      </c>
      <c r="CL46" s="699">
        <v>520</v>
      </c>
      <c r="CM46" s="681" t="s">
        <v>173</v>
      </c>
      <c r="CN46" s="673">
        <v>5</v>
      </c>
      <c r="CO46" s="677" t="s">
        <v>212</v>
      </c>
      <c r="CP46" s="677" t="s">
        <v>245</v>
      </c>
      <c r="CQ46" s="675" t="s">
        <v>173</v>
      </c>
      <c r="CR46" s="679" t="s">
        <v>248</v>
      </c>
      <c r="CS46" s="675" t="s">
        <v>173</v>
      </c>
      <c r="CT46" s="697">
        <v>11.2</v>
      </c>
      <c r="CU46" s="681" t="s">
        <v>126</v>
      </c>
      <c r="CV46" s="210">
        <v>230</v>
      </c>
      <c r="CW46" s="681" t="s">
        <v>126</v>
      </c>
      <c r="CX46" s="211">
        <v>2</v>
      </c>
      <c r="CY46" s="681" t="s">
        <v>126</v>
      </c>
      <c r="CZ46" s="211">
        <v>2</v>
      </c>
      <c r="DA46" s="681" t="s">
        <v>126</v>
      </c>
      <c r="DB46" s="210">
        <v>40</v>
      </c>
      <c r="DC46" s="681" t="s">
        <v>126</v>
      </c>
      <c r="DD46" s="211">
        <v>1</v>
      </c>
      <c r="DE46" s="681" t="s">
        <v>126</v>
      </c>
      <c r="DF46" s="211">
        <v>1</v>
      </c>
      <c r="DG46" s="691" t="s">
        <v>194</v>
      </c>
      <c r="DH46" s="692">
        <v>2440</v>
      </c>
      <c r="DI46" s="691" t="s">
        <v>194</v>
      </c>
      <c r="DJ46" s="212">
        <v>245</v>
      </c>
      <c r="DK46" s="694" t="s">
        <v>198</v>
      </c>
      <c r="DL46" s="695">
        <v>2140</v>
      </c>
      <c r="DM46" s="675" t="s">
        <v>173</v>
      </c>
      <c r="DN46" s="689">
        <v>20</v>
      </c>
      <c r="DO46" s="675" t="s">
        <v>212</v>
      </c>
      <c r="DP46" s="677" t="s">
        <v>245</v>
      </c>
      <c r="DQ46" s="675" t="s">
        <v>173</v>
      </c>
      <c r="DR46" s="679" t="s">
        <v>248</v>
      </c>
      <c r="DS46" s="675" t="s">
        <v>173</v>
      </c>
      <c r="DT46" s="682">
        <v>2.4</v>
      </c>
      <c r="DU46" s="684" t="s">
        <v>249</v>
      </c>
      <c r="DV46" s="686" t="s">
        <v>251</v>
      </c>
      <c r="DW46" s="246"/>
      <c r="DX46" s="724"/>
      <c r="DY46" s="247">
        <v>270</v>
      </c>
      <c r="DZ46" s="215">
        <v>39</v>
      </c>
      <c r="EA46" s="215">
        <v>40</v>
      </c>
      <c r="EB46" s="688">
        <v>20</v>
      </c>
    </row>
    <row r="47" spans="1:132" s="248" customFormat="1" ht="34.35" customHeight="1">
      <c r="A47" s="300" t="s">
        <v>157</v>
      </c>
      <c r="B47" s="732"/>
      <c r="C47" s="706"/>
      <c r="D47" s="716"/>
      <c r="E47" s="244" t="s">
        <v>10</v>
      </c>
      <c r="F47" s="179"/>
      <c r="G47" s="217">
        <v>40560</v>
      </c>
      <c r="H47" s="218"/>
      <c r="I47" s="182" t="s">
        <v>173</v>
      </c>
      <c r="J47" s="219">
        <v>380</v>
      </c>
      <c r="K47" s="220"/>
      <c r="L47" s="221" t="s">
        <v>212</v>
      </c>
      <c r="M47" s="222" t="s">
        <v>245</v>
      </c>
      <c r="N47" s="223" t="s">
        <v>173</v>
      </c>
      <c r="O47" s="224" t="s">
        <v>248</v>
      </c>
      <c r="P47" s="223" t="s">
        <v>173</v>
      </c>
      <c r="Q47" s="225">
        <v>2.1</v>
      </c>
      <c r="R47" s="226"/>
      <c r="S47" s="681"/>
      <c r="T47" s="700"/>
      <c r="U47" s="681"/>
      <c r="V47" s="710"/>
      <c r="W47" s="712"/>
      <c r="X47" s="678"/>
      <c r="Y47" s="712"/>
      <c r="Z47" s="714"/>
      <c r="AA47" s="182" t="s">
        <v>173</v>
      </c>
      <c r="AB47" s="219">
        <v>9630</v>
      </c>
      <c r="AC47" s="681"/>
      <c r="AD47" s="227">
        <v>90</v>
      </c>
      <c r="AE47" s="228" t="s">
        <v>212</v>
      </c>
      <c r="AF47" s="222" t="s">
        <v>245</v>
      </c>
      <c r="AG47" s="229" t="s">
        <v>173</v>
      </c>
      <c r="AH47" s="230" t="s">
        <v>248</v>
      </c>
      <c r="AI47" s="229" t="s">
        <v>173</v>
      </c>
      <c r="AJ47" s="231">
        <v>2.6</v>
      </c>
      <c r="AK47" s="232"/>
      <c r="AL47" s="197"/>
      <c r="AM47" s="233"/>
      <c r="AN47" s="204"/>
      <c r="AO47" s="234"/>
      <c r="AP47" s="235"/>
      <c r="AQ47" s="213"/>
      <c r="AR47" s="235"/>
      <c r="AS47" s="213"/>
      <c r="AT47" s="235"/>
      <c r="AU47" s="213"/>
      <c r="AV47" s="236" t="s">
        <v>173</v>
      </c>
      <c r="AW47" s="198">
        <v>67400</v>
      </c>
      <c r="AX47" s="204" t="s">
        <v>173</v>
      </c>
      <c r="AY47" s="199">
        <v>670</v>
      </c>
      <c r="AZ47" s="237" t="s">
        <v>212</v>
      </c>
      <c r="BA47" s="201" t="s">
        <v>245</v>
      </c>
      <c r="BB47" s="200" t="s">
        <v>173</v>
      </c>
      <c r="BC47" s="202" t="s">
        <v>248</v>
      </c>
      <c r="BD47" s="200" t="s">
        <v>173</v>
      </c>
      <c r="BE47" s="203">
        <v>2.2999999999999998</v>
      </c>
      <c r="BF47" s="236" t="s">
        <v>173</v>
      </c>
      <c r="BG47" s="238">
        <v>57770</v>
      </c>
      <c r="BH47" s="236" t="s">
        <v>126</v>
      </c>
      <c r="BI47" s="199">
        <v>570</v>
      </c>
      <c r="BJ47" s="237" t="s">
        <v>212</v>
      </c>
      <c r="BK47" s="201" t="s">
        <v>245</v>
      </c>
      <c r="BL47" s="237" t="s">
        <v>173</v>
      </c>
      <c r="BM47" s="202" t="s">
        <v>248</v>
      </c>
      <c r="BN47" s="237" t="s">
        <v>173</v>
      </c>
      <c r="BO47" s="203">
        <v>2.2000000000000002</v>
      </c>
      <c r="BP47" s="715"/>
      <c r="BQ47" s="702"/>
      <c r="BR47" s="681"/>
      <c r="BS47" s="674"/>
      <c r="BT47" s="678"/>
      <c r="BU47" s="678"/>
      <c r="BV47" s="676"/>
      <c r="BW47" s="680"/>
      <c r="BX47" s="676"/>
      <c r="BY47" s="698"/>
      <c r="BZ47" s="681"/>
      <c r="CA47" s="704"/>
      <c r="CB47" s="681"/>
      <c r="CC47" s="674"/>
      <c r="CD47" s="676"/>
      <c r="CE47" s="678"/>
      <c r="CF47" s="676"/>
      <c r="CG47" s="680"/>
      <c r="CH47" s="676"/>
      <c r="CI47" s="683"/>
      <c r="CJ47" s="687"/>
      <c r="CK47" s="681"/>
      <c r="CL47" s="700"/>
      <c r="CM47" s="681"/>
      <c r="CN47" s="674"/>
      <c r="CO47" s="678"/>
      <c r="CP47" s="678"/>
      <c r="CQ47" s="676"/>
      <c r="CR47" s="680"/>
      <c r="CS47" s="676"/>
      <c r="CT47" s="698"/>
      <c r="CU47" s="681"/>
      <c r="CV47" s="239" t="s">
        <v>264</v>
      </c>
      <c r="CW47" s="681"/>
      <c r="CX47" s="239" t="s">
        <v>253</v>
      </c>
      <c r="CY47" s="681"/>
      <c r="CZ47" s="240">
        <v>58.3</v>
      </c>
      <c r="DA47" s="681"/>
      <c r="DB47" s="239" t="s">
        <v>264</v>
      </c>
      <c r="DC47" s="681"/>
      <c r="DD47" s="239" t="s">
        <v>253</v>
      </c>
      <c r="DE47" s="681"/>
      <c r="DF47" s="240">
        <v>21.6</v>
      </c>
      <c r="DG47" s="691"/>
      <c r="DH47" s="693"/>
      <c r="DI47" s="691"/>
      <c r="DJ47" s="241" t="s">
        <v>199</v>
      </c>
      <c r="DK47" s="694"/>
      <c r="DL47" s="696"/>
      <c r="DM47" s="676"/>
      <c r="DN47" s="690"/>
      <c r="DO47" s="676"/>
      <c r="DP47" s="678"/>
      <c r="DQ47" s="676"/>
      <c r="DR47" s="680"/>
      <c r="DS47" s="676"/>
      <c r="DT47" s="683"/>
      <c r="DU47" s="685"/>
      <c r="DV47" s="687"/>
      <c r="DW47" s="246"/>
      <c r="DX47" s="724"/>
      <c r="DY47" s="247"/>
      <c r="DZ47" s="215">
        <v>39</v>
      </c>
      <c r="EA47" s="215">
        <v>40</v>
      </c>
      <c r="EB47" s="688"/>
    </row>
    <row r="48" spans="1:132" s="248" customFormat="1" ht="34.35" customHeight="1">
      <c r="A48" s="301" t="s">
        <v>158</v>
      </c>
      <c r="B48" s="732"/>
      <c r="C48" s="705" t="s">
        <v>184</v>
      </c>
      <c r="D48" s="707" t="s">
        <v>202</v>
      </c>
      <c r="E48" s="243" t="s">
        <v>26</v>
      </c>
      <c r="F48" s="179"/>
      <c r="G48" s="180">
        <v>30220</v>
      </c>
      <c r="H48" s="181">
        <v>39850</v>
      </c>
      <c r="I48" s="182" t="s">
        <v>173</v>
      </c>
      <c r="J48" s="183">
        <v>280</v>
      </c>
      <c r="K48" s="184">
        <v>370</v>
      </c>
      <c r="L48" s="185" t="s">
        <v>212</v>
      </c>
      <c r="M48" s="186" t="s">
        <v>245</v>
      </c>
      <c r="N48" s="187" t="s">
        <v>173</v>
      </c>
      <c r="O48" s="188" t="s">
        <v>246</v>
      </c>
      <c r="P48" s="187" t="s">
        <v>173</v>
      </c>
      <c r="Q48" s="189">
        <v>2</v>
      </c>
      <c r="R48" s="190">
        <v>2.2000000000000002</v>
      </c>
      <c r="S48" s="681" t="s">
        <v>173</v>
      </c>
      <c r="T48" s="699">
        <v>290</v>
      </c>
      <c r="U48" s="681" t="s">
        <v>173</v>
      </c>
      <c r="V48" s="709">
        <v>2</v>
      </c>
      <c r="W48" s="711" t="s">
        <v>200</v>
      </c>
      <c r="X48" s="677" t="s">
        <v>245</v>
      </c>
      <c r="Y48" s="711" t="s">
        <v>173</v>
      </c>
      <c r="Z48" s="713" t="s">
        <v>247</v>
      </c>
      <c r="AA48" s="182" t="s">
        <v>173</v>
      </c>
      <c r="AB48" s="192">
        <v>9630</v>
      </c>
      <c r="AC48" s="681" t="s">
        <v>173</v>
      </c>
      <c r="AD48" s="193">
        <v>90</v>
      </c>
      <c r="AE48" s="191" t="s">
        <v>200</v>
      </c>
      <c r="AF48" s="186" t="s">
        <v>245</v>
      </c>
      <c r="AG48" s="194" t="s">
        <v>173</v>
      </c>
      <c r="AH48" s="188" t="s">
        <v>248</v>
      </c>
      <c r="AI48" s="194" t="s">
        <v>173</v>
      </c>
      <c r="AJ48" s="195">
        <v>2.6</v>
      </c>
      <c r="AK48" s="196" t="s">
        <v>249</v>
      </c>
      <c r="AL48" s="197" t="s">
        <v>194</v>
      </c>
      <c r="AM48" s="198">
        <v>3850</v>
      </c>
      <c r="AN48" s="197" t="s">
        <v>194</v>
      </c>
      <c r="AO48" s="199">
        <v>30</v>
      </c>
      <c r="AP48" s="200" t="s">
        <v>212</v>
      </c>
      <c r="AQ48" s="201" t="s">
        <v>245</v>
      </c>
      <c r="AR48" s="200" t="s">
        <v>173</v>
      </c>
      <c r="AS48" s="202" t="s">
        <v>248</v>
      </c>
      <c r="AT48" s="200" t="s">
        <v>173</v>
      </c>
      <c r="AU48" s="203">
        <v>3.9</v>
      </c>
      <c r="AV48" s="204"/>
      <c r="AW48" s="205"/>
      <c r="AX48" s="204"/>
      <c r="AY48" s="206"/>
      <c r="AZ48" s="207"/>
      <c r="BA48" s="207"/>
      <c r="BB48" s="208"/>
      <c r="BC48" s="207"/>
      <c r="BD48" s="208"/>
      <c r="BE48" s="207"/>
      <c r="BF48" s="204"/>
      <c r="BG48" s="205" t="s">
        <v>127</v>
      </c>
      <c r="BH48" s="204"/>
      <c r="BI48" s="209"/>
      <c r="BJ48" s="207"/>
      <c r="BK48" s="207"/>
      <c r="BL48" s="207"/>
      <c r="BM48" s="207"/>
      <c r="BN48" s="207"/>
      <c r="BO48" s="207"/>
      <c r="BP48" s="715" t="s">
        <v>173</v>
      </c>
      <c r="BQ48" s="701">
        <v>300</v>
      </c>
      <c r="BR48" s="681" t="s">
        <v>173</v>
      </c>
      <c r="BS48" s="673">
        <v>3</v>
      </c>
      <c r="BT48" s="677" t="s">
        <v>212</v>
      </c>
      <c r="BU48" s="677" t="s">
        <v>245</v>
      </c>
      <c r="BV48" s="675" t="s">
        <v>173</v>
      </c>
      <c r="BW48" s="679" t="s">
        <v>248</v>
      </c>
      <c r="BX48" s="675" t="s">
        <v>173</v>
      </c>
      <c r="BY48" s="697">
        <v>9.1</v>
      </c>
      <c r="BZ48" s="681" t="s">
        <v>126</v>
      </c>
      <c r="CA48" s="703">
        <v>1920</v>
      </c>
      <c r="CB48" s="681" t="s">
        <v>173</v>
      </c>
      <c r="CC48" s="673">
        <v>10</v>
      </c>
      <c r="CD48" s="675" t="s">
        <v>212</v>
      </c>
      <c r="CE48" s="677" t="s">
        <v>245</v>
      </c>
      <c r="CF48" s="675" t="s">
        <v>173</v>
      </c>
      <c r="CG48" s="679" t="s">
        <v>248</v>
      </c>
      <c r="CH48" s="675" t="s">
        <v>173</v>
      </c>
      <c r="CI48" s="682">
        <v>4.3</v>
      </c>
      <c r="CJ48" s="686" t="s">
        <v>250</v>
      </c>
      <c r="CK48" s="681" t="s">
        <v>126</v>
      </c>
      <c r="CL48" s="699">
        <v>520</v>
      </c>
      <c r="CM48" s="681" t="s">
        <v>173</v>
      </c>
      <c r="CN48" s="673">
        <v>5</v>
      </c>
      <c r="CO48" s="677" t="s">
        <v>212</v>
      </c>
      <c r="CP48" s="677" t="s">
        <v>245</v>
      </c>
      <c r="CQ48" s="675" t="s">
        <v>173</v>
      </c>
      <c r="CR48" s="679" t="s">
        <v>248</v>
      </c>
      <c r="CS48" s="675" t="s">
        <v>173</v>
      </c>
      <c r="CT48" s="697">
        <v>10.1</v>
      </c>
      <c r="CU48" s="681" t="s">
        <v>126</v>
      </c>
      <c r="CV48" s="210">
        <v>210</v>
      </c>
      <c r="CW48" s="681" t="s">
        <v>126</v>
      </c>
      <c r="CX48" s="211">
        <v>2</v>
      </c>
      <c r="CY48" s="681" t="s">
        <v>126</v>
      </c>
      <c r="CZ48" s="211">
        <v>2</v>
      </c>
      <c r="DA48" s="681" t="s">
        <v>126</v>
      </c>
      <c r="DB48" s="210">
        <v>30</v>
      </c>
      <c r="DC48" s="681" t="s">
        <v>126</v>
      </c>
      <c r="DD48" s="211">
        <v>1</v>
      </c>
      <c r="DE48" s="681" t="s">
        <v>126</v>
      </c>
      <c r="DF48" s="211">
        <v>1</v>
      </c>
      <c r="DG48" s="691" t="s">
        <v>194</v>
      </c>
      <c r="DH48" s="692">
        <v>2360</v>
      </c>
      <c r="DI48" s="691" t="s">
        <v>194</v>
      </c>
      <c r="DJ48" s="212">
        <v>245</v>
      </c>
      <c r="DK48" s="694" t="s">
        <v>198</v>
      </c>
      <c r="DL48" s="695">
        <v>1920</v>
      </c>
      <c r="DM48" s="675" t="s">
        <v>173</v>
      </c>
      <c r="DN48" s="689">
        <v>10</v>
      </c>
      <c r="DO48" s="675" t="s">
        <v>212</v>
      </c>
      <c r="DP48" s="677" t="s">
        <v>245</v>
      </c>
      <c r="DQ48" s="675" t="s">
        <v>173</v>
      </c>
      <c r="DR48" s="679" t="s">
        <v>248</v>
      </c>
      <c r="DS48" s="675" t="s">
        <v>173</v>
      </c>
      <c r="DT48" s="682">
        <v>4.3</v>
      </c>
      <c r="DU48" s="684" t="s">
        <v>249</v>
      </c>
      <c r="DV48" s="686" t="s">
        <v>251</v>
      </c>
      <c r="DW48" s="246"/>
      <c r="DX48" s="724"/>
      <c r="DY48" s="247">
        <v>300</v>
      </c>
      <c r="DZ48" s="215">
        <v>41</v>
      </c>
      <c r="EA48" s="215">
        <v>42</v>
      </c>
      <c r="EB48" s="688">
        <v>21</v>
      </c>
    </row>
    <row r="49" spans="1:132" s="248" customFormat="1" ht="34.35" customHeight="1">
      <c r="A49" s="301" t="s">
        <v>159</v>
      </c>
      <c r="B49" s="732"/>
      <c r="C49" s="706"/>
      <c r="D49" s="716"/>
      <c r="E49" s="244" t="s">
        <v>10</v>
      </c>
      <c r="F49" s="179"/>
      <c r="G49" s="217">
        <v>39850</v>
      </c>
      <c r="H49" s="218"/>
      <c r="I49" s="182" t="s">
        <v>173</v>
      </c>
      <c r="J49" s="219">
        <v>370</v>
      </c>
      <c r="K49" s="220"/>
      <c r="L49" s="221" t="s">
        <v>212</v>
      </c>
      <c r="M49" s="222" t="s">
        <v>245</v>
      </c>
      <c r="N49" s="223" t="s">
        <v>173</v>
      </c>
      <c r="O49" s="224" t="s">
        <v>248</v>
      </c>
      <c r="P49" s="223" t="s">
        <v>173</v>
      </c>
      <c r="Q49" s="225">
        <v>2.2000000000000002</v>
      </c>
      <c r="R49" s="226"/>
      <c r="S49" s="681"/>
      <c r="T49" s="700"/>
      <c r="U49" s="681"/>
      <c r="V49" s="710"/>
      <c r="W49" s="712"/>
      <c r="X49" s="678"/>
      <c r="Y49" s="712"/>
      <c r="Z49" s="714"/>
      <c r="AA49" s="182" t="s">
        <v>173</v>
      </c>
      <c r="AB49" s="219">
        <v>9630</v>
      </c>
      <c r="AC49" s="681"/>
      <c r="AD49" s="227">
        <v>90</v>
      </c>
      <c r="AE49" s="228" t="s">
        <v>212</v>
      </c>
      <c r="AF49" s="222" t="s">
        <v>245</v>
      </c>
      <c r="AG49" s="229" t="s">
        <v>173</v>
      </c>
      <c r="AH49" s="230" t="s">
        <v>248</v>
      </c>
      <c r="AI49" s="229" t="s">
        <v>173</v>
      </c>
      <c r="AJ49" s="231">
        <v>2.6</v>
      </c>
      <c r="AK49" s="232"/>
      <c r="AL49" s="197"/>
      <c r="AM49" s="233"/>
      <c r="AN49" s="204"/>
      <c r="AO49" s="234"/>
      <c r="AP49" s="235"/>
      <c r="AQ49" s="213"/>
      <c r="AR49" s="235"/>
      <c r="AS49" s="213"/>
      <c r="AT49" s="235"/>
      <c r="AU49" s="213"/>
      <c r="AV49" s="236" t="s">
        <v>173</v>
      </c>
      <c r="AW49" s="198">
        <v>67400</v>
      </c>
      <c r="AX49" s="204" t="s">
        <v>173</v>
      </c>
      <c r="AY49" s="199">
        <v>670</v>
      </c>
      <c r="AZ49" s="237" t="s">
        <v>212</v>
      </c>
      <c r="BA49" s="201" t="s">
        <v>245</v>
      </c>
      <c r="BB49" s="200" t="s">
        <v>173</v>
      </c>
      <c r="BC49" s="202" t="s">
        <v>248</v>
      </c>
      <c r="BD49" s="200" t="s">
        <v>173</v>
      </c>
      <c r="BE49" s="203">
        <v>2.2999999999999998</v>
      </c>
      <c r="BF49" s="236" t="s">
        <v>173</v>
      </c>
      <c r="BG49" s="238">
        <v>57770</v>
      </c>
      <c r="BH49" s="236" t="s">
        <v>126</v>
      </c>
      <c r="BI49" s="199">
        <v>570</v>
      </c>
      <c r="BJ49" s="237" t="s">
        <v>212</v>
      </c>
      <c r="BK49" s="201" t="s">
        <v>245</v>
      </c>
      <c r="BL49" s="237" t="s">
        <v>173</v>
      </c>
      <c r="BM49" s="202" t="s">
        <v>248</v>
      </c>
      <c r="BN49" s="237" t="s">
        <v>173</v>
      </c>
      <c r="BO49" s="203">
        <v>2.2000000000000002</v>
      </c>
      <c r="BP49" s="715"/>
      <c r="BQ49" s="702"/>
      <c r="BR49" s="681"/>
      <c r="BS49" s="674"/>
      <c r="BT49" s="678"/>
      <c r="BU49" s="678"/>
      <c r="BV49" s="676"/>
      <c r="BW49" s="680"/>
      <c r="BX49" s="676"/>
      <c r="BY49" s="698"/>
      <c r="BZ49" s="681"/>
      <c r="CA49" s="704"/>
      <c r="CB49" s="681"/>
      <c r="CC49" s="674"/>
      <c r="CD49" s="676"/>
      <c r="CE49" s="678"/>
      <c r="CF49" s="676"/>
      <c r="CG49" s="680"/>
      <c r="CH49" s="676"/>
      <c r="CI49" s="683"/>
      <c r="CJ49" s="687"/>
      <c r="CK49" s="681"/>
      <c r="CL49" s="700"/>
      <c r="CM49" s="681"/>
      <c r="CN49" s="674"/>
      <c r="CO49" s="678"/>
      <c r="CP49" s="678"/>
      <c r="CQ49" s="676"/>
      <c r="CR49" s="680"/>
      <c r="CS49" s="676"/>
      <c r="CT49" s="698"/>
      <c r="CU49" s="681"/>
      <c r="CV49" s="239" t="s">
        <v>264</v>
      </c>
      <c r="CW49" s="681"/>
      <c r="CX49" s="239" t="s">
        <v>253</v>
      </c>
      <c r="CY49" s="681"/>
      <c r="CZ49" s="240">
        <v>52.4</v>
      </c>
      <c r="DA49" s="681"/>
      <c r="DB49" s="239" t="s">
        <v>264</v>
      </c>
      <c r="DC49" s="681"/>
      <c r="DD49" s="239" t="s">
        <v>253</v>
      </c>
      <c r="DE49" s="681"/>
      <c r="DF49" s="240">
        <v>19.399999999999999</v>
      </c>
      <c r="DG49" s="691"/>
      <c r="DH49" s="693"/>
      <c r="DI49" s="691"/>
      <c r="DJ49" s="241" t="s">
        <v>199</v>
      </c>
      <c r="DK49" s="694"/>
      <c r="DL49" s="696"/>
      <c r="DM49" s="676"/>
      <c r="DN49" s="690"/>
      <c r="DO49" s="676"/>
      <c r="DP49" s="678"/>
      <c r="DQ49" s="676"/>
      <c r="DR49" s="680"/>
      <c r="DS49" s="676"/>
      <c r="DT49" s="683"/>
      <c r="DU49" s="685"/>
      <c r="DV49" s="687"/>
      <c r="DW49" s="246"/>
      <c r="DX49" s="724"/>
      <c r="DY49" s="247"/>
      <c r="DZ49" s="215">
        <v>41</v>
      </c>
      <c r="EA49" s="215">
        <v>42</v>
      </c>
      <c r="EB49" s="688"/>
    </row>
    <row r="50" spans="1:132" s="248" customFormat="1" ht="34.35" customHeight="1">
      <c r="A50" s="300" t="s">
        <v>160</v>
      </c>
      <c r="B50" s="732"/>
      <c r="C50" s="705" t="s">
        <v>185</v>
      </c>
      <c r="D50" s="707" t="s">
        <v>202</v>
      </c>
      <c r="E50" s="243" t="s">
        <v>26</v>
      </c>
      <c r="F50" s="179"/>
      <c r="G50" s="180">
        <v>27900</v>
      </c>
      <c r="H50" s="181">
        <v>37530</v>
      </c>
      <c r="I50" s="182" t="s">
        <v>173</v>
      </c>
      <c r="J50" s="183">
        <v>250</v>
      </c>
      <c r="K50" s="184">
        <v>350</v>
      </c>
      <c r="L50" s="185" t="s">
        <v>212</v>
      </c>
      <c r="M50" s="186" t="s">
        <v>245</v>
      </c>
      <c r="N50" s="187" t="s">
        <v>173</v>
      </c>
      <c r="O50" s="188" t="s">
        <v>246</v>
      </c>
      <c r="P50" s="187" t="s">
        <v>173</v>
      </c>
      <c r="Q50" s="189">
        <v>2</v>
      </c>
      <c r="R50" s="190">
        <v>2.1</v>
      </c>
      <c r="S50" s="681" t="s">
        <v>173</v>
      </c>
      <c r="T50" s="699">
        <v>260</v>
      </c>
      <c r="U50" s="681" t="s">
        <v>173</v>
      </c>
      <c r="V50" s="709">
        <v>2</v>
      </c>
      <c r="W50" s="711" t="s">
        <v>200</v>
      </c>
      <c r="X50" s="677" t="s">
        <v>245</v>
      </c>
      <c r="Y50" s="711" t="s">
        <v>173</v>
      </c>
      <c r="Z50" s="713" t="s">
        <v>247</v>
      </c>
      <c r="AA50" s="182" t="s">
        <v>173</v>
      </c>
      <c r="AB50" s="192">
        <v>9630</v>
      </c>
      <c r="AC50" s="681" t="s">
        <v>173</v>
      </c>
      <c r="AD50" s="193">
        <v>90</v>
      </c>
      <c r="AE50" s="191" t="s">
        <v>200</v>
      </c>
      <c r="AF50" s="186" t="s">
        <v>245</v>
      </c>
      <c r="AG50" s="194" t="s">
        <v>173</v>
      </c>
      <c r="AH50" s="188" t="s">
        <v>248</v>
      </c>
      <c r="AI50" s="194" t="s">
        <v>173</v>
      </c>
      <c r="AJ50" s="195">
        <v>2.6</v>
      </c>
      <c r="AK50" s="196" t="s">
        <v>249</v>
      </c>
      <c r="AL50" s="197" t="s">
        <v>194</v>
      </c>
      <c r="AM50" s="198">
        <v>3850</v>
      </c>
      <c r="AN50" s="197" t="s">
        <v>194</v>
      </c>
      <c r="AO50" s="199">
        <v>30</v>
      </c>
      <c r="AP50" s="200" t="s">
        <v>212</v>
      </c>
      <c r="AQ50" s="201" t="s">
        <v>245</v>
      </c>
      <c r="AR50" s="200" t="s">
        <v>173</v>
      </c>
      <c r="AS50" s="202" t="s">
        <v>248</v>
      </c>
      <c r="AT50" s="200" t="s">
        <v>173</v>
      </c>
      <c r="AU50" s="203">
        <v>3.9</v>
      </c>
      <c r="AV50" s="204"/>
      <c r="AW50" s="205"/>
      <c r="AX50" s="204"/>
      <c r="AY50" s="206"/>
      <c r="AZ50" s="207"/>
      <c r="BA50" s="207"/>
      <c r="BB50" s="208"/>
      <c r="BC50" s="207"/>
      <c r="BD50" s="208"/>
      <c r="BE50" s="207"/>
      <c r="BF50" s="204"/>
      <c r="BG50" s="205" t="s">
        <v>127</v>
      </c>
      <c r="BH50" s="204"/>
      <c r="BI50" s="209"/>
      <c r="BJ50" s="207"/>
      <c r="BK50" s="207"/>
      <c r="BL50" s="207"/>
      <c r="BM50" s="207"/>
      <c r="BN50" s="207"/>
      <c r="BO50" s="207"/>
      <c r="BP50" s="715" t="s">
        <v>173</v>
      </c>
      <c r="BQ50" s="701">
        <v>270</v>
      </c>
      <c r="BR50" s="681" t="s">
        <v>173</v>
      </c>
      <c r="BS50" s="673">
        <v>2</v>
      </c>
      <c r="BT50" s="677" t="s">
        <v>212</v>
      </c>
      <c r="BU50" s="677" t="s">
        <v>245</v>
      </c>
      <c r="BV50" s="675" t="s">
        <v>173</v>
      </c>
      <c r="BW50" s="679" t="s">
        <v>248</v>
      </c>
      <c r="BX50" s="675" t="s">
        <v>173</v>
      </c>
      <c r="BY50" s="697">
        <v>12.4</v>
      </c>
      <c r="BZ50" s="681" t="s">
        <v>126</v>
      </c>
      <c r="CA50" s="703">
        <v>1750</v>
      </c>
      <c r="CB50" s="681" t="s">
        <v>173</v>
      </c>
      <c r="CC50" s="673">
        <v>10</v>
      </c>
      <c r="CD50" s="675" t="s">
        <v>212</v>
      </c>
      <c r="CE50" s="677" t="s">
        <v>245</v>
      </c>
      <c r="CF50" s="675" t="s">
        <v>173</v>
      </c>
      <c r="CG50" s="679" t="s">
        <v>248</v>
      </c>
      <c r="CH50" s="675" t="s">
        <v>173</v>
      </c>
      <c r="CI50" s="682">
        <v>3.9</v>
      </c>
      <c r="CJ50" s="686" t="s">
        <v>250</v>
      </c>
      <c r="CK50" s="681" t="s">
        <v>126</v>
      </c>
      <c r="CL50" s="699">
        <v>520</v>
      </c>
      <c r="CM50" s="681" t="s">
        <v>173</v>
      </c>
      <c r="CN50" s="673">
        <v>5</v>
      </c>
      <c r="CO50" s="677" t="s">
        <v>212</v>
      </c>
      <c r="CP50" s="677" t="s">
        <v>245</v>
      </c>
      <c r="CQ50" s="675" t="s">
        <v>173</v>
      </c>
      <c r="CR50" s="679" t="s">
        <v>248</v>
      </c>
      <c r="CS50" s="675" t="s">
        <v>173</v>
      </c>
      <c r="CT50" s="697">
        <v>9.1999999999999993</v>
      </c>
      <c r="CU50" s="681" t="s">
        <v>126</v>
      </c>
      <c r="CV50" s="210">
        <v>190</v>
      </c>
      <c r="CW50" s="681" t="s">
        <v>126</v>
      </c>
      <c r="CX50" s="211">
        <v>1</v>
      </c>
      <c r="CY50" s="681" t="s">
        <v>126</v>
      </c>
      <c r="CZ50" s="211">
        <v>1</v>
      </c>
      <c r="DA50" s="681" t="s">
        <v>126</v>
      </c>
      <c r="DB50" s="210">
        <v>30</v>
      </c>
      <c r="DC50" s="681" t="s">
        <v>126</v>
      </c>
      <c r="DD50" s="211">
        <v>1</v>
      </c>
      <c r="DE50" s="681" t="s">
        <v>126</v>
      </c>
      <c r="DF50" s="211">
        <v>1</v>
      </c>
      <c r="DG50" s="691" t="s">
        <v>194</v>
      </c>
      <c r="DH50" s="692">
        <v>2150</v>
      </c>
      <c r="DI50" s="691" t="s">
        <v>194</v>
      </c>
      <c r="DJ50" s="212">
        <v>245</v>
      </c>
      <c r="DK50" s="694" t="s">
        <v>198</v>
      </c>
      <c r="DL50" s="695">
        <v>1750</v>
      </c>
      <c r="DM50" s="675" t="s">
        <v>173</v>
      </c>
      <c r="DN50" s="689">
        <v>10</v>
      </c>
      <c r="DO50" s="675" t="s">
        <v>212</v>
      </c>
      <c r="DP50" s="677" t="s">
        <v>245</v>
      </c>
      <c r="DQ50" s="675" t="s">
        <v>173</v>
      </c>
      <c r="DR50" s="679" t="s">
        <v>248</v>
      </c>
      <c r="DS50" s="675" t="s">
        <v>173</v>
      </c>
      <c r="DT50" s="682">
        <v>3.9</v>
      </c>
      <c r="DU50" s="684" t="s">
        <v>249</v>
      </c>
      <c r="DV50" s="686" t="s">
        <v>251</v>
      </c>
      <c r="DW50" s="246"/>
      <c r="DX50" s="724"/>
      <c r="DY50" s="247">
        <v>330</v>
      </c>
      <c r="DZ50" s="215">
        <v>43</v>
      </c>
      <c r="EA50" s="215">
        <v>44</v>
      </c>
      <c r="EB50" s="688">
        <v>22</v>
      </c>
    </row>
    <row r="51" spans="1:132" s="248" customFormat="1" ht="34.35" customHeight="1">
      <c r="A51" s="300" t="s">
        <v>161</v>
      </c>
      <c r="B51" s="732"/>
      <c r="C51" s="706"/>
      <c r="D51" s="708"/>
      <c r="E51" s="244" t="s">
        <v>10</v>
      </c>
      <c r="F51" s="179"/>
      <c r="G51" s="217">
        <v>37530</v>
      </c>
      <c r="H51" s="218"/>
      <c r="I51" s="182" t="s">
        <v>173</v>
      </c>
      <c r="J51" s="219">
        <v>350</v>
      </c>
      <c r="K51" s="220"/>
      <c r="L51" s="221" t="s">
        <v>212</v>
      </c>
      <c r="M51" s="222" t="s">
        <v>245</v>
      </c>
      <c r="N51" s="223" t="s">
        <v>173</v>
      </c>
      <c r="O51" s="224" t="s">
        <v>248</v>
      </c>
      <c r="P51" s="223" t="s">
        <v>173</v>
      </c>
      <c r="Q51" s="225">
        <v>2.1</v>
      </c>
      <c r="R51" s="226"/>
      <c r="S51" s="681"/>
      <c r="T51" s="700"/>
      <c r="U51" s="681"/>
      <c r="V51" s="710"/>
      <c r="W51" s="712"/>
      <c r="X51" s="678"/>
      <c r="Y51" s="712"/>
      <c r="Z51" s="714"/>
      <c r="AA51" s="182" t="s">
        <v>173</v>
      </c>
      <c r="AB51" s="219">
        <v>9630</v>
      </c>
      <c r="AC51" s="681"/>
      <c r="AD51" s="227">
        <v>90</v>
      </c>
      <c r="AE51" s="228" t="s">
        <v>212</v>
      </c>
      <c r="AF51" s="222" t="s">
        <v>245</v>
      </c>
      <c r="AG51" s="229" t="s">
        <v>173</v>
      </c>
      <c r="AH51" s="230" t="s">
        <v>248</v>
      </c>
      <c r="AI51" s="229" t="s">
        <v>173</v>
      </c>
      <c r="AJ51" s="231">
        <v>2.6</v>
      </c>
      <c r="AK51" s="232"/>
      <c r="AL51" s="249"/>
      <c r="AM51" s="249"/>
      <c r="AN51" s="249"/>
      <c r="AO51" s="249"/>
      <c r="AP51" s="250"/>
      <c r="AQ51" s="249"/>
      <c r="AR51" s="250"/>
      <c r="AS51" s="249"/>
      <c r="AT51" s="250"/>
      <c r="AU51" s="249"/>
      <c r="AV51" s="236" t="s">
        <v>173</v>
      </c>
      <c r="AW51" s="198">
        <v>67400</v>
      </c>
      <c r="AX51" s="204" t="s">
        <v>173</v>
      </c>
      <c r="AY51" s="199">
        <v>670</v>
      </c>
      <c r="AZ51" s="237" t="s">
        <v>212</v>
      </c>
      <c r="BA51" s="201" t="s">
        <v>245</v>
      </c>
      <c r="BB51" s="200" t="s">
        <v>173</v>
      </c>
      <c r="BC51" s="202" t="s">
        <v>248</v>
      </c>
      <c r="BD51" s="200" t="s">
        <v>173</v>
      </c>
      <c r="BE51" s="203">
        <v>2.2999999999999998</v>
      </c>
      <c r="BF51" s="236" t="s">
        <v>173</v>
      </c>
      <c r="BG51" s="238">
        <v>57770</v>
      </c>
      <c r="BH51" s="236" t="s">
        <v>126</v>
      </c>
      <c r="BI51" s="199">
        <v>570</v>
      </c>
      <c r="BJ51" s="237" t="s">
        <v>212</v>
      </c>
      <c r="BK51" s="201" t="s">
        <v>245</v>
      </c>
      <c r="BL51" s="237" t="s">
        <v>173</v>
      </c>
      <c r="BM51" s="202" t="s">
        <v>248</v>
      </c>
      <c r="BN51" s="237" t="s">
        <v>173</v>
      </c>
      <c r="BO51" s="203">
        <v>2.2000000000000002</v>
      </c>
      <c r="BP51" s="715"/>
      <c r="BQ51" s="702"/>
      <c r="BR51" s="681"/>
      <c r="BS51" s="674"/>
      <c r="BT51" s="678"/>
      <c r="BU51" s="678"/>
      <c r="BV51" s="676"/>
      <c r="BW51" s="680"/>
      <c r="BX51" s="676"/>
      <c r="BY51" s="698"/>
      <c r="BZ51" s="681"/>
      <c r="CA51" s="704"/>
      <c r="CB51" s="681"/>
      <c r="CC51" s="674"/>
      <c r="CD51" s="676"/>
      <c r="CE51" s="678"/>
      <c r="CF51" s="676"/>
      <c r="CG51" s="680"/>
      <c r="CH51" s="676"/>
      <c r="CI51" s="683"/>
      <c r="CJ51" s="687"/>
      <c r="CK51" s="681"/>
      <c r="CL51" s="700"/>
      <c r="CM51" s="681"/>
      <c r="CN51" s="674"/>
      <c r="CO51" s="678"/>
      <c r="CP51" s="678"/>
      <c r="CQ51" s="676"/>
      <c r="CR51" s="680"/>
      <c r="CS51" s="676"/>
      <c r="CT51" s="698"/>
      <c r="CU51" s="681"/>
      <c r="CV51" s="239" t="s">
        <v>264</v>
      </c>
      <c r="CW51" s="681"/>
      <c r="CX51" s="239" t="s">
        <v>253</v>
      </c>
      <c r="CY51" s="681"/>
      <c r="CZ51" s="240">
        <v>95.3</v>
      </c>
      <c r="DA51" s="681"/>
      <c r="DB51" s="239" t="s">
        <v>264</v>
      </c>
      <c r="DC51" s="681"/>
      <c r="DD51" s="239" t="s">
        <v>253</v>
      </c>
      <c r="DE51" s="681"/>
      <c r="DF51" s="240">
        <v>17.7</v>
      </c>
      <c r="DG51" s="691"/>
      <c r="DH51" s="693"/>
      <c r="DI51" s="691"/>
      <c r="DJ51" s="241" t="s">
        <v>199</v>
      </c>
      <c r="DK51" s="694"/>
      <c r="DL51" s="696"/>
      <c r="DM51" s="676"/>
      <c r="DN51" s="690"/>
      <c r="DO51" s="676"/>
      <c r="DP51" s="678"/>
      <c r="DQ51" s="676"/>
      <c r="DR51" s="680"/>
      <c r="DS51" s="676"/>
      <c r="DT51" s="683"/>
      <c r="DU51" s="685"/>
      <c r="DV51" s="687"/>
      <c r="DW51" s="246"/>
      <c r="DX51" s="725"/>
      <c r="DY51" s="247"/>
      <c r="DZ51" s="215">
        <v>43</v>
      </c>
      <c r="EA51" s="215">
        <v>44</v>
      </c>
      <c r="EB51" s="688"/>
    </row>
    <row r="52" spans="1:132" ht="13.5" customHeight="1">
      <c r="CK52" s="57"/>
      <c r="CL52" s="255"/>
      <c r="CO52" s="254"/>
      <c r="CP52" s="254"/>
      <c r="CQ52" s="254"/>
      <c r="CR52" s="254"/>
      <c r="CS52" s="254"/>
      <c r="CT52" s="254"/>
      <c r="DA52" s="61"/>
      <c r="DB52" s="176"/>
      <c r="DD52" s="176"/>
      <c r="DG52" s="256"/>
      <c r="DH52" s="57"/>
      <c r="DJ52" s="61"/>
      <c r="DK52" s="257"/>
      <c r="DL52" s="63"/>
      <c r="DM52" s="63"/>
      <c r="DN52" s="258"/>
      <c r="DO52" s="170"/>
      <c r="DP52" s="63"/>
      <c r="DQ52" s="170"/>
      <c r="DR52" s="63"/>
      <c r="DS52" s="170"/>
      <c r="DT52" s="63"/>
      <c r="DU52" s="63"/>
      <c r="DV52" s="63"/>
      <c r="DW52" s="63"/>
      <c r="DX52" s="63"/>
      <c r="DY52" s="259"/>
      <c r="DZ52" s="259"/>
      <c r="EA52" s="259"/>
      <c r="EB52" s="259"/>
    </row>
    <row r="53" spans="1:132">
      <c r="CK53" s="57"/>
      <c r="CL53" s="255"/>
      <c r="CO53" s="254"/>
      <c r="CP53" s="254"/>
      <c r="CQ53" s="254"/>
      <c r="CR53" s="254"/>
      <c r="CS53" s="254"/>
      <c r="CT53" s="254"/>
      <c r="DA53" s="61"/>
      <c r="DB53" s="176"/>
      <c r="DD53" s="176"/>
      <c r="DG53" s="256"/>
      <c r="DH53" s="57"/>
      <c r="DJ53" s="61"/>
      <c r="DK53" s="257"/>
      <c r="DL53" s="63"/>
      <c r="DM53" s="63"/>
      <c r="DN53" s="258"/>
      <c r="DO53" s="170"/>
      <c r="DP53" s="63"/>
      <c r="DQ53" s="170"/>
      <c r="DR53" s="63"/>
      <c r="DS53" s="170"/>
      <c r="DT53" s="63"/>
      <c r="DU53" s="63"/>
      <c r="DV53" s="63"/>
      <c r="DW53" s="63"/>
      <c r="DX53" s="63"/>
      <c r="DY53" s="259"/>
      <c r="DZ53" s="259"/>
      <c r="EA53" s="259"/>
      <c r="EB53" s="259"/>
    </row>
    <row r="54" spans="1:132">
      <c r="CK54" s="57"/>
      <c r="CL54" s="255"/>
      <c r="CO54" s="254"/>
      <c r="CP54" s="254"/>
      <c r="CQ54" s="254"/>
      <c r="CR54" s="254"/>
      <c r="CS54" s="254"/>
      <c r="CT54" s="254"/>
      <c r="DA54" s="61"/>
      <c r="DB54" s="176"/>
      <c r="DD54" s="176"/>
      <c r="DG54" s="256"/>
      <c r="DH54" s="57"/>
      <c r="DJ54" s="61"/>
      <c r="DK54" s="257"/>
      <c r="DL54" s="63"/>
      <c r="DM54" s="63"/>
      <c r="DN54" s="258"/>
      <c r="DO54" s="170"/>
      <c r="DP54" s="63"/>
      <c r="DQ54" s="170"/>
      <c r="DR54" s="63"/>
      <c r="DS54" s="170"/>
      <c r="DT54" s="63"/>
      <c r="DU54" s="63"/>
      <c r="DV54" s="63"/>
      <c r="DW54" s="63"/>
      <c r="DX54" s="63"/>
      <c r="DY54" s="259"/>
      <c r="DZ54" s="259"/>
      <c r="EA54" s="259"/>
      <c r="EB54" s="259"/>
    </row>
    <row r="55" spans="1:132">
      <c r="CK55" s="57"/>
      <c r="CL55" s="255"/>
      <c r="CO55" s="254"/>
      <c r="CP55" s="254"/>
      <c r="CQ55" s="254"/>
      <c r="CR55" s="254"/>
      <c r="CS55" s="254"/>
      <c r="CT55" s="254"/>
      <c r="DA55" s="61"/>
      <c r="DB55" s="176"/>
      <c r="DD55" s="176"/>
      <c r="DG55" s="256"/>
      <c r="DH55" s="57"/>
      <c r="DJ55" s="61"/>
      <c r="DK55" s="257"/>
      <c r="DL55" s="63"/>
      <c r="DM55" s="63"/>
      <c r="DN55" s="258"/>
      <c r="DO55" s="170"/>
      <c r="DP55" s="63"/>
      <c r="DQ55" s="170"/>
      <c r="DR55" s="63"/>
      <c r="DS55" s="170"/>
      <c r="DT55" s="63"/>
      <c r="DU55" s="63"/>
      <c r="DV55" s="63"/>
      <c r="DW55" s="63"/>
      <c r="DX55" s="63"/>
      <c r="DY55" s="259"/>
      <c r="DZ55" s="259"/>
      <c r="EA55" s="259"/>
      <c r="EB55" s="259"/>
    </row>
    <row r="56" spans="1:132">
      <c r="CK56" s="57"/>
      <c r="CL56" s="255"/>
      <c r="CO56" s="254"/>
      <c r="CP56" s="254"/>
      <c r="CQ56" s="254"/>
      <c r="CR56" s="254"/>
      <c r="CS56" s="254"/>
      <c r="CT56" s="254"/>
      <c r="DA56" s="61"/>
      <c r="DB56" s="176"/>
      <c r="DD56" s="176"/>
      <c r="DG56" s="256"/>
      <c r="DH56" s="57"/>
      <c r="DJ56" s="61"/>
      <c r="DK56" s="257"/>
      <c r="DL56" s="63"/>
      <c r="DM56" s="63"/>
      <c r="DN56" s="258"/>
      <c r="DO56" s="170"/>
      <c r="DP56" s="63"/>
      <c r="DQ56" s="170"/>
      <c r="DR56" s="63"/>
      <c r="DS56" s="170"/>
      <c r="DT56" s="63"/>
      <c r="DU56" s="63"/>
      <c r="DV56" s="63"/>
      <c r="DW56" s="63"/>
      <c r="DX56" s="63"/>
      <c r="DY56" s="259"/>
      <c r="DZ56" s="259"/>
      <c r="EA56" s="259"/>
      <c r="EB56" s="259"/>
    </row>
    <row r="57" spans="1:132">
      <c r="CK57" s="57"/>
      <c r="CL57" s="255"/>
      <c r="CO57" s="254"/>
      <c r="CP57" s="254"/>
      <c r="CQ57" s="254"/>
      <c r="CR57" s="254"/>
      <c r="CS57" s="254"/>
      <c r="CT57" s="254"/>
      <c r="DA57" s="61"/>
      <c r="DB57" s="176"/>
      <c r="DD57" s="176"/>
      <c r="DG57" s="256"/>
      <c r="DH57" s="57"/>
      <c r="DJ57" s="61"/>
      <c r="DK57" s="257"/>
      <c r="DL57" s="63"/>
      <c r="DM57" s="63"/>
      <c r="DN57" s="258"/>
      <c r="DO57" s="170"/>
      <c r="DP57" s="63"/>
      <c r="DQ57" s="170"/>
      <c r="DR57" s="63"/>
      <c r="DS57" s="170"/>
      <c r="DT57" s="63"/>
      <c r="DU57" s="63"/>
      <c r="DV57" s="63"/>
      <c r="DW57" s="63"/>
      <c r="DX57" s="63"/>
      <c r="DY57" s="259"/>
      <c r="DZ57" s="259"/>
      <c r="EA57" s="259"/>
      <c r="EB57" s="259"/>
    </row>
    <row r="58" spans="1:132">
      <c r="CK58" s="57"/>
      <c r="CL58" s="255"/>
      <c r="CO58" s="254"/>
      <c r="CP58" s="254"/>
      <c r="CQ58" s="254"/>
      <c r="CR58" s="254"/>
      <c r="CS58" s="254"/>
      <c r="CT58" s="254"/>
      <c r="DA58" s="61"/>
      <c r="DB58" s="176"/>
      <c r="DD58" s="176"/>
      <c r="DG58" s="256"/>
      <c r="DH58" s="57"/>
      <c r="DJ58" s="61"/>
      <c r="DK58" s="257"/>
      <c r="DL58" s="63"/>
      <c r="DM58" s="63"/>
      <c r="DN58" s="258"/>
      <c r="DO58" s="170"/>
      <c r="DP58" s="63"/>
      <c r="DQ58" s="170"/>
      <c r="DR58" s="63"/>
      <c r="DS58" s="170"/>
      <c r="DT58" s="63"/>
      <c r="DU58" s="63"/>
      <c r="DV58" s="63"/>
      <c r="DW58" s="63"/>
      <c r="DX58" s="63"/>
      <c r="DY58" s="259"/>
      <c r="DZ58" s="259"/>
      <c r="EA58" s="259"/>
      <c r="EB58" s="259"/>
    </row>
    <row r="59" spans="1:132">
      <c r="CK59" s="57"/>
      <c r="CL59" s="255"/>
      <c r="CO59" s="254"/>
      <c r="CP59" s="254"/>
      <c r="CQ59" s="254"/>
      <c r="CR59" s="254"/>
      <c r="CS59" s="254"/>
      <c r="CT59" s="254"/>
      <c r="DA59" s="61"/>
      <c r="DB59" s="176"/>
      <c r="DD59" s="176"/>
      <c r="DG59" s="256"/>
      <c r="DH59" s="57"/>
      <c r="DJ59" s="61"/>
      <c r="DK59" s="257"/>
      <c r="DL59" s="63"/>
      <c r="DM59" s="63"/>
      <c r="DN59" s="258"/>
      <c r="DO59" s="170"/>
      <c r="DP59" s="63"/>
      <c r="DQ59" s="170"/>
      <c r="DR59" s="63"/>
      <c r="DS59" s="170"/>
      <c r="DT59" s="63"/>
      <c r="DU59" s="63"/>
      <c r="DV59" s="63"/>
      <c r="DW59" s="63"/>
      <c r="DX59" s="63"/>
      <c r="DY59" s="259"/>
      <c r="DZ59" s="259"/>
      <c r="EA59" s="259"/>
      <c r="EB59" s="259"/>
    </row>
    <row r="60" spans="1:132">
      <c r="CK60" s="57"/>
      <c r="CL60" s="255"/>
      <c r="CO60" s="254"/>
      <c r="CP60" s="254"/>
      <c r="CQ60" s="254"/>
      <c r="CR60" s="254"/>
      <c r="CS60" s="254"/>
      <c r="CT60" s="254"/>
      <c r="DA60" s="61"/>
      <c r="DB60" s="176"/>
      <c r="DD60" s="176"/>
      <c r="DG60" s="256"/>
      <c r="DH60" s="57"/>
      <c r="DJ60" s="61"/>
      <c r="DK60" s="257"/>
      <c r="DL60" s="63"/>
      <c r="DM60" s="63"/>
      <c r="DN60" s="258"/>
      <c r="DO60" s="170"/>
      <c r="DP60" s="63"/>
      <c r="DQ60" s="170"/>
      <c r="DR60" s="63"/>
      <c r="DS60" s="170"/>
      <c r="DT60" s="63"/>
      <c r="DU60" s="63"/>
      <c r="DV60" s="63"/>
      <c r="DW60" s="63"/>
      <c r="DX60" s="63"/>
      <c r="DY60" s="259"/>
      <c r="DZ60" s="259"/>
      <c r="EA60" s="259"/>
      <c r="EB60" s="259"/>
    </row>
    <row r="61" spans="1:132">
      <c r="CK61" s="57"/>
      <c r="CL61" s="255"/>
      <c r="CO61" s="254"/>
      <c r="CP61" s="254"/>
      <c r="CQ61" s="254"/>
      <c r="CR61" s="254"/>
      <c r="CS61" s="254"/>
      <c r="CT61" s="254"/>
      <c r="DA61" s="61"/>
      <c r="DB61" s="176"/>
      <c r="DD61" s="176"/>
      <c r="DG61" s="256"/>
      <c r="DH61" s="57"/>
      <c r="DJ61" s="61"/>
      <c r="DK61" s="257"/>
      <c r="DL61" s="63"/>
      <c r="DM61" s="63"/>
      <c r="DN61" s="258"/>
      <c r="DO61" s="170"/>
      <c r="DP61" s="63"/>
      <c r="DQ61" s="170"/>
      <c r="DR61" s="63"/>
      <c r="DS61" s="170"/>
      <c r="DT61" s="63"/>
      <c r="DU61" s="63"/>
      <c r="DV61" s="63"/>
      <c r="DW61" s="63"/>
      <c r="DX61" s="63"/>
      <c r="DY61" s="259"/>
      <c r="DZ61" s="259"/>
      <c r="EA61" s="259"/>
      <c r="EB61" s="259"/>
    </row>
    <row r="62" spans="1:132">
      <c r="CK62" s="57"/>
      <c r="CL62" s="255"/>
      <c r="CO62" s="254"/>
      <c r="CP62" s="254"/>
      <c r="CQ62" s="254"/>
      <c r="CR62" s="254"/>
      <c r="CS62" s="254"/>
      <c r="CT62" s="254"/>
      <c r="DA62" s="61"/>
      <c r="DB62" s="176"/>
      <c r="DD62" s="176"/>
      <c r="DG62" s="256"/>
      <c r="DH62" s="57"/>
      <c r="DJ62" s="61"/>
      <c r="DK62" s="257"/>
      <c r="DL62" s="63"/>
      <c r="DM62" s="63"/>
      <c r="DN62" s="258"/>
      <c r="DO62" s="170"/>
      <c r="DP62" s="63"/>
      <c r="DQ62" s="170"/>
      <c r="DR62" s="63"/>
      <c r="DS62" s="170"/>
      <c r="DT62" s="63"/>
      <c r="DU62" s="63"/>
      <c r="DV62" s="63"/>
      <c r="DW62" s="63"/>
      <c r="DX62" s="63"/>
      <c r="DY62" s="259"/>
      <c r="DZ62" s="259"/>
      <c r="EA62" s="259"/>
      <c r="EB62" s="259"/>
    </row>
    <row r="63" spans="1:132">
      <c r="CK63" s="57"/>
      <c r="CL63" s="255"/>
      <c r="CO63" s="254"/>
      <c r="CP63" s="254"/>
      <c r="CQ63" s="254"/>
      <c r="CR63" s="254"/>
      <c r="CS63" s="254"/>
      <c r="CT63" s="254"/>
      <c r="DA63" s="61"/>
      <c r="DB63" s="176"/>
      <c r="DD63" s="176"/>
      <c r="DG63" s="256"/>
      <c r="DH63" s="57"/>
      <c r="DJ63" s="61"/>
      <c r="DK63" s="257"/>
      <c r="DL63" s="63"/>
      <c r="DM63" s="63"/>
      <c r="DN63" s="258"/>
      <c r="DO63" s="170"/>
      <c r="DP63" s="63"/>
      <c r="DQ63" s="170"/>
      <c r="DR63" s="63"/>
      <c r="DS63" s="170"/>
      <c r="DT63" s="63"/>
      <c r="DU63" s="63"/>
      <c r="DV63" s="63"/>
      <c r="DW63" s="63"/>
      <c r="DX63" s="63"/>
      <c r="DY63" s="259"/>
      <c r="DZ63" s="259"/>
      <c r="EA63" s="259"/>
      <c r="EB63" s="259"/>
    </row>
    <row r="64" spans="1:132">
      <c r="CK64" s="57"/>
      <c r="CL64" s="255"/>
      <c r="CO64" s="254"/>
      <c r="CP64" s="254"/>
      <c r="CQ64" s="254"/>
      <c r="CR64" s="254"/>
      <c r="CS64" s="254"/>
      <c r="CT64" s="254"/>
      <c r="DA64" s="61"/>
      <c r="DB64" s="176"/>
      <c r="DD64" s="176"/>
      <c r="DG64" s="256"/>
      <c r="DH64" s="57"/>
      <c r="DJ64" s="61"/>
      <c r="DK64" s="257"/>
      <c r="DL64" s="63"/>
      <c r="DM64" s="63"/>
      <c r="DN64" s="258"/>
      <c r="DO64" s="170"/>
      <c r="DP64" s="63"/>
      <c r="DQ64" s="170"/>
      <c r="DR64" s="63"/>
      <c r="DS64" s="170"/>
      <c r="DT64" s="63"/>
      <c r="DU64" s="63"/>
      <c r="DV64" s="63"/>
      <c r="DW64" s="63"/>
      <c r="DX64" s="63"/>
      <c r="DY64" s="259"/>
      <c r="DZ64" s="259"/>
      <c r="EA64" s="259"/>
      <c r="EB64" s="259"/>
    </row>
    <row r="65" spans="89:132">
      <c r="CK65" s="57"/>
      <c r="CL65" s="255"/>
      <c r="CO65" s="254"/>
      <c r="CP65" s="254"/>
      <c r="CQ65" s="254"/>
      <c r="CR65" s="254"/>
      <c r="CS65" s="254"/>
      <c r="CT65" s="254"/>
      <c r="DA65" s="61"/>
      <c r="DB65" s="176"/>
      <c r="DD65" s="176"/>
      <c r="DG65" s="256"/>
      <c r="DH65" s="57"/>
      <c r="DJ65" s="61"/>
      <c r="DK65" s="257"/>
      <c r="DL65" s="63"/>
      <c r="DM65" s="63"/>
      <c r="DN65" s="258"/>
      <c r="DO65" s="170"/>
      <c r="DP65" s="63"/>
      <c r="DQ65" s="170"/>
      <c r="DR65" s="63"/>
      <c r="DS65" s="170"/>
      <c r="DT65" s="63"/>
      <c r="DU65" s="63"/>
      <c r="DV65" s="63"/>
      <c r="DW65" s="63"/>
      <c r="DX65" s="63"/>
      <c r="DY65" s="259"/>
      <c r="DZ65" s="259"/>
      <c r="EA65" s="259"/>
      <c r="EB65" s="259"/>
    </row>
    <row r="66" spans="89:132">
      <c r="CK66" s="57"/>
      <c r="CL66" s="255"/>
      <c r="CO66" s="254"/>
      <c r="CP66" s="254"/>
      <c r="CQ66" s="254"/>
      <c r="CR66" s="254"/>
      <c r="CS66" s="254"/>
      <c r="CT66" s="254"/>
      <c r="DA66" s="61"/>
      <c r="DB66" s="176"/>
      <c r="DD66" s="176"/>
      <c r="DG66" s="256"/>
      <c r="DH66" s="57"/>
      <c r="DJ66" s="61"/>
      <c r="DK66" s="257"/>
      <c r="DL66" s="63"/>
      <c r="DM66" s="63"/>
      <c r="DN66" s="258"/>
      <c r="DO66" s="170"/>
      <c r="DP66" s="63"/>
      <c r="DQ66" s="170"/>
      <c r="DR66" s="63"/>
      <c r="DS66" s="170"/>
      <c r="DT66" s="63"/>
      <c r="DU66" s="63"/>
      <c r="DV66" s="63"/>
      <c r="DW66" s="63"/>
      <c r="DX66" s="63"/>
      <c r="DY66" s="259"/>
      <c r="DZ66" s="259"/>
      <c r="EA66" s="259"/>
      <c r="EB66" s="259"/>
    </row>
    <row r="67" spans="89:132">
      <c r="CK67" s="57"/>
      <c r="CL67" s="255"/>
      <c r="CO67" s="254"/>
      <c r="CP67" s="254"/>
      <c r="CQ67" s="254"/>
      <c r="CR67" s="254"/>
      <c r="CS67" s="254"/>
      <c r="CT67" s="254"/>
      <c r="DA67" s="61"/>
      <c r="DB67" s="176"/>
      <c r="DD67" s="176"/>
      <c r="DG67" s="256"/>
      <c r="DH67" s="57"/>
      <c r="DJ67" s="61"/>
      <c r="DK67" s="257"/>
      <c r="DL67" s="63"/>
      <c r="DM67" s="63"/>
      <c r="DN67" s="258"/>
      <c r="DO67" s="170"/>
      <c r="DP67" s="63"/>
      <c r="DQ67" s="170"/>
      <c r="DR67" s="63"/>
      <c r="DS67" s="170"/>
      <c r="DT67" s="63"/>
      <c r="DU67" s="63"/>
      <c r="DV67" s="63"/>
      <c r="DW67" s="63"/>
      <c r="DX67" s="63"/>
      <c r="DY67" s="259"/>
      <c r="DZ67" s="259"/>
      <c r="EA67" s="259"/>
      <c r="EB67" s="259"/>
    </row>
    <row r="68" spans="89:132">
      <c r="CK68" s="57"/>
      <c r="CL68" s="255"/>
      <c r="CO68" s="254"/>
      <c r="CP68" s="254"/>
      <c r="CQ68" s="254"/>
      <c r="CR68" s="254"/>
      <c r="CS68" s="254"/>
      <c r="CT68" s="254"/>
      <c r="DA68" s="61"/>
      <c r="DB68" s="176"/>
      <c r="DD68" s="176"/>
      <c r="DG68" s="256"/>
      <c r="DH68" s="57"/>
      <c r="DJ68" s="61"/>
      <c r="DK68" s="257"/>
      <c r="DL68" s="63"/>
      <c r="DM68" s="63"/>
      <c r="DN68" s="258"/>
      <c r="DO68" s="170"/>
      <c r="DP68" s="63"/>
      <c r="DQ68" s="170"/>
      <c r="DR68" s="63"/>
      <c r="DS68" s="170"/>
      <c r="DT68" s="63"/>
      <c r="DU68" s="63"/>
      <c r="DV68" s="63"/>
      <c r="DW68" s="63"/>
      <c r="DX68" s="63"/>
      <c r="DY68" s="259"/>
      <c r="DZ68" s="259"/>
      <c r="EA68" s="259"/>
      <c r="EB68" s="259"/>
    </row>
    <row r="69" spans="89:132">
      <c r="CK69" s="57"/>
      <c r="CL69" s="255"/>
      <c r="CO69" s="254"/>
      <c r="CP69" s="254"/>
      <c r="CQ69" s="254"/>
      <c r="CR69" s="254"/>
      <c r="CS69" s="254"/>
      <c r="CT69" s="254"/>
      <c r="DA69" s="61"/>
      <c r="DB69" s="176"/>
      <c r="DD69" s="176"/>
      <c r="DG69" s="256"/>
      <c r="DH69" s="57"/>
      <c r="DJ69" s="61"/>
      <c r="DK69" s="257"/>
      <c r="DL69" s="63"/>
      <c r="DM69" s="63"/>
      <c r="DN69" s="258"/>
      <c r="DO69" s="170"/>
      <c r="DP69" s="63"/>
      <c r="DQ69" s="170"/>
      <c r="DR69" s="63"/>
      <c r="DS69" s="170"/>
      <c r="DT69" s="63"/>
      <c r="DU69" s="63"/>
      <c r="DV69" s="63"/>
      <c r="DW69" s="63"/>
      <c r="DX69" s="63"/>
      <c r="DY69" s="259"/>
      <c r="DZ69" s="259"/>
      <c r="EA69" s="259"/>
      <c r="EB69" s="259"/>
    </row>
    <row r="70" spans="89:132">
      <c r="CK70" s="57"/>
      <c r="CL70" s="255"/>
      <c r="CO70" s="254"/>
      <c r="CP70" s="254"/>
      <c r="CQ70" s="254"/>
      <c r="CR70" s="254"/>
      <c r="CS70" s="254"/>
      <c r="CT70" s="254"/>
      <c r="DA70" s="61"/>
      <c r="DB70" s="176"/>
      <c r="DD70" s="176"/>
      <c r="DG70" s="256"/>
      <c r="DH70" s="57"/>
      <c r="DJ70" s="61"/>
      <c r="DK70" s="257"/>
      <c r="DL70" s="63"/>
      <c r="DM70" s="63"/>
      <c r="DN70" s="258"/>
      <c r="DO70" s="170"/>
      <c r="DP70" s="63"/>
      <c r="DQ70" s="170"/>
      <c r="DR70" s="63"/>
      <c r="DS70" s="170"/>
      <c r="DT70" s="63"/>
      <c r="DU70" s="63"/>
      <c r="DV70" s="63"/>
      <c r="DW70" s="63"/>
      <c r="DX70" s="63"/>
      <c r="DY70" s="259"/>
      <c r="DZ70" s="259"/>
      <c r="EA70" s="259"/>
      <c r="EB70" s="259"/>
    </row>
    <row r="71" spans="89:132">
      <c r="CK71" s="57"/>
      <c r="CL71" s="255"/>
      <c r="CO71" s="254"/>
      <c r="CP71" s="254"/>
      <c r="CQ71" s="254"/>
      <c r="CR71" s="254"/>
      <c r="CS71" s="254"/>
      <c r="CT71" s="254"/>
      <c r="DA71" s="61"/>
      <c r="DB71" s="176"/>
      <c r="DD71" s="176"/>
      <c r="DG71" s="256"/>
      <c r="DH71" s="57"/>
      <c r="DJ71" s="61"/>
      <c r="DK71" s="257"/>
      <c r="DL71" s="63"/>
      <c r="DM71" s="63"/>
      <c r="DN71" s="258"/>
      <c r="DO71" s="170"/>
      <c r="DP71" s="63"/>
      <c r="DQ71" s="170"/>
      <c r="DR71" s="63"/>
      <c r="DS71" s="170"/>
      <c r="DT71" s="63"/>
      <c r="DU71" s="63"/>
      <c r="DV71" s="63"/>
      <c r="DW71" s="63"/>
      <c r="DX71" s="63"/>
      <c r="DY71" s="259"/>
      <c r="DZ71" s="259"/>
      <c r="EA71" s="259"/>
      <c r="EB71" s="259"/>
    </row>
    <row r="72" spans="89:132">
      <c r="CK72" s="57"/>
      <c r="CL72" s="255"/>
      <c r="CO72" s="254"/>
      <c r="CP72" s="254"/>
      <c r="CQ72" s="254"/>
      <c r="CR72" s="254"/>
      <c r="CS72" s="254"/>
      <c r="CT72" s="254"/>
      <c r="DA72" s="61"/>
      <c r="DB72" s="176"/>
      <c r="DD72" s="176"/>
      <c r="DG72" s="256"/>
      <c r="DH72" s="57"/>
      <c r="DJ72" s="61"/>
      <c r="DK72" s="257"/>
      <c r="DL72" s="63"/>
      <c r="DM72" s="63"/>
      <c r="DN72" s="258"/>
      <c r="DO72" s="170"/>
      <c r="DP72" s="63"/>
      <c r="DQ72" s="170"/>
      <c r="DR72" s="63"/>
      <c r="DS72" s="170"/>
      <c r="DT72" s="63"/>
      <c r="DU72" s="63"/>
      <c r="DV72" s="63"/>
      <c r="DW72" s="63"/>
      <c r="DX72" s="63"/>
      <c r="DY72" s="259"/>
      <c r="DZ72" s="259"/>
      <c r="EA72" s="259"/>
      <c r="EB72" s="259"/>
    </row>
    <row r="73" spans="89:132">
      <c r="CK73" s="57"/>
      <c r="CL73" s="255"/>
      <c r="CO73" s="254"/>
      <c r="CP73" s="254"/>
      <c r="CQ73" s="254"/>
      <c r="CR73" s="254"/>
      <c r="CS73" s="254"/>
      <c r="CT73" s="254"/>
      <c r="DA73" s="61"/>
      <c r="DB73" s="176"/>
      <c r="DD73" s="176"/>
      <c r="DG73" s="256"/>
      <c r="DH73" s="57"/>
      <c r="DJ73" s="61"/>
      <c r="DK73" s="257"/>
      <c r="DL73" s="63"/>
      <c r="DM73" s="63"/>
      <c r="DN73" s="258"/>
      <c r="DO73" s="170"/>
      <c r="DP73" s="63"/>
      <c r="DQ73" s="170"/>
      <c r="DR73" s="63"/>
      <c r="DS73" s="170"/>
      <c r="DT73" s="63"/>
      <c r="DU73" s="63"/>
      <c r="DV73" s="63"/>
      <c r="DW73" s="63"/>
      <c r="DX73" s="63"/>
      <c r="DY73" s="259"/>
      <c r="DZ73" s="259"/>
      <c r="EA73" s="259"/>
      <c r="EB73" s="259"/>
    </row>
    <row r="74" spans="89:132">
      <c r="CK74" s="57"/>
      <c r="CL74" s="255"/>
      <c r="CO74" s="254"/>
      <c r="CP74" s="254"/>
      <c r="CQ74" s="254"/>
      <c r="CR74" s="254"/>
      <c r="CS74" s="254"/>
      <c r="CT74" s="254"/>
      <c r="DA74" s="61"/>
      <c r="DB74" s="176"/>
      <c r="DD74" s="176"/>
      <c r="DG74" s="256"/>
      <c r="DH74" s="57"/>
      <c r="DJ74" s="61"/>
      <c r="DK74" s="257"/>
      <c r="DL74" s="63"/>
      <c r="DM74" s="63"/>
      <c r="DN74" s="258"/>
      <c r="DO74" s="170"/>
      <c r="DP74" s="63"/>
      <c r="DQ74" s="170"/>
      <c r="DR74" s="63"/>
      <c r="DS74" s="170"/>
      <c r="DT74" s="63"/>
      <c r="DU74" s="63"/>
      <c r="DV74" s="63"/>
      <c r="DW74" s="63"/>
      <c r="DX74" s="63"/>
      <c r="DY74" s="259"/>
      <c r="DZ74" s="259"/>
      <c r="EA74" s="259"/>
      <c r="EB74" s="259"/>
    </row>
    <row r="75" spans="89:132">
      <c r="CK75" s="57"/>
      <c r="CL75" s="255"/>
      <c r="CO75" s="254"/>
      <c r="CP75" s="254"/>
      <c r="CQ75" s="254"/>
      <c r="CR75" s="254"/>
      <c r="CS75" s="254"/>
      <c r="CT75" s="254"/>
      <c r="DA75" s="61"/>
      <c r="DB75" s="176"/>
      <c r="DD75" s="176"/>
      <c r="DG75" s="256"/>
      <c r="DH75" s="57"/>
      <c r="DJ75" s="61"/>
      <c r="DK75" s="257"/>
      <c r="DL75" s="63"/>
      <c r="DM75" s="63"/>
      <c r="DN75" s="258"/>
      <c r="DO75" s="170"/>
      <c r="DP75" s="63"/>
      <c r="DQ75" s="170"/>
      <c r="DR75" s="63"/>
      <c r="DS75" s="170"/>
      <c r="DT75" s="63"/>
      <c r="DU75" s="63"/>
      <c r="DV75" s="63"/>
      <c r="DW75" s="63"/>
      <c r="DX75" s="63"/>
      <c r="DY75" s="259"/>
      <c r="DZ75" s="259"/>
      <c r="EA75" s="259"/>
      <c r="EB75" s="259"/>
    </row>
    <row r="76" spans="89:132">
      <c r="CK76" s="57"/>
      <c r="CL76" s="255"/>
      <c r="CO76" s="254"/>
      <c r="CP76" s="254"/>
      <c r="CQ76" s="254"/>
      <c r="CR76" s="254"/>
      <c r="CS76" s="254"/>
      <c r="CT76" s="254"/>
      <c r="DA76" s="61"/>
      <c r="DB76" s="176"/>
      <c r="DD76" s="176"/>
      <c r="DG76" s="256"/>
      <c r="DH76" s="57"/>
      <c r="DJ76" s="61"/>
      <c r="DK76" s="257"/>
      <c r="DL76" s="63"/>
      <c r="DM76" s="63"/>
      <c r="DN76" s="258"/>
      <c r="DO76" s="170"/>
      <c r="DP76" s="63"/>
      <c r="DQ76" s="170"/>
      <c r="DR76" s="63"/>
      <c r="DS76" s="170"/>
      <c r="DT76" s="63"/>
      <c r="DU76" s="63"/>
      <c r="DV76" s="63"/>
      <c r="DW76" s="63"/>
      <c r="DX76" s="63"/>
      <c r="DY76" s="259"/>
      <c r="DZ76" s="259"/>
      <c r="EA76" s="259"/>
      <c r="EB76" s="259"/>
    </row>
    <row r="77" spans="89:132">
      <c r="CK77" s="57"/>
      <c r="CL77" s="255"/>
      <c r="CO77" s="254"/>
      <c r="CP77" s="254"/>
      <c r="CQ77" s="254"/>
      <c r="CR77" s="254"/>
      <c r="CS77" s="254"/>
      <c r="CT77" s="254"/>
      <c r="DA77" s="61"/>
      <c r="DB77" s="176"/>
      <c r="DD77" s="176"/>
      <c r="DG77" s="256"/>
      <c r="DH77" s="57"/>
      <c r="DJ77" s="61"/>
      <c r="DK77" s="257"/>
      <c r="DL77" s="63"/>
      <c r="DM77" s="63"/>
      <c r="DN77" s="258"/>
      <c r="DO77" s="170"/>
      <c r="DP77" s="63"/>
      <c r="DQ77" s="170"/>
      <c r="DR77" s="63"/>
      <c r="DS77" s="170"/>
      <c r="DT77" s="63"/>
      <c r="DU77" s="63"/>
      <c r="DV77" s="63"/>
      <c r="DW77" s="63"/>
      <c r="DX77" s="63"/>
      <c r="DY77" s="259"/>
      <c r="DZ77" s="259"/>
      <c r="EA77" s="259"/>
      <c r="EB77" s="259"/>
    </row>
    <row r="78" spans="89:132">
      <c r="CK78" s="57"/>
      <c r="CL78" s="255"/>
      <c r="CO78" s="254"/>
      <c r="CP78" s="254"/>
      <c r="CQ78" s="254"/>
      <c r="CR78" s="254"/>
      <c r="CS78" s="254"/>
      <c r="CT78" s="254"/>
      <c r="DA78" s="61"/>
      <c r="DB78" s="176"/>
      <c r="DD78" s="176"/>
      <c r="DG78" s="256"/>
      <c r="DH78" s="57"/>
      <c r="DJ78" s="61"/>
      <c r="DK78" s="257"/>
      <c r="DL78" s="63"/>
      <c r="DM78" s="63"/>
      <c r="DN78" s="258"/>
      <c r="DO78" s="170"/>
      <c r="DP78" s="63"/>
      <c r="DQ78" s="170"/>
      <c r="DR78" s="63"/>
      <c r="DS78" s="170"/>
      <c r="DT78" s="63"/>
      <c r="DU78" s="63"/>
      <c r="DV78" s="63"/>
      <c r="DW78" s="63"/>
      <c r="DX78" s="63"/>
      <c r="DY78" s="259"/>
      <c r="DZ78" s="259"/>
      <c r="EA78" s="259"/>
      <c r="EB78" s="259"/>
    </row>
    <row r="79" spans="89:132">
      <c r="CK79" s="57"/>
      <c r="CL79" s="255"/>
      <c r="CO79" s="254"/>
      <c r="CP79" s="254"/>
      <c r="CQ79" s="254"/>
      <c r="CR79" s="254"/>
      <c r="CS79" s="254"/>
      <c r="CT79" s="254"/>
      <c r="DA79" s="61"/>
      <c r="DB79" s="176"/>
      <c r="DD79" s="176"/>
      <c r="DG79" s="256"/>
      <c r="DH79" s="57"/>
      <c r="DJ79" s="61"/>
      <c r="DK79" s="257"/>
      <c r="DL79" s="63"/>
      <c r="DM79" s="63"/>
      <c r="DN79" s="258"/>
      <c r="DO79" s="170"/>
      <c r="DP79" s="63"/>
      <c r="DQ79" s="170"/>
      <c r="DR79" s="63"/>
      <c r="DS79" s="170"/>
      <c r="DT79" s="63"/>
      <c r="DU79" s="63"/>
      <c r="DV79" s="63"/>
      <c r="DW79" s="63"/>
      <c r="DX79" s="63"/>
      <c r="DY79" s="259"/>
      <c r="DZ79" s="259"/>
      <c r="EA79" s="259"/>
      <c r="EB79" s="259"/>
    </row>
    <row r="80" spans="89:132">
      <c r="CK80" s="57"/>
      <c r="CL80" s="255"/>
      <c r="CO80" s="254"/>
      <c r="CP80" s="254"/>
      <c r="CQ80" s="254"/>
      <c r="CR80" s="254"/>
      <c r="CS80" s="254"/>
      <c r="CT80" s="254"/>
      <c r="DA80" s="61"/>
      <c r="DB80" s="176"/>
      <c r="DD80" s="176"/>
      <c r="DG80" s="256"/>
      <c r="DH80" s="57"/>
      <c r="DJ80" s="61"/>
      <c r="DK80" s="257"/>
      <c r="DL80" s="63"/>
      <c r="DM80" s="63"/>
      <c r="DN80" s="258"/>
      <c r="DO80" s="170"/>
      <c r="DP80" s="63"/>
      <c r="DQ80" s="170"/>
      <c r="DR80" s="63"/>
      <c r="DS80" s="170"/>
      <c r="DT80" s="63"/>
      <c r="DU80" s="63"/>
      <c r="DV80" s="63"/>
      <c r="DW80" s="63"/>
      <c r="DX80" s="63"/>
      <c r="DY80" s="259"/>
      <c r="DZ80" s="259"/>
      <c r="EA80" s="259"/>
      <c r="EB80" s="259"/>
    </row>
    <row r="81" spans="89:132">
      <c r="CK81" s="57"/>
      <c r="CL81" s="255"/>
      <c r="CO81" s="254"/>
      <c r="CP81" s="254"/>
      <c r="CQ81" s="254"/>
      <c r="CR81" s="254"/>
      <c r="CS81" s="254"/>
      <c r="CT81" s="254"/>
      <c r="DA81" s="61"/>
      <c r="DB81" s="176"/>
      <c r="DD81" s="176"/>
      <c r="DG81" s="256"/>
      <c r="DH81" s="57"/>
      <c r="DJ81" s="61"/>
      <c r="DK81" s="257"/>
      <c r="DL81" s="63"/>
      <c r="DM81" s="63"/>
      <c r="DN81" s="258"/>
      <c r="DO81" s="170"/>
      <c r="DP81" s="63"/>
      <c r="DQ81" s="170"/>
      <c r="DR81" s="63"/>
      <c r="DS81" s="170"/>
      <c r="DT81" s="63"/>
      <c r="DU81" s="63"/>
      <c r="DV81" s="63"/>
      <c r="DW81" s="63"/>
      <c r="DX81" s="63"/>
      <c r="DY81" s="259"/>
      <c r="DZ81" s="259"/>
      <c r="EA81" s="259"/>
      <c r="EB81" s="259"/>
    </row>
    <row r="82" spans="89:132">
      <c r="CK82" s="57"/>
      <c r="CL82" s="255"/>
      <c r="CO82" s="254"/>
      <c r="CP82" s="254"/>
      <c r="CQ82" s="254"/>
      <c r="CR82" s="254"/>
      <c r="CS82" s="254"/>
      <c r="CT82" s="254"/>
      <c r="DA82" s="61"/>
      <c r="DB82" s="176"/>
      <c r="DD82" s="176"/>
      <c r="DG82" s="256"/>
      <c r="DH82" s="57"/>
      <c r="DJ82" s="61"/>
      <c r="DK82" s="257"/>
      <c r="DL82" s="63"/>
      <c r="DM82" s="63"/>
      <c r="DN82" s="258"/>
      <c r="DO82" s="170"/>
      <c r="DP82" s="63"/>
      <c r="DQ82" s="170"/>
      <c r="DR82" s="63"/>
      <c r="DS82" s="170"/>
      <c r="DT82" s="63"/>
      <c r="DU82" s="63"/>
      <c r="DV82" s="63"/>
      <c r="DW82" s="63"/>
      <c r="DX82" s="63"/>
      <c r="DY82" s="259"/>
      <c r="DZ82" s="259"/>
      <c r="EA82" s="259"/>
      <c r="EB82" s="259"/>
    </row>
    <row r="83" spans="89:132">
      <c r="CK83" s="57"/>
      <c r="CL83" s="255"/>
      <c r="CO83" s="254"/>
      <c r="CP83" s="254"/>
      <c r="CQ83" s="254"/>
      <c r="CR83" s="254"/>
      <c r="CS83" s="254"/>
      <c r="CT83" s="254"/>
      <c r="DA83" s="61"/>
      <c r="DB83" s="176"/>
      <c r="DD83" s="176"/>
      <c r="DG83" s="256"/>
      <c r="DH83" s="57"/>
      <c r="DJ83" s="61"/>
      <c r="DK83" s="257"/>
      <c r="DL83" s="63"/>
      <c r="DM83" s="63"/>
      <c r="DN83" s="258"/>
      <c r="DO83" s="170"/>
      <c r="DP83" s="63"/>
      <c r="DQ83" s="170"/>
      <c r="DR83" s="63"/>
      <c r="DS83" s="170"/>
      <c r="DT83" s="63"/>
      <c r="DU83" s="63"/>
      <c r="DV83" s="63"/>
      <c r="DW83" s="63"/>
      <c r="DX83" s="63"/>
      <c r="DY83" s="259"/>
      <c r="DZ83" s="259"/>
      <c r="EA83" s="259"/>
      <c r="EB83" s="259"/>
    </row>
    <row r="84" spans="89:132">
      <c r="CK84" s="57"/>
      <c r="CL84" s="255"/>
      <c r="CO84" s="254"/>
      <c r="CP84" s="254"/>
      <c r="CQ84" s="254"/>
      <c r="CR84" s="254"/>
      <c r="CS84" s="254"/>
      <c r="CT84" s="254"/>
      <c r="DA84" s="61"/>
      <c r="DB84" s="176"/>
      <c r="DD84" s="176"/>
      <c r="DG84" s="256"/>
      <c r="DH84" s="57"/>
      <c r="DJ84" s="61"/>
      <c r="DK84" s="257"/>
      <c r="DL84" s="63"/>
      <c r="DM84" s="63"/>
      <c r="DN84" s="258"/>
      <c r="DO84" s="170"/>
      <c r="DP84" s="63"/>
      <c r="DQ84" s="170"/>
      <c r="DR84" s="63"/>
      <c r="DS84" s="170"/>
      <c r="DT84" s="63"/>
      <c r="DU84" s="63"/>
      <c r="DV84" s="63"/>
      <c r="DW84" s="63"/>
      <c r="DX84" s="63"/>
      <c r="DY84" s="259"/>
      <c r="DZ84" s="259"/>
      <c r="EA84" s="259"/>
      <c r="EB84" s="259"/>
    </row>
    <row r="85" spans="89:132">
      <c r="CK85" s="57"/>
      <c r="CL85" s="255"/>
      <c r="CO85" s="254"/>
      <c r="CP85" s="254"/>
      <c r="CQ85" s="254"/>
      <c r="CR85" s="254"/>
      <c r="CS85" s="254"/>
      <c r="CT85" s="254"/>
      <c r="DA85" s="61"/>
      <c r="DB85" s="176"/>
      <c r="DD85" s="176"/>
      <c r="DG85" s="256"/>
      <c r="DH85" s="57"/>
      <c r="DJ85" s="61"/>
      <c r="DK85" s="257"/>
      <c r="DL85" s="63"/>
      <c r="DM85" s="63"/>
      <c r="DN85" s="258"/>
      <c r="DO85" s="170"/>
      <c r="DP85" s="63"/>
      <c r="DQ85" s="170"/>
      <c r="DR85" s="63"/>
      <c r="DS85" s="170"/>
      <c r="DT85" s="63"/>
      <c r="DU85" s="63"/>
      <c r="DV85" s="63"/>
      <c r="DW85" s="63"/>
      <c r="DX85" s="63"/>
      <c r="DY85" s="259"/>
      <c r="DZ85" s="259"/>
      <c r="EA85" s="259"/>
      <c r="EB85" s="259"/>
    </row>
    <row r="86" spans="89:132">
      <c r="CK86" s="57"/>
      <c r="CL86" s="255"/>
      <c r="CO86" s="254"/>
      <c r="CP86" s="254"/>
      <c r="CQ86" s="254"/>
      <c r="CR86" s="254"/>
      <c r="CS86" s="254"/>
      <c r="CT86" s="254"/>
      <c r="DA86" s="61"/>
      <c r="DB86" s="176"/>
      <c r="DD86" s="176"/>
      <c r="DG86" s="256"/>
      <c r="DH86" s="57"/>
      <c r="DJ86" s="61"/>
      <c r="DK86" s="257"/>
      <c r="DL86" s="63"/>
      <c r="DM86" s="63"/>
      <c r="DN86" s="258"/>
      <c r="DO86" s="170"/>
      <c r="DP86" s="63"/>
      <c r="DQ86" s="170"/>
      <c r="DR86" s="63"/>
      <c r="DS86" s="170"/>
      <c r="DT86" s="63"/>
      <c r="DU86" s="63"/>
      <c r="DV86" s="63"/>
      <c r="DW86" s="63"/>
      <c r="DX86" s="63"/>
      <c r="DY86" s="259"/>
      <c r="DZ86" s="259"/>
      <c r="EA86" s="259"/>
      <c r="EB86" s="259"/>
    </row>
    <row r="87" spans="89:132">
      <c r="CK87" s="57"/>
      <c r="CL87" s="255"/>
      <c r="CO87" s="254"/>
      <c r="CP87" s="254"/>
      <c r="CQ87" s="254"/>
      <c r="CR87" s="254"/>
      <c r="CS87" s="254"/>
      <c r="CT87" s="254"/>
      <c r="DA87" s="61"/>
      <c r="DB87" s="176"/>
      <c r="DD87" s="176"/>
      <c r="DG87" s="256"/>
      <c r="DH87" s="57"/>
      <c r="DJ87" s="61"/>
      <c r="DK87" s="257"/>
      <c r="DL87" s="63"/>
      <c r="DM87" s="63"/>
      <c r="DN87" s="258"/>
      <c r="DO87" s="170"/>
      <c r="DP87" s="63"/>
      <c r="DQ87" s="170"/>
      <c r="DR87" s="63"/>
      <c r="DS87" s="170"/>
      <c r="DT87" s="63"/>
      <c r="DU87" s="63"/>
      <c r="DV87" s="63"/>
      <c r="DW87" s="63"/>
      <c r="DX87" s="63"/>
      <c r="DY87" s="259"/>
      <c r="DZ87" s="259"/>
      <c r="EA87" s="259"/>
      <c r="EB87" s="259"/>
    </row>
    <row r="88" spans="89:132">
      <c r="CK88" s="57"/>
      <c r="CL88" s="255"/>
      <c r="CO88" s="254"/>
      <c r="CP88" s="254"/>
      <c r="CQ88" s="254"/>
      <c r="CR88" s="254"/>
      <c r="CS88" s="254"/>
      <c r="CT88" s="254"/>
      <c r="DA88" s="61"/>
      <c r="DB88" s="176"/>
      <c r="DD88" s="176"/>
      <c r="DG88" s="256"/>
      <c r="DH88" s="57"/>
      <c r="DJ88" s="61"/>
      <c r="DK88" s="257"/>
      <c r="DL88" s="63"/>
      <c r="DM88" s="63"/>
      <c r="DN88" s="258"/>
      <c r="DO88" s="170"/>
      <c r="DP88" s="63"/>
      <c r="DQ88" s="170"/>
      <c r="DR88" s="63"/>
      <c r="DS88" s="170"/>
      <c r="DT88" s="63"/>
      <c r="DU88" s="63"/>
      <c r="DV88" s="63"/>
      <c r="DW88" s="63"/>
      <c r="DX88" s="63"/>
      <c r="DY88" s="259"/>
      <c r="DZ88" s="259"/>
      <c r="EA88" s="259"/>
      <c r="EB88" s="259"/>
    </row>
    <row r="89" spans="89:132">
      <c r="CK89" s="57"/>
      <c r="CL89" s="255"/>
      <c r="CO89" s="254"/>
      <c r="CP89" s="254"/>
      <c r="CQ89" s="254"/>
      <c r="CR89" s="254"/>
      <c r="CS89" s="254"/>
      <c r="CT89" s="254"/>
      <c r="DA89" s="61"/>
      <c r="DB89" s="176"/>
      <c r="DD89" s="176"/>
      <c r="DG89" s="256"/>
      <c r="DH89" s="57"/>
      <c r="DJ89" s="61"/>
      <c r="DK89" s="257"/>
      <c r="DL89" s="63"/>
      <c r="DM89" s="63"/>
      <c r="DN89" s="258"/>
      <c r="DO89" s="170"/>
      <c r="DP89" s="63"/>
      <c r="DQ89" s="170"/>
      <c r="DR89" s="63"/>
      <c r="DS89" s="170"/>
      <c r="DT89" s="63"/>
      <c r="DU89" s="63"/>
      <c r="DV89" s="63"/>
      <c r="DW89" s="63"/>
      <c r="DX89" s="63"/>
      <c r="DY89" s="259"/>
      <c r="DZ89" s="259"/>
      <c r="EA89" s="259"/>
      <c r="EB89" s="259"/>
    </row>
    <row r="90" spans="89:132">
      <c r="CK90" s="57"/>
      <c r="CL90" s="255"/>
      <c r="CO90" s="254"/>
      <c r="CP90" s="254"/>
      <c r="CQ90" s="254"/>
      <c r="CR90" s="254"/>
      <c r="CS90" s="254"/>
      <c r="CT90" s="254"/>
      <c r="DA90" s="61"/>
      <c r="DB90" s="176"/>
      <c r="DD90" s="176"/>
      <c r="DG90" s="256"/>
      <c r="DH90" s="57"/>
      <c r="DJ90" s="61"/>
      <c r="DK90" s="257"/>
      <c r="DL90" s="63"/>
      <c r="DM90" s="63"/>
      <c r="DN90" s="258"/>
      <c r="DO90" s="170"/>
      <c r="DP90" s="63"/>
      <c r="DQ90" s="170"/>
      <c r="DR90" s="63"/>
      <c r="DS90" s="170"/>
      <c r="DT90" s="63"/>
      <c r="DU90" s="63"/>
      <c r="DV90" s="63"/>
      <c r="DW90" s="63"/>
      <c r="DX90" s="63"/>
      <c r="DY90" s="259"/>
      <c r="DZ90" s="259"/>
      <c r="EA90" s="259"/>
      <c r="EB90" s="259"/>
    </row>
    <row r="91" spans="89:132">
      <c r="CK91" s="57"/>
      <c r="CL91" s="255"/>
      <c r="CO91" s="254"/>
      <c r="CP91" s="254"/>
      <c r="CQ91" s="254"/>
      <c r="CR91" s="254"/>
      <c r="CS91" s="254"/>
      <c r="CT91" s="254"/>
      <c r="DA91" s="61"/>
      <c r="DB91" s="176"/>
      <c r="DD91" s="176"/>
      <c r="DG91" s="256"/>
      <c r="DH91" s="57"/>
      <c r="DJ91" s="61"/>
      <c r="DK91" s="257"/>
      <c r="DL91" s="63"/>
      <c r="DM91" s="63"/>
      <c r="DN91" s="258"/>
      <c r="DO91" s="170"/>
      <c r="DP91" s="63"/>
      <c r="DQ91" s="170"/>
      <c r="DR91" s="63"/>
      <c r="DS91" s="170"/>
      <c r="DT91" s="63"/>
      <c r="DU91" s="63"/>
      <c r="DV91" s="63"/>
      <c r="DW91" s="63"/>
      <c r="DX91" s="63"/>
      <c r="DY91" s="259"/>
      <c r="DZ91" s="259"/>
      <c r="EA91" s="259"/>
      <c r="EB91" s="259"/>
    </row>
    <row r="92" spans="89:132">
      <c r="CK92" s="57"/>
      <c r="CL92" s="255"/>
      <c r="CO92" s="254"/>
      <c r="CP92" s="254"/>
      <c r="CQ92" s="254"/>
      <c r="CR92" s="254"/>
      <c r="CS92" s="254"/>
      <c r="CT92" s="254"/>
      <c r="DA92" s="61"/>
      <c r="DB92" s="176"/>
      <c r="DD92" s="176"/>
      <c r="DG92" s="256"/>
      <c r="DH92" s="57"/>
      <c r="DJ92" s="61"/>
      <c r="DK92" s="257"/>
      <c r="DL92" s="63"/>
      <c r="DM92" s="63"/>
      <c r="DN92" s="258"/>
      <c r="DO92" s="170"/>
      <c r="DP92" s="63"/>
      <c r="DQ92" s="170"/>
      <c r="DR92" s="63"/>
      <c r="DS92" s="170"/>
      <c r="DT92" s="63"/>
      <c r="DU92" s="63"/>
      <c r="DV92" s="63"/>
      <c r="DW92" s="63"/>
      <c r="DX92" s="63"/>
      <c r="DY92" s="259"/>
      <c r="DZ92" s="259"/>
      <c r="EA92" s="259"/>
      <c r="EB92" s="259"/>
    </row>
    <row r="93" spans="89:132">
      <c r="CK93" s="57"/>
      <c r="CL93" s="255"/>
      <c r="CO93" s="254"/>
      <c r="CP93" s="254"/>
      <c r="CQ93" s="254"/>
      <c r="CR93" s="254"/>
      <c r="CS93" s="254"/>
      <c r="CT93" s="254"/>
      <c r="DA93" s="61"/>
      <c r="DB93" s="176"/>
      <c r="DD93" s="176"/>
      <c r="DG93" s="256"/>
      <c r="DH93" s="57"/>
      <c r="DJ93" s="61"/>
      <c r="DK93" s="257"/>
      <c r="DL93" s="63"/>
      <c r="DM93" s="63"/>
      <c r="DN93" s="258"/>
      <c r="DO93" s="170"/>
      <c r="DP93" s="63"/>
      <c r="DQ93" s="170"/>
      <c r="DR93" s="63"/>
      <c r="DS93" s="170"/>
      <c r="DT93" s="63"/>
      <c r="DU93" s="63"/>
      <c r="DV93" s="63"/>
      <c r="DW93" s="63"/>
      <c r="DX93" s="63"/>
      <c r="DY93" s="259"/>
      <c r="DZ93" s="259"/>
      <c r="EA93" s="259"/>
      <c r="EB93" s="259"/>
    </row>
    <row r="94" spans="89:132">
      <c r="CK94" s="57"/>
      <c r="CL94" s="255"/>
      <c r="CO94" s="254"/>
      <c r="CP94" s="254"/>
      <c r="CQ94" s="254"/>
      <c r="CR94" s="254"/>
      <c r="CS94" s="254"/>
      <c r="CT94" s="254"/>
      <c r="DA94" s="61"/>
      <c r="DB94" s="176"/>
      <c r="DD94" s="176"/>
      <c r="DG94" s="256"/>
      <c r="DH94" s="57"/>
      <c r="DJ94" s="61"/>
      <c r="DK94" s="257"/>
      <c r="DL94" s="63"/>
      <c r="DM94" s="63"/>
      <c r="DN94" s="258"/>
      <c r="DO94" s="170"/>
      <c r="DP94" s="63"/>
      <c r="DQ94" s="170"/>
      <c r="DR94" s="63"/>
      <c r="DS94" s="170"/>
      <c r="DT94" s="63"/>
      <c r="DU94" s="63"/>
      <c r="DV94" s="63"/>
      <c r="DW94" s="63"/>
      <c r="DX94" s="63"/>
      <c r="DY94" s="259"/>
      <c r="DZ94" s="259"/>
      <c r="EA94" s="259"/>
      <c r="EB94" s="259"/>
    </row>
    <row r="95" spans="89:132">
      <c r="CK95" s="57"/>
      <c r="CL95" s="255"/>
      <c r="CO95" s="254"/>
      <c r="CP95" s="254"/>
      <c r="CQ95" s="254"/>
      <c r="CR95" s="254"/>
      <c r="CS95" s="254"/>
      <c r="CT95" s="254"/>
      <c r="DA95" s="61"/>
      <c r="DB95" s="176"/>
      <c r="DD95" s="176"/>
      <c r="DG95" s="256"/>
      <c r="DH95" s="57"/>
      <c r="DJ95" s="61"/>
      <c r="DK95" s="257"/>
      <c r="DL95" s="63"/>
      <c r="DM95" s="63"/>
      <c r="DN95" s="258"/>
      <c r="DO95" s="170"/>
      <c r="DP95" s="63"/>
      <c r="DQ95" s="170"/>
      <c r="DR95" s="63"/>
      <c r="DS95" s="170"/>
      <c r="DT95" s="63"/>
      <c r="DU95" s="63"/>
      <c r="DV95" s="63"/>
      <c r="DW95" s="63"/>
      <c r="DX95" s="63"/>
      <c r="DY95" s="259"/>
      <c r="DZ95" s="259"/>
      <c r="EA95" s="259"/>
      <c r="EB95" s="259"/>
    </row>
    <row r="96" spans="89:132">
      <c r="CK96" s="57"/>
      <c r="CL96" s="255"/>
      <c r="CO96" s="254"/>
      <c r="CP96" s="254"/>
      <c r="CQ96" s="254"/>
      <c r="CR96" s="254"/>
      <c r="CS96" s="254"/>
      <c r="CT96" s="254"/>
      <c r="DA96" s="61"/>
      <c r="DB96" s="176"/>
      <c r="DD96" s="176"/>
      <c r="DG96" s="256"/>
      <c r="DH96" s="57"/>
      <c r="DJ96" s="61"/>
      <c r="DK96" s="257"/>
      <c r="DL96" s="63"/>
      <c r="DM96" s="63"/>
      <c r="DN96" s="258"/>
      <c r="DO96" s="170"/>
      <c r="DP96" s="63"/>
      <c r="DQ96" s="170"/>
      <c r="DR96" s="63"/>
      <c r="DS96" s="170"/>
      <c r="DT96" s="63"/>
      <c r="DU96" s="63"/>
      <c r="DV96" s="63"/>
      <c r="DW96" s="63"/>
      <c r="DX96" s="63"/>
      <c r="DY96" s="259"/>
      <c r="DZ96" s="259"/>
      <c r="EA96" s="259"/>
      <c r="EB96" s="259"/>
    </row>
    <row r="97" spans="89:132">
      <c r="CK97" s="57"/>
      <c r="CL97" s="255"/>
      <c r="CO97" s="254"/>
      <c r="CP97" s="254"/>
      <c r="CQ97" s="254"/>
      <c r="CR97" s="254"/>
      <c r="CS97" s="254"/>
      <c r="CT97" s="254"/>
      <c r="DA97" s="61"/>
      <c r="DB97" s="176"/>
      <c r="DD97" s="176"/>
      <c r="DG97" s="256"/>
      <c r="DH97" s="57"/>
      <c r="DJ97" s="61"/>
      <c r="DK97" s="257"/>
      <c r="DL97" s="63"/>
      <c r="DM97" s="63"/>
      <c r="DN97" s="258"/>
      <c r="DO97" s="170"/>
      <c r="DP97" s="63"/>
      <c r="DQ97" s="170"/>
      <c r="DR97" s="63"/>
      <c r="DS97" s="170"/>
      <c r="DT97" s="63"/>
      <c r="DU97" s="63"/>
      <c r="DV97" s="63"/>
      <c r="DW97" s="63"/>
      <c r="DX97" s="63"/>
      <c r="DY97" s="259"/>
      <c r="DZ97" s="259"/>
      <c r="EA97" s="259"/>
      <c r="EB97" s="259"/>
    </row>
    <row r="98" spans="89:132">
      <c r="CK98" s="57"/>
      <c r="CL98" s="255"/>
      <c r="CO98" s="254"/>
      <c r="CP98" s="254"/>
      <c r="CQ98" s="254"/>
      <c r="CR98" s="254"/>
      <c r="CS98" s="254"/>
      <c r="CT98" s="254"/>
      <c r="DA98" s="61"/>
      <c r="DB98" s="176"/>
      <c r="DD98" s="176"/>
      <c r="DG98" s="256"/>
      <c r="DH98" s="57"/>
      <c r="DJ98" s="61"/>
      <c r="DK98" s="257"/>
      <c r="DL98" s="63"/>
      <c r="DM98" s="63"/>
      <c r="DN98" s="258"/>
      <c r="DO98" s="170"/>
      <c r="DP98" s="63"/>
      <c r="DQ98" s="170"/>
      <c r="DR98" s="63"/>
      <c r="DS98" s="170"/>
      <c r="DT98" s="63"/>
      <c r="DU98" s="63"/>
      <c r="DV98" s="63"/>
      <c r="DW98" s="63"/>
      <c r="DX98" s="63"/>
      <c r="DY98" s="259"/>
      <c r="DZ98" s="259"/>
      <c r="EA98" s="259"/>
      <c r="EB98" s="259"/>
    </row>
    <row r="99" spans="89:132">
      <c r="CK99" s="57"/>
      <c r="CL99" s="255"/>
      <c r="CO99" s="254"/>
      <c r="CP99" s="254"/>
      <c r="CQ99" s="254"/>
      <c r="CR99" s="254"/>
      <c r="CS99" s="254"/>
      <c r="CT99" s="254"/>
      <c r="DA99" s="61"/>
      <c r="DB99" s="176"/>
      <c r="DD99" s="176"/>
      <c r="DG99" s="256"/>
      <c r="DH99" s="57"/>
      <c r="DJ99" s="61"/>
      <c r="DK99" s="257"/>
      <c r="DL99" s="63"/>
      <c r="DM99" s="63"/>
      <c r="DN99" s="258"/>
      <c r="DO99" s="170"/>
      <c r="DP99" s="63"/>
      <c r="DQ99" s="170"/>
      <c r="DR99" s="63"/>
      <c r="DS99" s="170"/>
      <c r="DT99" s="63"/>
      <c r="DU99" s="63"/>
      <c r="DV99" s="63"/>
      <c r="DW99" s="63"/>
      <c r="DX99" s="63"/>
      <c r="DY99" s="259"/>
      <c r="DZ99" s="259"/>
      <c r="EA99" s="259"/>
      <c r="EB99" s="259"/>
    </row>
    <row r="100" spans="89:132">
      <c r="CK100" s="57"/>
      <c r="CL100" s="255"/>
      <c r="CO100" s="254"/>
      <c r="CP100" s="254"/>
      <c r="CQ100" s="254"/>
      <c r="CR100" s="254"/>
      <c r="CS100" s="254"/>
      <c r="CT100" s="254"/>
      <c r="DA100" s="61"/>
      <c r="DB100" s="176"/>
      <c r="DD100" s="176"/>
      <c r="DG100" s="256"/>
      <c r="DH100" s="57"/>
      <c r="DJ100" s="61"/>
      <c r="DK100" s="257"/>
      <c r="DL100" s="63"/>
      <c r="DM100" s="63"/>
      <c r="DN100" s="258"/>
      <c r="DO100" s="170"/>
      <c r="DP100" s="63"/>
      <c r="DQ100" s="170"/>
      <c r="DR100" s="63"/>
      <c r="DS100" s="170"/>
      <c r="DT100" s="63"/>
      <c r="DU100" s="63"/>
      <c r="DV100" s="63"/>
      <c r="DW100" s="63"/>
      <c r="DX100" s="63"/>
      <c r="DY100" s="259"/>
      <c r="DZ100" s="259"/>
      <c r="EA100" s="259"/>
      <c r="EB100" s="259"/>
    </row>
    <row r="101" spans="89:132">
      <c r="CK101" s="57"/>
      <c r="CL101" s="255"/>
      <c r="CO101" s="254"/>
      <c r="CP101" s="254"/>
      <c r="CQ101" s="254"/>
      <c r="CR101" s="254"/>
      <c r="CS101" s="254"/>
      <c r="CT101" s="254"/>
      <c r="DA101" s="61"/>
      <c r="DB101" s="176"/>
      <c r="DD101" s="176"/>
      <c r="DG101" s="256"/>
      <c r="DH101" s="57"/>
      <c r="DJ101" s="61"/>
      <c r="DK101" s="257"/>
      <c r="DL101" s="63"/>
      <c r="DM101" s="63"/>
      <c r="DN101" s="258"/>
      <c r="DO101" s="170"/>
      <c r="DP101" s="63"/>
      <c r="DQ101" s="170"/>
      <c r="DR101" s="63"/>
      <c r="DS101" s="170"/>
      <c r="DT101" s="63"/>
      <c r="DU101" s="63"/>
      <c r="DV101" s="63"/>
      <c r="DW101" s="63"/>
      <c r="DX101" s="63"/>
      <c r="DY101" s="259"/>
      <c r="DZ101" s="259"/>
      <c r="EA101" s="259"/>
      <c r="EB101" s="259"/>
    </row>
    <row r="102" spans="89:132">
      <c r="CK102" s="57"/>
      <c r="CL102" s="255"/>
      <c r="CO102" s="254"/>
      <c r="CP102" s="254"/>
      <c r="CQ102" s="254"/>
      <c r="CR102" s="254"/>
      <c r="CS102" s="254"/>
      <c r="CT102" s="254"/>
      <c r="DA102" s="61"/>
      <c r="DB102" s="176"/>
      <c r="DD102" s="176"/>
      <c r="DG102" s="256"/>
      <c r="DH102" s="57"/>
      <c r="DJ102" s="61"/>
      <c r="DK102" s="257"/>
      <c r="DL102" s="63"/>
      <c r="DM102" s="63"/>
      <c r="DN102" s="258"/>
      <c r="DO102" s="170"/>
      <c r="DP102" s="63"/>
      <c r="DQ102" s="170"/>
      <c r="DR102" s="63"/>
      <c r="DS102" s="170"/>
      <c r="DT102" s="63"/>
      <c r="DU102" s="63"/>
      <c r="DV102" s="63"/>
      <c r="DW102" s="63"/>
      <c r="DX102" s="63"/>
      <c r="DY102" s="259"/>
      <c r="DZ102" s="259"/>
      <c r="EA102" s="259"/>
      <c r="EB102" s="259"/>
    </row>
    <row r="103" spans="89:132">
      <c r="CK103" s="57"/>
      <c r="CL103" s="255"/>
      <c r="CO103" s="254"/>
      <c r="CP103" s="254"/>
      <c r="CQ103" s="254"/>
      <c r="CR103" s="254"/>
      <c r="CS103" s="254"/>
      <c r="CT103" s="254"/>
      <c r="DA103" s="61"/>
      <c r="DB103" s="176"/>
      <c r="DD103" s="176"/>
      <c r="DG103" s="256"/>
      <c r="DH103" s="57"/>
      <c r="DJ103" s="61"/>
      <c r="DK103" s="257"/>
      <c r="DL103" s="63"/>
      <c r="DM103" s="63"/>
      <c r="DN103" s="258"/>
      <c r="DO103" s="170"/>
      <c r="DP103" s="63"/>
      <c r="DQ103" s="170"/>
      <c r="DR103" s="63"/>
      <c r="DS103" s="170"/>
      <c r="DT103" s="63"/>
      <c r="DU103" s="63"/>
      <c r="DV103" s="63"/>
      <c r="DW103" s="63"/>
      <c r="DX103" s="63"/>
      <c r="DY103" s="259"/>
      <c r="DZ103" s="259"/>
      <c r="EA103" s="259"/>
      <c r="EB103" s="259"/>
    </row>
    <row r="104" spans="89:132">
      <c r="CK104" s="57"/>
      <c r="CL104" s="255"/>
      <c r="CO104" s="254"/>
      <c r="CP104" s="254"/>
      <c r="CQ104" s="254"/>
      <c r="CR104" s="254"/>
      <c r="CS104" s="254"/>
      <c r="CT104" s="254"/>
      <c r="DA104" s="61"/>
      <c r="DB104" s="176"/>
      <c r="DD104" s="176"/>
      <c r="DG104" s="256"/>
      <c r="DH104" s="57"/>
      <c r="DJ104" s="61"/>
      <c r="DK104" s="257"/>
      <c r="DL104" s="63"/>
      <c r="DM104" s="63"/>
      <c r="DN104" s="258"/>
      <c r="DO104" s="170"/>
      <c r="DP104" s="63"/>
      <c r="DQ104" s="170"/>
      <c r="DR104" s="63"/>
      <c r="DS104" s="170"/>
      <c r="DT104" s="63"/>
      <c r="DU104" s="63"/>
      <c r="DV104" s="63"/>
      <c r="DW104" s="63"/>
      <c r="DX104" s="63"/>
      <c r="DY104" s="259"/>
      <c r="DZ104" s="259"/>
      <c r="EA104" s="259"/>
      <c r="EB104" s="259"/>
    </row>
    <row r="105" spans="89:132">
      <c r="CK105" s="57"/>
      <c r="CL105" s="255"/>
      <c r="CO105" s="254"/>
      <c r="CP105" s="254"/>
      <c r="CQ105" s="254"/>
      <c r="CR105" s="254"/>
      <c r="CS105" s="254"/>
      <c r="CT105" s="254"/>
      <c r="DA105" s="61"/>
      <c r="DB105" s="176"/>
      <c r="DD105" s="176"/>
      <c r="DG105" s="256"/>
      <c r="DH105" s="57"/>
      <c r="DJ105" s="61"/>
      <c r="DK105" s="257"/>
      <c r="DL105" s="63"/>
      <c r="DM105" s="63"/>
      <c r="DN105" s="258"/>
      <c r="DO105" s="170"/>
      <c r="DP105" s="63"/>
      <c r="DQ105" s="170"/>
      <c r="DR105" s="63"/>
      <c r="DS105" s="170"/>
      <c r="DT105" s="63"/>
      <c r="DU105" s="63"/>
      <c r="DV105" s="63"/>
      <c r="DW105" s="63"/>
      <c r="DX105" s="63"/>
      <c r="DY105" s="259"/>
      <c r="DZ105" s="259"/>
      <c r="EA105" s="259"/>
      <c r="EB105" s="259"/>
    </row>
    <row r="106" spans="89:132">
      <c r="CK106" s="57"/>
      <c r="CL106" s="255"/>
      <c r="CO106" s="254"/>
      <c r="CP106" s="254"/>
      <c r="CQ106" s="254"/>
      <c r="CR106" s="254"/>
      <c r="CS106" s="254"/>
      <c r="CT106" s="254"/>
      <c r="DA106" s="61"/>
      <c r="DB106" s="176"/>
      <c r="DD106" s="176"/>
      <c r="DG106" s="256"/>
      <c r="DH106" s="57"/>
      <c r="DJ106" s="61"/>
      <c r="DK106" s="257"/>
      <c r="DL106" s="63"/>
      <c r="DM106" s="63"/>
      <c r="DN106" s="258"/>
      <c r="DO106" s="170"/>
      <c r="DP106" s="63"/>
      <c r="DQ106" s="170"/>
      <c r="DR106" s="63"/>
      <c r="DS106" s="170"/>
      <c r="DT106" s="63"/>
      <c r="DU106" s="63"/>
      <c r="DV106" s="63"/>
      <c r="DW106" s="63"/>
      <c r="DX106" s="63"/>
      <c r="DY106" s="259"/>
      <c r="DZ106" s="259"/>
      <c r="EA106" s="259"/>
      <c r="EB106" s="259"/>
    </row>
    <row r="107" spans="89:132">
      <c r="CK107" s="57"/>
      <c r="CL107" s="255"/>
      <c r="CO107" s="254"/>
      <c r="CP107" s="254"/>
      <c r="CQ107" s="254"/>
      <c r="CR107" s="254"/>
      <c r="CS107" s="254"/>
      <c r="CT107" s="254"/>
      <c r="DA107" s="61"/>
      <c r="DB107" s="176"/>
      <c r="DD107" s="176"/>
      <c r="DG107" s="256"/>
      <c r="DH107" s="57"/>
      <c r="DJ107" s="61"/>
      <c r="DK107" s="257"/>
      <c r="DL107" s="63"/>
      <c r="DM107" s="63"/>
      <c r="DN107" s="258"/>
      <c r="DO107" s="170"/>
      <c r="DP107" s="63"/>
      <c r="DQ107" s="170"/>
      <c r="DR107" s="63"/>
      <c r="DS107" s="170"/>
      <c r="DT107" s="63"/>
      <c r="DU107" s="63"/>
      <c r="DV107" s="63"/>
      <c r="DW107" s="63"/>
      <c r="DX107" s="63"/>
      <c r="DY107" s="259"/>
      <c r="DZ107" s="259"/>
      <c r="EA107" s="259"/>
      <c r="EB107" s="259"/>
    </row>
    <row r="108" spans="89:132">
      <c r="CK108" s="57"/>
      <c r="CL108" s="255"/>
      <c r="CO108" s="254"/>
      <c r="CP108" s="254"/>
      <c r="CQ108" s="254"/>
      <c r="CR108" s="254"/>
      <c r="CS108" s="254"/>
      <c r="CT108" s="254"/>
      <c r="DA108" s="61"/>
      <c r="DB108" s="176"/>
      <c r="DD108" s="176"/>
      <c r="DG108" s="256"/>
      <c r="DH108" s="57"/>
      <c r="DJ108" s="61"/>
      <c r="DK108" s="257"/>
      <c r="DL108" s="63"/>
      <c r="DM108" s="63"/>
      <c r="DN108" s="258"/>
      <c r="DO108" s="170"/>
      <c r="DP108" s="63"/>
      <c r="DQ108" s="170"/>
      <c r="DR108" s="63"/>
      <c r="DS108" s="170"/>
      <c r="DT108" s="63"/>
      <c r="DU108" s="63"/>
      <c r="DV108" s="63"/>
      <c r="DW108" s="63"/>
      <c r="DX108" s="63"/>
      <c r="DY108" s="259"/>
      <c r="DZ108" s="259"/>
      <c r="EA108" s="259"/>
      <c r="EB108" s="259"/>
    </row>
    <row r="109" spans="89:132">
      <c r="CK109" s="57"/>
      <c r="CL109" s="255"/>
      <c r="CO109" s="254"/>
      <c r="CP109" s="254"/>
      <c r="CQ109" s="254"/>
      <c r="CR109" s="254"/>
      <c r="CS109" s="254"/>
      <c r="CT109" s="254"/>
      <c r="DA109" s="61"/>
      <c r="DB109" s="176"/>
      <c r="DD109" s="176"/>
      <c r="DG109" s="256"/>
      <c r="DH109" s="57"/>
      <c r="DJ109" s="61"/>
      <c r="DK109" s="257"/>
      <c r="DL109" s="63"/>
      <c r="DM109" s="63"/>
      <c r="DN109" s="258"/>
      <c r="DO109" s="170"/>
      <c r="DP109" s="63"/>
      <c r="DQ109" s="170"/>
      <c r="DR109" s="63"/>
      <c r="DS109" s="170"/>
      <c r="DT109" s="63"/>
      <c r="DU109" s="63"/>
      <c r="DV109" s="63"/>
      <c r="DW109" s="63"/>
      <c r="DX109" s="63"/>
      <c r="DY109" s="259"/>
      <c r="DZ109" s="259"/>
      <c r="EA109" s="259"/>
      <c r="EB109" s="259"/>
    </row>
    <row r="110" spans="89:132">
      <c r="CK110" s="57"/>
      <c r="CL110" s="255"/>
      <c r="CO110" s="254"/>
      <c r="CP110" s="254"/>
      <c r="CQ110" s="254"/>
      <c r="CR110" s="254"/>
      <c r="CS110" s="254"/>
      <c r="CT110" s="254"/>
      <c r="DA110" s="61"/>
      <c r="DB110" s="176"/>
      <c r="DD110" s="176"/>
      <c r="DG110" s="256"/>
      <c r="DH110" s="57"/>
      <c r="DJ110" s="61"/>
      <c r="DK110" s="257"/>
      <c r="DL110" s="63"/>
      <c r="DM110" s="63"/>
      <c r="DN110" s="258"/>
      <c r="DO110" s="170"/>
      <c r="DP110" s="63"/>
      <c r="DQ110" s="170"/>
      <c r="DR110" s="63"/>
      <c r="DS110" s="170"/>
      <c r="DT110" s="63"/>
      <c r="DU110" s="63"/>
      <c r="DV110" s="63"/>
      <c r="DW110" s="63"/>
      <c r="DX110" s="63"/>
      <c r="DY110" s="259"/>
      <c r="DZ110" s="259"/>
      <c r="EA110" s="259"/>
      <c r="EB110" s="259"/>
    </row>
    <row r="111" spans="89:132">
      <c r="CK111" s="57"/>
      <c r="CL111" s="255"/>
      <c r="CO111" s="254"/>
      <c r="CP111" s="254"/>
      <c r="CQ111" s="254"/>
      <c r="CR111" s="254"/>
      <c r="CS111" s="254"/>
      <c r="CT111" s="254"/>
      <c r="DA111" s="61"/>
      <c r="DB111" s="176"/>
      <c r="DD111" s="176"/>
      <c r="DG111" s="256"/>
      <c r="DH111" s="57"/>
      <c r="DJ111" s="61"/>
      <c r="DK111" s="257"/>
      <c r="DL111" s="63"/>
      <c r="DM111" s="63"/>
      <c r="DN111" s="258"/>
      <c r="DO111" s="170"/>
      <c r="DP111" s="63"/>
      <c r="DQ111" s="170"/>
      <c r="DR111" s="63"/>
      <c r="DS111" s="170"/>
      <c r="DT111" s="63"/>
      <c r="DU111" s="63"/>
      <c r="DV111" s="63"/>
      <c r="DW111" s="63"/>
      <c r="DX111" s="63"/>
      <c r="DY111" s="259"/>
      <c r="DZ111" s="259"/>
      <c r="EA111" s="259"/>
      <c r="EB111" s="259"/>
    </row>
    <row r="112" spans="89:132">
      <c r="CK112" s="57"/>
      <c r="CL112" s="255"/>
      <c r="CO112" s="254"/>
      <c r="CP112" s="254"/>
      <c r="CQ112" s="254"/>
      <c r="CR112" s="254"/>
      <c r="CS112" s="254"/>
      <c r="CT112" s="254"/>
      <c r="DA112" s="61"/>
      <c r="DB112" s="176"/>
      <c r="DD112" s="176"/>
      <c r="DG112" s="256"/>
      <c r="DH112" s="57"/>
      <c r="DJ112" s="61"/>
      <c r="DK112" s="257"/>
      <c r="DL112" s="63"/>
      <c r="DM112" s="63"/>
      <c r="DN112" s="258"/>
      <c r="DO112" s="170"/>
      <c r="DP112" s="63"/>
      <c r="DQ112" s="170"/>
      <c r="DR112" s="63"/>
      <c r="DS112" s="170"/>
      <c r="DT112" s="63"/>
      <c r="DU112" s="63"/>
      <c r="DV112" s="63"/>
      <c r="DW112" s="63"/>
      <c r="DX112" s="63"/>
      <c r="DY112" s="259"/>
      <c r="DZ112" s="259"/>
      <c r="EA112" s="259"/>
      <c r="EB112" s="259"/>
    </row>
    <row r="113" spans="89:132">
      <c r="CK113" s="57"/>
      <c r="CL113" s="255"/>
      <c r="CO113" s="254"/>
      <c r="CP113" s="254"/>
      <c r="CQ113" s="254"/>
      <c r="CR113" s="254"/>
      <c r="CS113" s="254"/>
      <c r="CT113" s="254"/>
      <c r="DA113" s="61"/>
      <c r="DB113" s="176"/>
      <c r="DD113" s="176"/>
      <c r="DG113" s="256"/>
      <c r="DH113" s="57"/>
      <c r="DJ113" s="61"/>
      <c r="DK113" s="257"/>
      <c r="DL113" s="63"/>
      <c r="DM113" s="63"/>
      <c r="DN113" s="258"/>
      <c r="DO113" s="170"/>
      <c r="DP113" s="63"/>
      <c r="DQ113" s="170"/>
      <c r="DR113" s="63"/>
      <c r="DS113" s="170"/>
      <c r="DT113" s="63"/>
      <c r="DU113" s="63"/>
      <c r="DV113" s="63"/>
      <c r="DW113" s="63"/>
      <c r="DX113" s="63"/>
      <c r="DY113" s="259"/>
      <c r="DZ113" s="259"/>
      <c r="EA113" s="259"/>
      <c r="EB113" s="259"/>
    </row>
    <row r="114" spans="89:132">
      <c r="CK114" s="57"/>
      <c r="CL114" s="255"/>
      <c r="CO114" s="254"/>
      <c r="CP114" s="254"/>
      <c r="CQ114" s="254"/>
      <c r="CR114" s="254"/>
      <c r="CS114" s="254"/>
      <c r="CT114" s="254"/>
      <c r="DA114" s="61"/>
      <c r="DB114" s="176"/>
      <c r="DD114" s="176"/>
      <c r="DG114" s="256"/>
      <c r="DH114" s="57"/>
      <c r="DJ114" s="61"/>
      <c r="DK114" s="257"/>
      <c r="DL114" s="63"/>
      <c r="DM114" s="63"/>
      <c r="DN114" s="258"/>
      <c r="DO114" s="170"/>
      <c r="DP114" s="63"/>
      <c r="DQ114" s="170"/>
      <c r="DR114" s="63"/>
      <c r="DS114" s="170"/>
      <c r="DT114" s="63"/>
      <c r="DU114" s="63"/>
      <c r="DV114" s="63"/>
      <c r="DW114" s="63"/>
      <c r="DX114" s="63"/>
      <c r="DY114" s="259"/>
      <c r="DZ114" s="259"/>
      <c r="EA114" s="259"/>
      <c r="EB114" s="259"/>
    </row>
    <row r="115" spans="89:132">
      <c r="CK115" s="57"/>
      <c r="CL115" s="255"/>
      <c r="CO115" s="254"/>
      <c r="CP115" s="254"/>
      <c r="CQ115" s="254"/>
      <c r="CR115" s="254"/>
      <c r="CS115" s="254"/>
      <c r="CT115" s="254"/>
      <c r="DA115" s="61"/>
      <c r="DB115" s="176"/>
      <c r="DD115" s="176"/>
      <c r="DG115" s="256"/>
      <c r="DH115" s="57"/>
      <c r="DJ115" s="61"/>
      <c r="DK115" s="257"/>
      <c r="DL115" s="63"/>
      <c r="DM115" s="63"/>
      <c r="DN115" s="258"/>
      <c r="DO115" s="170"/>
      <c r="DP115" s="63"/>
      <c r="DQ115" s="170"/>
      <c r="DR115" s="63"/>
      <c r="DS115" s="170"/>
      <c r="DT115" s="63"/>
      <c r="DU115" s="63"/>
      <c r="DV115" s="63"/>
      <c r="DW115" s="63"/>
      <c r="DX115" s="63"/>
      <c r="DY115" s="259"/>
      <c r="DZ115" s="259"/>
      <c r="EA115" s="259"/>
      <c r="EB115" s="259"/>
    </row>
    <row r="116" spans="89:132">
      <c r="CK116" s="57"/>
      <c r="CL116" s="255"/>
      <c r="CO116" s="254"/>
      <c r="CP116" s="254"/>
      <c r="CQ116" s="254"/>
      <c r="CR116" s="254"/>
      <c r="CS116" s="254"/>
      <c r="CT116" s="254"/>
      <c r="DA116" s="61"/>
      <c r="DB116" s="176"/>
      <c r="DD116" s="176"/>
      <c r="DG116" s="256"/>
      <c r="DH116" s="57"/>
      <c r="DJ116" s="61"/>
      <c r="DK116" s="257"/>
      <c r="DL116" s="63"/>
      <c r="DM116" s="63"/>
      <c r="DN116" s="258"/>
      <c r="DO116" s="170"/>
      <c r="DP116" s="63"/>
      <c r="DQ116" s="170"/>
      <c r="DR116" s="63"/>
      <c r="DS116" s="170"/>
      <c r="DT116" s="63"/>
      <c r="DU116" s="63"/>
      <c r="DV116" s="63"/>
      <c r="DW116" s="63"/>
      <c r="DX116" s="63"/>
      <c r="DY116" s="259"/>
      <c r="DZ116" s="259"/>
      <c r="EA116" s="259"/>
      <c r="EB116" s="259"/>
    </row>
    <row r="117" spans="89:132">
      <c r="CK117" s="57"/>
      <c r="CL117" s="255"/>
      <c r="CO117" s="254"/>
      <c r="CP117" s="254"/>
      <c r="CQ117" s="254"/>
      <c r="CR117" s="254"/>
      <c r="CS117" s="254"/>
      <c r="CT117" s="254"/>
      <c r="DA117" s="61"/>
      <c r="DB117" s="176"/>
      <c r="DD117" s="176"/>
      <c r="DG117" s="256"/>
      <c r="DH117" s="57"/>
      <c r="DJ117" s="61"/>
      <c r="DK117" s="257"/>
      <c r="DL117" s="63"/>
      <c r="DM117" s="63"/>
      <c r="DN117" s="258"/>
      <c r="DO117" s="170"/>
      <c r="DP117" s="63"/>
      <c r="DQ117" s="170"/>
      <c r="DR117" s="63"/>
      <c r="DS117" s="170"/>
      <c r="DT117" s="63"/>
      <c r="DU117" s="63"/>
      <c r="DV117" s="63"/>
      <c r="DW117" s="63"/>
      <c r="DX117" s="63"/>
      <c r="DY117" s="259"/>
      <c r="DZ117" s="259"/>
      <c r="EA117" s="259"/>
      <c r="EB117" s="259"/>
    </row>
    <row r="118" spans="89:132">
      <c r="CK118" s="57"/>
      <c r="CL118" s="255"/>
      <c r="CO118" s="254"/>
      <c r="CP118" s="254"/>
      <c r="CQ118" s="254"/>
      <c r="CR118" s="254"/>
      <c r="CS118" s="254"/>
      <c r="CT118" s="254"/>
      <c r="DA118" s="61"/>
      <c r="DB118" s="176"/>
      <c r="DD118" s="176"/>
      <c r="DG118" s="256"/>
      <c r="DH118" s="57"/>
      <c r="DJ118" s="61"/>
      <c r="DK118" s="257"/>
      <c r="DL118" s="63"/>
      <c r="DM118" s="63"/>
      <c r="DN118" s="258"/>
      <c r="DO118" s="170"/>
      <c r="DP118" s="63"/>
      <c r="DQ118" s="170"/>
      <c r="DR118" s="63"/>
      <c r="DS118" s="170"/>
      <c r="DT118" s="63"/>
      <c r="DU118" s="63"/>
      <c r="DV118" s="63"/>
      <c r="DW118" s="63"/>
      <c r="DX118" s="63"/>
      <c r="DY118" s="259"/>
      <c r="DZ118" s="259"/>
      <c r="EA118" s="259"/>
      <c r="EB118" s="259"/>
    </row>
    <row r="119" spans="89:132">
      <c r="CK119" s="57"/>
      <c r="CL119" s="255"/>
      <c r="CO119" s="254"/>
      <c r="CP119" s="254"/>
      <c r="CQ119" s="254"/>
      <c r="CR119" s="254"/>
      <c r="CS119" s="254"/>
      <c r="CT119" s="254"/>
      <c r="DA119" s="61"/>
      <c r="DB119" s="176"/>
      <c r="DD119" s="176"/>
      <c r="DG119" s="256"/>
      <c r="DH119" s="57"/>
      <c r="DJ119" s="61"/>
      <c r="DK119" s="257"/>
      <c r="DL119" s="63"/>
      <c r="DM119" s="63"/>
      <c r="DN119" s="258"/>
      <c r="DO119" s="170"/>
      <c r="DP119" s="63"/>
      <c r="DQ119" s="170"/>
      <c r="DR119" s="63"/>
      <c r="DS119" s="170"/>
      <c r="DT119" s="63"/>
      <c r="DU119" s="63"/>
      <c r="DV119" s="63"/>
      <c r="DW119" s="63"/>
      <c r="DX119" s="63"/>
      <c r="DY119" s="259"/>
      <c r="DZ119" s="259"/>
      <c r="EA119" s="259"/>
      <c r="EB119" s="259"/>
    </row>
  </sheetData>
  <sheetProtection algorithmName="SHA-512" hashValue="qe9A6l5YrHa1k4yDnU8sl/Gn16vs1GPjZQJi1fBmcTm6OmEBalO/wAwo8ywo13MH9GDBJFqm/kP6l1BWGWkhxQ==" saltValue="NQkpGQd2cOlToooROCpFcg==" spinCount="100000" sheet="1" objects="1" scenarios="1"/>
  <mergeCells count="1470">
    <mergeCell ref="DN32:DN33"/>
    <mergeCell ref="DO32:DO33"/>
    <mergeCell ref="DP32:DP33"/>
    <mergeCell ref="DV32:DV33"/>
    <mergeCell ref="DU32:DU33"/>
    <mergeCell ref="DT32:DT33"/>
    <mergeCell ref="DS32:DS33"/>
    <mergeCell ref="DR32:DR33"/>
    <mergeCell ref="DQ32:DQ33"/>
    <mergeCell ref="DL1:DV2"/>
    <mergeCell ref="DX1:DX2"/>
    <mergeCell ref="DZ1:EA5"/>
    <mergeCell ref="EB1:EB5"/>
    <mergeCell ref="DY2:DY3"/>
    <mergeCell ref="M3:R3"/>
    <mergeCell ref="V3:Z3"/>
    <mergeCell ref="AD3:AK3"/>
    <mergeCell ref="AO3:AU3"/>
    <mergeCell ref="AY3:BE3"/>
    <mergeCell ref="CA1:CJ2"/>
    <mergeCell ref="CL1:CT2"/>
    <mergeCell ref="CV1:CZ2"/>
    <mergeCell ref="DB1:DF2"/>
    <mergeCell ref="DH1:DH2"/>
    <mergeCell ref="DJ1:DJ5"/>
    <mergeCell ref="T1:Z2"/>
    <mergeCell ref="AB1:AK2"/>
    <mergeCell ref="AM1:AU2"/>
    <mergeCell ref="AW1:BE2"/>
    <mergeCell ref="BG1:BO2"/>
    <mergeCell ref="BQ1:BY2"/>
    <mergeCell ref="CC3:CJ3"/>
    <mergeCell ref="CN3:CT3"/>
    <mergeCell ref="CX3:CZ5"/>
    <mergeCell ref="DD3:DF5"/>
    <mergeCell ref="CE4:CI4"/>
    <mergeCell ref="CP4:CT4"/>
    <mergeCell ref="B1:B5"/>
    <mergeCell ref="C1:C5"/>
    <mergeCell ref="D1:D5"/>
    <mergeCell ref="E1:E5"/>
    <mergeCell ref="G1:H3"/>
    <mergeCell ref="J1:R2"/>
    <mergeCell ref="CL6:CT6"/>
    <mergeCell ref="CV6:CZ6"/>
    <mergeCell ref="DB6:DF6"/>
    <mergeCell ref="DL6:DV6"/>
    <mergeCell ref="DP4:DT4"/>
    <mergeCell ref="G6:H6"/>
    <mergeCell ref="J6:R6"/>
    <mergeCell ref="T6:Z6"/>
    <mergeCell ref="AB6:AK6"/>
    <mergeCell ref="AM6:AU6"/>
    <mergeCell ref="AW6:BE6"/>
    <mergeCell ref="BG6:BO6"/>
    <mergeCell ref="BQ6:BY6"/>
    <mergeCell ref="CA6:CJ6"/>
    <mergeCell ref="DN3:DU3"/>
    <mergeCell ref="M4:M5"/>
    <mergeCell ref="O4:O5"/>
    <mergeCell ref="Q4:R4"/>
    <mergeCell ref="X4:Z4"/>
    <mergeCell ref="AF4:AJ4"/>
    <mergeCell ref="AQ4:AU4"/>
    <mergeCell ref="BA4:BE4"/>
    <mergeCell ref="BK4:BO4"/>
    <mergeCell ref="BU4:BY4"/>
    <mergeCell ref="BI3:BO3"/>
    <mergeCell ref="BS3:BY3"/>
    <mergeCell ref="Y8:Y9"/>
    <mergeCell ref="Z8:Z9"/>
    <mergeCell ref="AC8:AC9"/>
    <mergeCell ref="B8:B51"/>
    <mergeCell ref="C8:C9"/>
    <mergeCell ref="D8:D9"/>
    <mergeCell ref="S8:S9"/>
    <mergeCell ref="T8:T9"/>
    <mergeCell ref="U8:U9"/>
    <mergeCell ref="T10:T11"/>
    <mergeCell ref="U10:U11"/>
    <mergeCell ref="V10:V11"/>
    <mergeCell ref="V8:V9"/>
    <mergeCell ref="W8:W9"/>
    <mergeCell ref="X8:X9"/>
    <mergeCell ref="BP12:BP13"/>
    <mergeCell ref="C12:C13"/>
    <mergeCell ref="D12:D13"/>
    <mergeCell ref="S12:S13"/>
    <mergeCell ref="T12:T13"/>
    <mergeCell ref="U12:U13"/>
    <mergeCell ref="V12:V13"/>
    <mergeCell ref="BQ10:BQ11"/>
    <mergeCell ref="BR10:BR11"/>
    <mergeCell ref="BS10:BS11"/>
    <mergeCell ref="BT10:BT11"/>
    <mergeCell ref="BU10:BU11"/>
    <mergeCell ref="DS8:DS9"/>
    <mergeCell ref="DT8:DT9"/>
    <mergeCell ref="DU8:DU9"/>
    <mergeCell ref="DV8:DV9"/>
    <mergeCell ref="DX8:DX51"/>
    <mergeCell ref="CT8:CT9"/>
    <mergeCell ref="CU8:CU9"/>
    <mergeCell ref="CW8:CW9"/>
    <mergeCell ref="CY8:CY9"/>
    <mergeCell ref="DA8:DA9"/>
    <mergeCell ref="DC8:DC9"/>
    <mergeCell ref="CN8:CN9"/>
    <mergeCell ref="CO8:CO9"/>
    <mergeCell ref="CP8:CP9"/>
    <mergeCell ref="CQ8:CQ9"/>
    <mergeCell ref="CR8:CR9"/>
    <mergeCell ref="CS8:CS9"/>
    <mergeCell ref="DK10:DK11"/>
    <mergeCell ref="DL10:DL11"/>
    <mergeCell ref="DM10:DM11"/>
    <mergeCell ref="CU10:CU11"/>
    <mergeCell ref="CW10:CW11"/>
    <mergeCell ref="CY10:CY11"/>
    <mergeCell ref="DA10:DA11"/>
    <mergeCell ref="DC10:DC11"/>
    <mergeCell ref="DE10:DE11"/>
    <mergeCell ref="CO10:CO11"/>
    <mergeCell ref="CP10:CP11"/>
    <mergeCell ref="CQ10:CQ11"/>
    <mergeCell ref="CR10:CR11"/>
    <mergeCell ref="CS10:CS11"/>
    <mergeCell ref="CT10:CT11"/>
    <mergeCell ref="CH8:CH9"/>
    <mergeCell ref="CI8:CI9"/>
    <mergeCell ref="CJ8:CJ9"/>
    <mergeCell ref="EB8:EB9"/>
    <mergeCell ref="DT10:DT11"/>
    <mergeCell ref="DU10:DU11"/>
    <mergeCell ref="DV10:DV11"/>
    <mergeCell ref="EB10:EB11"/>
    <mergeCell ref="DM8:DM9"/>
    <mergeCell ref="DN8:DN9"/>
    <mergeCell ref="DO8:DO9"/>
    <mergeCell ref="DP8:DP9"/>
    <mergeCell ref="DQ8:DQ9"/>
    <mergeCell ref="DR8:DR9"/>
    <mergeCell ref="DE8:DE9"/>
    <mergeCell ref="DG8:DG9"/>
    <mergeCell ref="DH8:DH9"/>
    <mergeCell ref="DI8:DI9"/>
    <mergeCell ref="DK8:DK9"/>
    <mergeCell ref="DL8:DL9"/>
    <mergeCell ref="CK8:CK9"/>
    <mergeCell ref="CL8:CL9"/>
    <mergeCell ref="CM8:CM9"/>
    <mergeCell ref="DN10:DN11"/>
    <mergeCell ref="DO10:DO11"/>
    <mergeCell ref="DP10:DP11"/>
    <mergeCell ref="DQ10:DQ11"/>
    <mergeCell ref="DR10:DR11"/>
    <mergeCell ref="DS10:DS11"/>
    <mergeCell ref="DG10:DG11"/>
    <mergeCell ref="DH10:DH11"/>
    <mergeCell ref="DI10:DI11"/>
    <mergeCell ref="CB8:CB9"/>
    <mergeCell ref="CC8:CC9"/>
    <mergeCell ref="CD8:CD9"/>
    <mergeCell ref="CE8:CE9"/>
    <mergeCell ref="CF8:CF9"/>
    <mergeCell ref="CG8:CG9"/>
    <mergeCell ref="BV8:BV9"/>
    <mergeCell ref="BW8:BW9"/>
    <mergeCell ref="BX8:BX9"/>
    <mergeCell ref="BY8:BY9"/>
    <mergeCell ref="BZ8:BZ9"/>
    <mergeCell ref="CA8:CA9"/>
    <mergeCell ref="BP8:BP9"/>
    <mergeCell ref="BQ8:BQ9"/>
    <mergeCell ref="BR8:BR9"/>
    <mergeCell ref="BS8:BS9"/>
    <mergeCell ref="BT8:BT9"/>
    <mergeCell ref="BU8:BU9"/>
    <mergeCell ref="CI10:CI11"/>
    <mergeCell ref="CJ10:CJ11"/>
    <mergeCell ref="CK10:CK11"/>
    <mergeCell ref="CL10:CL11"/>
    <mergeCell ref="CM10:CM11"/>
    <mergeCell ref="CN10:CN11"/>
    <mergeCell ref="CC10:CC11"/>
    <mergeCell ref="CD10:CD11"/>
    <mergeCell ref="CE10:CE11"/>
    <mergeCell ref="CF10:CF11"/>
    <mergeCell ref="CG10:CG11"/>
    <mergeCell ref="CH10:CH11"/>
    <mergeCell ref="BW10:BW11"/>
    <mergeCell ref="BX10:BX11"/>
    <mergeCell ref="BY10:BY11"/>
    <mergeCell ref="BZ10:BZ11"/>
    <mergeCell ref="CA10:CA11"/>
    <mergeCell ref="CB10:CB11"/>
    <mergeCell ref="BV10:BV11"/>
    <mergeCell ref="W10:W11"/>
    <mergeCell ref="X10:X11"/>
    <mergeCell ref="Y10:Y11"/>
    <mergeCell ref="Z10:Z11"/>
    <mergeCell ref="AC10:AC11"/>
    <mergeCell ref="BP10:BP11"/>
    <mergeCell ref="C10:C11"/>
    <mergeCell ref="D10:D11"/>
    <mergeCell ref="S10:S11"/>
    <mergeCell ref="BP14:BP15"/>
    <mergeCell ref="DT12:DT13"/>
    <mergeCell ref="CT12:CT13"/>
    <mergeCell ref="CI12:CI13"/>
    <mergeCell ref="CJ12:CJ13"/>
    <mergeCell ref="CK12:CK13"/>
    <mergeCell ref="CL12:CL13"/>
    <mergeCell ref="CM12:CM13"/>
    <mergeCell ref="CN12:CN13"/>
    <mergeCell ref="CC12:CC13"/>
    <mergeCell ref="CD12:CD13"/>
    <mergeCell ref="CE12:CE13"/>
    <mergeCell ref="CF12:CF13"/>
    <mergeCell ref="CG12:CG13"/>
    <mergeCell ref="CH12:CH13"/>
    <mergeCell ref="BW12:BW13"/>
    <mergeCell ref="BX12:BX13"/>
    <mergeCell ref="BY12:BY13"/>
    <mergeCell ref="BZ12:BZ13"/>
    <mergeCell ref="CA12:CA13"/>
    <mergeCell ref="CB12:CB13"/>
    <mergeCell ref="BQ12:BQ13"/>
    <mergeCell ref="DU12:DU13"/>
    <mergeCell ref="DV12:DV13"/>
    <mergeCell ref="EB12:EB13"/>
    <mergeCell ref="C14:C15"/>
    <mergeCell ref="D14:D15"/>
    <mergeCell ref="S14:S15"/>
    <mergeCell ref="T14:T15"/>
    <mergeCell ref="U14:U15"/>
    <mergeCell ref="V14:V15"/>
    <mergeCell ref="DN12:DN13"/>
    <mergeCell ref="DO12:DO13"/>
    <mergeCell ref="DP12:DP13"/>
    <mergeCell ref="DQ12:DQ13"/>
    <mergeCell ref="DR12:DR13"/>
    <mergeCell ref="DS12:DS13"/>
    <mergeCell ref="DG12:DG13"/>
    <mergeCell ref="DH12:DH13"/>
    <mergeCell ref="DI12:DI13"/>
    <mergeCell ref="DK12:DK13"/>
    <mergeCell ref="DL12:DL13"/>
    <mergeCell ref="DM12:DM13"/>
    <mergeCell ref="CU12:CU13"/>
    <mergeCell ref="CW12:CW13"/>
    <mergeCell ref="CY12:CY13"/>
    <mergeCell ref="DA12:DA13"/>
    <mergeCell ref="DC12:DC13"/>
    <mergeCell ref="DE12:DE13"/>
    <mergeCell ref="CO12:CO13"/>
    <mergeCell ref="CP12:CP13"/>
    <mergeCell ref="CQ12:CQ13"/>
    <mergeCell ref="CR12:CR13"/>
    <mergeCell ref="CS12:CS13"/>
    <mergeCell ref="BR12:BR13"/>
    <mergeCell ref="BS12:BS13"/>
    <mergeCell ref="BT12:BT13"/>
    <mergeCell ref="BU12:BU13"/>
    <mergeCell ref="BV12:BV13"/>
    <mergeCell ref="W12:W13"/>
    <mergeCell ref="X12:X13"/>
    <mergeCell ref="Y12:Y13"/>
    <mergeCell ref="Z12:Z13"/>
    <mergeCell ref="AC12:AC13"/>
    <mergeCell ref="BP16:BP17"/>
    <mergeCell ref="DT14:DT15"/>
    <mergeCell ref="CT14:CT15"/>
    <mergeCell ref="CI14:CI15"/>
    <mergeCell ref="CJ14:CJ15"/>
    <mergeCell ref="CK14:CK15"/>
    <mergeCell ref="CL14:CL15"/>
    <mergeCell ref="CM14:CM15"/>
    <mergeCell ref="CN14:CN15"/>
    <mergeCell ref="CC14:CC15"/>
    <mergeCell ref="CD14:CD15"/>
    <mergeCell ref="CE14:CE15"/>
    <mergeCell ref="CF14:CF15"/>
    <mergeCell ref="CG14:CG15"/>
    <mergeCell ref="CH14:CH15"/>
    <mergeCell ref="BW14:BW15"/>
    <mergeCell ref="BX14:BX15"/>
    <mergeCell ref="BY14:BY15"/>
    <mergeCell ref="BZ14:BZ15"/>
    <mergeCell ref="CA14:CA15"/>
    <mergeCell ref="CB14:CB15"/>
    <mergeCell ref="BQ14:BQ15"/>
    <mergeCell ref="DU14:DU15"/>
    <mergeCell ref="DV14:DV15"/>
    <mergeCell ref="EB14:EB15"/>
    <mergeCell ref="C16:C17"/>
    <mergeCell ref="D16:D17"/>
    <mergeCell ref="S16:S17"/>
    <mergeCell ref="T16:T17"/>
    <mergeCell ref="U16:U17"/>
    <mergeCell ref="V16:V17"/>
    <mergeCell ref="DN14:DN15"/>
    <mergeCell ref="DO14:DO15"/>
    <mergeCell ref="DP14:DP15"/>
    <mergeCell ref="DQ14:DQ15"/>
    <mergeCell ref="DR14:DR15"/>
    <mergeCell ref="DS14:DS15"/>
    <mergeCell ref="DG14:DG15"/>
    <mergeCell ref="DH14:DH15"/>
    <mergeCell ref="DI14:DI15"/>
    <mergeCell ref="DK14:DK15"/>
    <mergeCell ref="DL14:DL15"/>
    <mergeCell ref="DM14:DM15"/>
    <mergeCell ref="CU14:CU15"/>
    <mergeCell ref="CW14:CW15"/>
    <mergeCell ref="CY14:CY15"/>
    <mergeCell ref="DA14:DA15"/>
    <mergeCell ref="DC14:DC15"/>
    <mergeCell ref="DE14:DE15"/>
    <mergeCell ref="CO14:CO15"/>
    <mergeCell ref="CP14:CP15"/>
    <mergeCell ref="CQ14:CQ15"/>
    <mergeCell ref="CR14:CR15"/>
    <mergeCell ref="CS14:CS15"/>
    <mergeCell ref="BR14:BR15"/>
    <mergeCell ref="BS14:BS15"/>
    <mergeCell ref="BT14:BT15"/>
    <mergeCell ref="BU14:BU15"/>
    <mergeCell ref="BV14:BV15"/>
    <mergeCell ref="W14:W15"/>
    <mergeCell ref="X14:X15"/>
    <mergeCell ref="Y14:Y15"/>
    <mergeCell ref="Z14:Z15"/>
    <mergeCell ref="AC14:AC15"/>
    <mergeCell ref="BP18:BP19"/>
    <mergeCell ref="DT16:DT17"/>
    <mergeCell ref="CT16:CT17"/>
    <mergeCell ref="CI16:CI17"/>
    <mergeCell ref="CJ16:CJ17"/>
    <mergeCell ref="CK16:CK17"/>
    <mergeCell ref="CL16:CL17"/>
    <mergeCell ref="CM16:CM17"/>
    <mergeCell ref="CN16:CN17"/>
    <mergeCell ref="CC16:CC17"/>
    <mergeCell ref="CD16:CD17"/>
    <mergeCell ref="CE16:CE17"/>
    <mergeCell ref="CF16:CF17"/>
    <mergeCell ref="CG16:CG17"/>
    <mergeCell ref="CH16:CH17"/>
    <mergeCell ref="BW16:BW17"/>
    <mergeCell ref="BX16:BX17"/>
    <mergeCell ref="BY16:BY17"/>
    <mergeCell ref="BZ16:BZ17"/>
    <mergeCell ref="CA16:CA17"/>
    <mergeCell ref="CB16:CB17"/>
    <mergeCell ref="BQ16:BQ17"/>
    <mergeCell ref="DU16:DU17"/>
    <mergeCell ref="DV16:DV17"/>
    <mergeCell ref="EB16:EB17"/>
    <mergeCell ref="C18:C19"/>
    <mergeCell ref="D18:D19"/>
    <mergeCell ref="S18:S19"/>
    <mergeCell ref="T18:T19"/>
    <mergeCell ref="U18:U19"/>
    <mergeCell ref="V18:V19"/>
    <mergeCell ref="DN16:DN17"/>
    <mergeCell ref="DO16:DO17"/>
    <mergeCell ref="DP16:DP17"/>
    <mergeCell ref="DQ16:DQ17"/>
    <mergeCell ref="DR16:DR17"/>
    <mergeCell ref="DS16:DS17"/>
    <mergeCell ref="DG16:DG17"/>
    <mergeCell ref="DH16:DH17"/>
    <mergeCell ref="DI16:DI17"/>
    <mergeCell ref="DK16:DK17"/>
    <mergeCell ref="DL16:DL17"/>
    <mergeCell ref="DM16:DM17"/>
    <mergeCell ref="CU16:CU17"/>
    <mergeCell ref="CW16:CW17"/>
    <mergeCell ref="CY16:CY17"/>
    <mergeCell ref="DA16:DA17"/>
    <mergeCell ref="DC16:DC17"/>
    <mergeCell ref="DE16:DE17"/>
    <mergeCell ref="CO16:CO17"/>
    <mergeCell ref="CP16:CP17"/>
    <mergeCell ref="CQ16:CQ17"/>
    <mergeCell ref="CR16:CR17"/>
    <mergeCell ref="CS16:CS17"/>
    <mergeCell ref="BR16:BR17"/>
    <mergeCell ref="BS16:BS17"/>
    <mergeCell ref="BT16:BT17"/>
    <mergeCell ref="BU16:BU17"/>
    <mergeCell ref="BV16:BV17"/>
    <mergeCell ref="W16:W17"/>
    <mergeCell ref="X16:X17"/>
    <mergeCell ref="Y16:Y17"/>
    <mergeCell ref="Z16:Z17"/>
    <mergeCell ref="AC16:AC17"/>
    <mergeCell ref="BP20:BP21"/>
    <mergeCell ref="DT18:DT19"/>
    <mergeCell ref="CT18:CT19"/>
    <mergeCell ref="CI18:CI19"/>
    <mergeCell ref="CJ18:CJ19"/>
    <mergeCell ref="CK18:CK19"/>
    <mergeCell ref="CL18:CL19"/>
    <mergeCell ref="CM18:CM19"/>
    <mergeCell ref="CN18:CN19"/>
    <mergeCell ref="CC18:CC19"/>
    <mergeCell ref="CD18:CD19"/>
    <mergeCell ref="CE18:CE19"/>
    <mergeCell ref="CF18:CF19"/>
    <mergeCell ref="CG18:CG19"/>
    <mergeCell ref="CH18:CH19"/>
    <mergeCell ref="BW18:BW19"/>
    <mergeCell ref="BX18:BX19"/>
    <mergeCell ref="BY18:BY19"/>
    <mergeCell ref="BZ18:BZ19"/>
    <mergeCell ref="CA18:CA19"/>
    <mergeCell ref="CB18:CB19"/>
    <mergeCell ref="BQ18:BQ19"/>
    <mergeCell ref="DU18:DU19"/>
    <mergeCell ref="DV18:DV19"/>
    <mergeCell ref="EB18:EB19"/>
    <mergeCell ref="C20:C21"/>
    <mergeCell ref="D20:D21"/>
    <mergeCell ref="S20:S21"/>
    <mergeCell ref="T20:T21"/>
    <mergeCell ref="U20:U21"/>
    <mergeCell ref="V20:V21"/>
    <mergeCell ref="DN18:DN19"/>
    <mergeCell ref="DO18:DO19"/>
    <mergeCell ref="DP18:DP19"/>
    <mergeCell ref="DQ18:DQ19"/>
    <mergeCell ref="DR18:DR19"/>
    <mergeCell ref="DS18:DS19"/>
    <mergeCell ref="DG18:DG19"/>
    <mergeCell ref="DH18:DH19"/>
    <mergeCell ref="DI18:DI19"/>
    <mergeCell ref="DK18:DK19"/>
    <mergeCell ref="DL18:DL19"/>
    <mergeCell ref="DM18:DM19"/>
    <mergeCell ref="CU18:CU19"/>
    <mergeCell ref="CW18:CW19"/>
    <mergeCell ref="CY18:CY19"/>
    <mergeCell ref="DA18:DA19"/>
    <mergeCell ref="DC18:DC19"/>
    <mergeCell ref="DE18:DE19"/>
    <mergeCell ref="CO18:CO19"/>
    <mergeCell ref="CP18:CP19"/>
    <mergeCell ref="CQ18:CQ19"/>
    <mergeCell ref="CR18:CR19"/>
    <mergeCell ref="CS18:CS19"/>
    <mergeCell ref="BR18:BR19"/>
    <mergeCell ref="BS18:BS19"/>
    <mergeCell ref="BT18:BT19"/>
    <mergeCell ref="BU18:BU19"/>
    <mergeCell ref="BV18:BV19"/>
    <mergeCell ref="W18:W19"/>
    <mergeCell ref="X18:X19"/>
    <mergeCell ref="Y18:Y19"/>
    <mergeCell ref="Z18:Z19"/>
    <mergeCell ref="AC18:AC19"/>
    <mergeCell ref="BP22:BP23"/>
    <mergeCell ref="DT20:DT21"/>
    <mergeCell ref="CT20:CT21"/>
    <mergeCell ref="CI20:CI21"/>
    <mergeCell ref="CJ20:CJ21"/>
    <mergeCell ref="CK20:CK21"/>
    <mergeCell ref="CL20:CL21"/>
    <mergeCell ref="CM20:CM21"/>
    <mergeCell ref="CN20:CN21"/>
    <mergeCell ref="CC20:CC21"/>
    <mergeCell ref="CD20:CD21"/>
    <mergeCell ref="CE20:CE21"/>
    <mergeCell ref="CF20:CF21"/>
    <mergeCell ref="CG20:CG21"/>
    <mergeCell ref="CH20:CH21"/>
    <mergeCell ref="BW20:BW21"/>
    <mergeCell ref="BX20:BX21"/>
    <mergeCell ref="BY20:BY21"/>
    <mergeCell ref="BZ20:BZ21"/>
    <mergeCell ref="CA20:CA21"/>
    <mergeCell ref="CB20:CB21"/>
    <mergeCell ref="BQ20:BQ21"/>
    <mergeCell ref="DU20:DU21"/>
    <mergeCell ref="DV20:DV21"/>
    <mergeCell ref="EB20:EB21"/>
    <mergeCell ref="C22:C23"/>
    <mergeCell ref="D22:D23"/>
    <mergeCell ref="S22:S23"/>
    <mergeCell ref="T22:T23"/>
    <mergeCell ref="U22:U23"/>
    <mergeCell ref="V22:V23"/>
    <mergeCell ref="DN20:DN21"/>
    <mergeCell ref="DO20:DO21"/>
    <mergeCell ref="DP20:DP21"/>
    <mergeCell ref="DQ20:DQ21"/>
    <mergeCell ref="DR20:DR21"/>
    <mergeCell ref="DS20:DS21"/>
    <mergeCell ref="DG20:DG21"/>
    <mergeCell ref="DH20:DH21"/>
    <mergeCell ref="DI20:DI21"/>
    <mergeCell ref="DK20:DK21"/>
    <mergeCell ref="DL20:DL21"/>
    <mergeCell ref="DM20:DM21"/>
    <mergeCell ref="CU20:CU21"/>
    <mergeCell ref="CW20:CW21"/>
    <mergeCell ref="CY20:CY21"/>
    <mergeCell ref="DA20:DA21"/>
    <mergeCell ref="DC20:DC21"/>
    <mergeCell ref="DE20:DE21"/>
    <mergeCell ref="CO20:CO21"/>
    <mergeCell ref="CP20:CP21"/>
    <mergeCell ref="CQ20:CQ21"/>
    <mergeCell ref="CR20:CR21"/>
    <mergeCell ref="CS20:CS21"/>
    <mergeCell ref="BR20:BR21"/>
    <mergeCell ref="BS20:BS21"/>
    <mergeCell ref="BT20:BT21"/>
    <mergeCell ref="BU20:BU21"/>
    <mergeCell ref="BV20:BV21"/>
    <mergeCell ref="W20:W21"/>
    <mergeCell ref="X20:X21"/>
    <mergeCell ref="Y20:Y21"/>
    <mergeCell ref="Z20:Z21"/>
    <mergeCell ref="AC20:AC21"/>
    <mergeCell ref="BP24:BP25"/>
    <mergeCell ref="DT22:DT23"/>
    <mergeCell ref="CT22:CT23"/>
    <mergeCell ref="CI22:CI23"/>
    <mergeCell ref="CJ22:CJ23"/>
    <mergeCell ref="CK22:CK23"/>
    <mergeCell ref="CL22:CL23"/>
    <mergeCell ref="CM22:CM23"/>
    <mergeCell ref="CN22:CN23"/>
    <mergeCell ref="CC22:CC23"/>
    <mergeCell ref="CD22:CD23"/>
    <mergeCell ref="CE22:CE23"/>
    <mergeCell ref="CF22:CF23"/>
    <mergeCell ref="CG22:CG23"/>
    <mergeCell ref="CH22:CH23"/>
    <mergeCell ref="BW22:BW23"/>
    <mergeCell ref="BX22:BX23"/>
    <mergeCell ref="BY22:BY23"/>
    <mergeCell ref="BZ22:BZ23"/>
    <mergeCell ref="CA22:CA23"/>
    <mergeCell ref="CB22:CB23"/>
    <mergeCell ref="BQ22:BQ23"/>
    <mergeCell ref="DU22:DU23"/>
    <mergeCell ref="DV22:DV23"/>
    <mergeCell ref="EB22:EB23"/>
    <mergeCell ref="C24:C25"/>
    <mergeCell ref="D24:D25"/>
    <mergeCell ref="S24:S25"/>
    <mergeCell ref="T24:T25"/>
    <mergeCell ref="U24:U25"/>
    <mergeCell ref="V24:V25"/>
    <mergeCell ref="DN22:DN23"/>
    <mergeCell ref="DO22:DO23"/>
    <mergeCell ref="DP22:DP23"/>
    <mergeCell ref="DQ22:DQ23"/>
    <mergeCell ref="DR22:DR23"/>
    <mergeCell ref="DS22:DS23"/>
    <mergeCell ref="DG22:DG23"/>
    <mergeCell ref="DH22:DH23"/>
    <mergeCell ref="DI22:DI23"/>
    <mergeCell ref="DK22:DK23"/>
    <mergeCell ref="DL22:DL23"/>
    <mergeCell ref="DM22:DM23"/>
    <mergeCell ref="CU22:CU23"/>
    <mergeCell ref="CW22:CW23"/>
    <mergeCell ref="CY22:CY23"/>
    <mergeCell ref="DA22:DA23"/>
    <mergeCell ref="DC22:DC23"/>
    <mergeCell ref="DE22:DE23"/>
    <mergeCell ref="CO22:CO23"/>
    <mergeCell ref="CP22:CP23"/>
    <mergeCell ref="CQ22:CQ23"/>
    <mergeCell ref="CR22:CR23"/>
    <mergeCell ref="CS22:CS23"/>
    <mergeCell ref="BR22:BR23"/>
    <mergeCell ref="BS22:BS23"/>
    <mergeCell ref="BT22:BT23"/>
    <mergeCell ref="BU22:BU23"/>
    <mergeCell ref="BV22:BV23"/>
    <mergeCell ref="W22:W23"/>
    <mergeCell ref="X22:X23"/>
    <mergeCell ref="Y22:Y23"/>
    <mergeCell ref="Z22:Z23"/>
    <mergeCell ref="AC22:AC23"/>
    <mergeCell ref="BP26:BP27"/>
    <mergeCell ref="DT24:DT25"/>
    <mergeCell ref="CT24:CT25"/>
    <mergeCell ref="CI24:CI25"/>
    <mergeCell ref="CJ24:CJ25"/>
    <mergeCell ref="CK24:CK25"/>
    <mergeCell ref="CL24:CL25"/>
    <mergeCell ref="CM24:CM25"/>
    <mergeCell ref="CN24:CN25"/>
    <mergeCell ref="CC24:CC25"/>
    <mergeCell ref="CD24:CD25"/>
    <mergeCell ref="CE24:CE25"/>
    <mergeCell ref="CF24:CF25"/>
    <mergeCell ref="CG24:CG25"/>
    <mergeCell ref="CH24:CH25"/>
    <mergeCell ref="BW24:BW25"/>
    <mergeCell ref="BX24:BX25"/>
    <mergeCell ref="BY24:BY25"/>
    <mergeCell ref="BZ24:BZ25"/>
    <mergeCell ref="CA24:CA25"/>
    <mergeCell ref="CB24:CB25"/>
    <mergeCell ref="BQ24:BQ25"/>
    <mergeCell ref="DU24:DU25"/>
    <mergeCell ref="DV24:DV25"/>
    <mergeCell ref="EB24:EB25"/>
    <mergeCell ref="C26:C27"/>
    <mergeCell ref="D26:D27"/>
    <mergeCell ref="S26:S27"/>
    <mergeCell ref="T26:T27"/>
    <mergeCell ref="U26:U27"/>
    <mergeCell ref="V26:V27"/>
    <mergeCell ref="DN24:DN25"/>
    <mergeCell ref="DO24:DO25"/>
    <mergeCell ref="DP24:DP25"/>
    <mergeCell ref="DQ24:DQ25"/>
    <mergeCell ref="DR24:DR25"/>
    <mergeCell ref="DS24:DS25"/>
    <mergeCell ref="DG24:DG25"/>
    <mergeCell ref="DH24:DH25"/>
    <mergeCell ref="DI24:DI25"/>
    <mergeCell ref="DK24:DK25"/>
    <mergeCell ref="DL24:DL25"/>
    <mergeCell ref="DM24:DM25"/>
    <mergeCell ref="CU24:CU25"/>
    <mergeCell ref="CW24:CW25"/>
    <mergeCell ref="CY24:CY25"/>
    <mergeCell ref="DA24:DA25"/>
    <mergeCell ref="DC24:DC25"/>
    <mergeCell ref="DE24:DE25"/>
    <mergeCell ref="CO24:CO25"/>
    <mergeCell ref="CP24:CP25"/>
    <mergeCell ref="CQ24:CQ25"/>
    <mergeCell ref="CR24:CR25"/>
    <mergeCell ref="CS24:CS25"/>
    <mergeCell ref="BR24:BR25"/>
    <mergeCell ref="BS24:BS25"/>
    <mergeCell ref="BT24:BT25"/>
    <mergeCell ref="BU24:BU25"/>
    <mergeCell ref="BV24:BV25"/>
    <mergeCell ref="W24:W25"/>
    <mergeCell ref="X24:X25"/>
    <mergeCell ref="Y24:Y25"/>
    <mergeCell ref="Z24:Z25"/>
    <mergeCell ref="AC24:AC25"/>
    <mergeCell ref="BP28:BP29"/>
    <mergeCell ref="DT26:DT27"/>
    <mergeCell ref="CT26:CT27"/>
    <mergeCell ref="CI26:CI27"/>
    <mergeCell ref="CJ26:CJ27"/>
    <mergeCell ref="CK26:CK27"/>
    <mergeCell ref="CL26:CL27"/>
    <mergeCell ref="CM26:CM27"/>
    <mergeCell ref="CN26:CN27"/>
    <mergeCell ref="CC26:CC27"/>
    <mergeCell ref="CD26:CD27"/>
    <mergeCell ref="CE26:CE27"/>
    <mergeCell ref="CF26:CF27"/>
    <mergeCell ref="CG26:CG27"/>
    <mergeCell ref="CH26:CH27"/>
    <mergeCell ref="BW26:BW27"/>
    <mergeCell ref="BX26:BX27"/>
    <mergeCell ref="BY26:BY27"/>
    <mergeCell ref="BZ26:BZ27"/>
    <mergeCell ref="CA26:CA27"/>
    <mergeCell ref="CB26:CB27"/>
    <mergeCell ref="BQ26:BQ27"/>
    <mergeCell ref="DU26:DU27"/>
    <mergeCell ref="DV26:DV27"/>
    <mergeCell ref="EB26:EB27"/>
    <mergeCell ref="C28:C29"/>
    <mergeCell ref="D28:D29"/>
    <mergeCell ref="S28:S29"/>
    <mergeCell ref="T28:T29"/>
    <mergeCell ref="U28:U29"/>
    <mergeCell ref="V28:V29"/>
    <mergeCell ref="DN26:DN27"/>
    <mergeCell ref="DO26:DO27"/>
    <mergeCell ref="DP26:DP27"/>
    <mergeCell ref="DQ26:DQ27"/>
    <mergeCell ref="DR26:DR27"/>
    <mergeCell ref="DS26:DS27"/>
    <mergeCell ref="DG26:DG27"/>
    <mergeCell ref="DH26:DH27"/>
    <mergeCell ref="DI26:DI27"/>
    <mergeCell ref="DK26:DK27"/>
    <mergeCell ref="DL26:DL27"/>
    <mergeCell ref="DM26:DM27"/>
    <mergeCell ref="CU26:CU27"/>
    <mergeCell ref="CW26:CW27"/>
    <mergeCell ref="CY26:CY27"/>
    <mergeCell ref="DA26:DA27"/>
    <mergeCell ref="DC26:DC27"/>
    <mergeCell ref="DE26:DE27"/>
    <mergeCell ref="CO26:CO27"/>
    <mergeCell ref="CP26:CP27"/>
    <mergeCell ref="CQ26:CQ27"/>
    <mergeCell ref="CR26:CR27"/>
    <mergeCell ref="CS26:CS27"/>
    <mergeCell ref="BR26:BR27"/>
    <mergeCell ref="BS26:BS27"/>
    <mergeCell ref="BT26:BT27"/>
    <mergeCell ref="BU26:BU27"/>
    <mergeCell ref="BV26:BV27"/>
    <mergeCell ref="W26:W27"/>
    <mergeCell ref="X26:X27"/>
    <mergeCell ref="Y26:Y27"/>
    <mergeCell ref="Z26:Z27"/>
    <mergeCell ref="AC26:AC27"/>
    <mergeCell ref="BP30:BP31"/>
    <mergeCell ref="DT28:DT29"/>
    <mergeCell ref="CT28:CT29"/>
    <mergeCell ref="CI28:CI29"/>
    <mergeCell ref="CJ28:CJ29"/>
    <mergeCell ref="CK28:CK29"/>
    <mergeCell ref="CL28:CL29"/>
    <mergeCell ref="CM28:CM29"/>
    <mergeCell ref="CN28:CN29"/>
    <mergeCell ref="CC28:CC29"/>
    <mergeCell ref="CD28:CD29"/>
    <mergeCell ref="CE28:CE29"/>
    <mergeCell ref="CF28:CF29"/>
    <mergeCell ref="CG28:CG29"/>
    <mergeCell ref="CH28:CH29"/>
    <mergeCell ref="BW28:BW29"/>
    <mergeCell ref="BX28:BX29"/>
    <mergeCell ref="BY28:BY29"/>
    <mergeCell ref="BZ28:BZ29"/>
    <mergeCell ref="CA28:CA29"/>
    <mergeCell ref="CB28:CB29"/>
    <mergeCell ref="BQ28:BQ29"/>
    <mergeCell ref="DU28:DU29"/>
    <mergeCell ref="DV28:DV29"/>
    <mergeCell ref="EB28:EB29"/>
    <mergeCell ref="C30:C31"/>
    <mergeCell ref="D30:D31"/>
    <mergeCell ref="S30:S31"/>
    <mergeCell ref="T30:T31"/>
    <mergeCell ref="U30:U31"/>
    <mergeCell ref="V30:V31"/>
    <mergeCell ref="DN28:DN29"/>
    <mergeCell ref="DO28:DO29"/>
    <mergeCell ref="DP28:DP29"/>
    <mergeCell ref="DQ28:DQ29"/>
    <mergeCell ref="DR28:DR29"/>
    <mergeCell ref="DS28:DS29"/>
    <mergeCell ref="DG28:DG29"/>
    <mergeCell ref="DH28:DH29"/>
    <mergeCell ref="DI28:DI29"/>
    <mergeCell ref="DK28:DK29"/>
    <mergeCell ref="DL28:DL29"/>
    <mergeCell ref="DM28:DM29"/>
    <mergeCell ref="CU28:CU29"/>
    <mergeCell ref="CW28:CW29"/>
    <mergeCell ref="CY28:CY29"/>
    <mergeCell ref="DA28:DA29"/>
    <mergeCell ref="DC28:DC29"/>
    <mergeCell ref="DE28:DE29"/>
    <mergeCell ref="CO28:CO29"/>
    <mergeCell ref="CP28:CP29"/>
    <mergeCell ref="CQ28:CQ29"/>
    <mergeCell ref="CR28:CR29"/>
    <mergeCell ref="CS28:CS29"/>
    <mergeCell ref="BR28:BR29"/>
    <mergeCell ref="BS28:BS29"/>
    <mergeCell ref="BT28:BT29"/>
    <mergeCell ref="BU28:BU29"/>
    <mergeCell ref="BV28:BV29"/>
    <mergeCell ref="W28:W29"/>
    <mergeCell ref="X28:X29"/>
    <mergeCell ref="Y28:Y29"/>
    <mergeCell ref="Z28:Z29"/>
    <mergeCell ref="AC28:AC29"/>
    <mergeCell ref="BP32:BP33"/>
    <mergeCell ref="DT30:DT31"/>
    <mergeCell ref="CT30:CT31"/>
    <mergeCell ref="CI30:CI31"/>
    <mergeCell ref="CJ30:CJ31"/>
    <mergeCell ref="CK30:CK31"/>
    <mergeCell ref="CL30:CL31"/>
    <mergeCell ref="CM30:CM31"/>
    <mergeCell ref="CN30:CN31"/>
    <mergeCell ref="CC30:CC31"/>
    <mergeCell ref="CD30:CD31"/>
    <mergeCell ref="CE30:CE31"/>
    <mergeCell ref="CF30:CF31"/>
    <mergeCell ref="CG30:CG31"/>
    <mergeCell ref="CH30:CH31"/>
    <mergeCell ref="BW30:BW31"/>
    <mergeCell ref="BX30:BX31"/>
    <mergeCell ref="BY30:BY31"/>
    <mergeCell ref="BZ30:BZ31"/>
    <mergeCell ref="CA30:CA31"/>
    <mergeCell ref="CB30:CB31"/>
    <mergeCell ref="BQ30:BQ31"/>
    <mergeCell ref="DU30:DU31"/>
    <mergeCell ref="DV30:DV31"/>
    <mergeCell ref="EB30:EB31"/>
    <mergeCell ref="C32:C33"/>
    <mergeCell ref="D32:D33"/>
    <mergeCell ref="S32:S33"/>
    <mergeCell ref="T32:T33"/>
    <mergeCell ref="U32:U33"/>
    <mergeCell ref="V32:V33"/>
    <mergeCell ref="DN30:DN31"/>
    <mergeCell ref="DO30:DO31"/>
    <mergeCell ref="DP30:DP31"/>
    <mergeCell ref="DQ30:DQ31"/>
    <mergeCell ref="DR30:DR31"/>
    <mergeCell ref="DS30:DS31"/>
    <mergeCell ref="DG30:DG31"/>
    <mergeCell ref="DH30:DH31"/>
    <mergeCell ref="DI30:DI31"/>
    <mergeCell ref="DK30:DK31"/>
    <mergeCell ref="DL30:DL31"/>
    <mergeCell ref="DM30:DM31"/>
    <mergeCell ref="CU30:CU31"/>
    <mergeCell ref="CW30:CW31"/>
    <mergeCell ref="CY30:CY31"/>
    <mergeCell ref="DA30:DA31"/>
    <mergeCell ref="DC30:DC31"/>
    <mergeCell ref="DE30:DE31"/>
    <mergeCell ref="CO30:CO31"/>
    <mergeCell ref="CP30:CP31"/>
    <mergeCell ref="CQ30:CQ31"/>
    <mergeCell ref="CR30:CR31"/>
    <mergeCell ref="CS30:CS31"/>
    <mergeCell ref="BR30:BR31"/>
    <mergeCell ref="BS30:BS31"/>
    <mergeCell ref="BT30:BT31"/>
    <mergeCell ref="BU30:BU31"/>
    <mergeCell ref="BV30:BV31"/>
    <mergeCell ref="W30:W31"/>
    <mergeCell ref="X30:X31"/>
    <mergeCell ref="Y30:Y31"/>
    <mergeCell ref="Z30:Z31"/>
    <mergeCell ref="AC30:AC31"/>
    <mergeCell ref="BS34:BS35"/>
    <mergeCell ref="BT34:BT35"/>
    <mergeCell ref="BU34:BU35"/>
    <mergeCell ref="BV34:BV35"/>
    <mergeCell ref="W34:W35"/>
    <mergeCell ref="X34:X35"/>
    <mergeCell ref="Y34:Y35"/>
    <mergeCell ref="Z34:Z35"/>
    <mergeCell ref="AC34:AC35"/>
    <mergeCell ref="BP34:BP35"/>
    <mergeCell ref="W32:W33"/>
    <mergeCell ref="X32:X33"/>
    <mergeCell ref="Y32:Y33"/>
    <mergeCell ref="Z32:Z33"/>
    <mergeCell ref="AC32:AC33"/>
    <mergeCell ref="BQ34:BQ35"/>
    <mergeCell ref="BR34:BR35"/>
    <mergeCell ref="BW34:BW35"/>
    <mergeCell ref="BX34:BX35"/>
    <mergeCell ref="EB32:EB33"/>
    <mergeCell ref="C34:C35"/>
    <mergeCell ref="D34:D35"/>
    <mergeCell ref="S34:S35"/>
    <mergeCell ref="T34:T35"/>
    <mergeCell ref="U34:U35"/>
    <mergeCell ref="V34:V35"/>
    <mergeCell ref="DG32:DG33"/>
    <mergeCell ref="DH32:DH33"/>
    <mergeCell ref="DI32:DI33"/>
    <mergeCell ref="DK32:DK33"/>
    <mergeCell ref="DL32:DL33"/>
    <mergeCell ref="DM32:DM33"/>
    <mergeCell ref="CU32:CU33"/>
    <mergeCell ref="CW32:CW33"/>
    <mergeCell ref="CY32:CY33"/>
    <mergeCell ref="DA32:DA33"/>
    <mergeCell ref="DC32:DC33"/>
    <mergeCell ref="DE32:DE33"/>
    <mergeCell ref="CO32:CO33"/>
    <mergeCell ref="CP32:CP33"/>
    <mergeCell ref="CQ32:CQ33"/>
    <mergeCell ref="CR32:CR33"/>
    <mergeCell ref="CS32:CS33"/>
    <mergeCell ref="CT32:CT33"/>
    <mergeCell ref="CI32:CI33"/>
    <mergeCell ref="CJ32:CJ33"/>
    <mergeCell ref="CK32:CK33"/>
    <mergeCell ref="CL32:CL33"/>
    <mergeCell ref="CM32:CM33"/>
    <mergeCell ref="CN32:CN33"/>
    <mergeCell ref="CC32:CC33"/>
    <mergeCell ref="CD32:CD33"/>
    <mergeCell ref="CE32:CE33"/>
    <mergeCell ref="CF32:CF33"/>
    <mergeCell ref="CG32:CG33"/>
    <mergeCell ref="CH32:CH33"/>
    <mergeCell ref="BW32:BW33"/>
    <mergeCell ref="BX32:BX33"/>
    <mergeCell ref="BY32:BY33"/>
    <mergeCell ref="BZ32:BZ33"/>
    <mergeCell ref="CA32:CA33"/>
    <mergeCell ref="CB32:CB33"/>
    <mergeCell ref="BQ32:BQ33"/>
    <mergeCell ref="BR32:BR33"/>
    <mergeCell ref="BS32:BS33"/>
    <mergeCell ref="BT32:BT33"/>
    <mergeCell ref="BU32:BU33"/>
    <mergeCell ref="BV32:BV33"/>
    <mergeCell ref="DT34:DT35"/>
    <mergeCell ref="DU34:DU35"/>
    <mergeCell ref="DV34:DV35"/>
    <mergeCell ref="EB34:EB35"/>
    <mergeCell ref="C36:C37"/>
    <mergeCell ref="D36:D37"/>
    <mergeCell ref="S36:S37"/>
    <mergeCell ref="T36:T37"/>
    <mergeCell ref="U36:U37"/>
    <mergeCell ref="V36:V37"/>
    <mergeCell ref="DN34:DN35"/>
    <mergeCell ref="DO34:DO35"/>
    <mergeCell ref="DP34:DP35"/>
    <mergeCell ref="DQ34:DQ35"/>
    <mergeCell ref="DR34:DR35"/>
    <mergeCell ref="DS34:DS35"/>
    <mergeCell ref="DG34:DG35"/>
    <mergeCell ref="DH34:DH35"/>
    <mergeCell ref="DI34:DI35"/>
    <mergeCell ref="DK34:DK35"/>
    <mergeCell ref="DL34:DL35"/>
    <mergeCell ref="DM34:DM35"/>
    <mergeCell ref="CU34:CU35"/>
    <mergeCell ref="CW34:CW35"/>
    <mergeCell ref="CY34:CY35"/>
    <mergeCell ref="DA34:DA35"/>
    <mergeCell ref="DC34:DC35"/>
    <mergeCell ref="DE34:DE35"/>
    <mergeCell ref="CO34:CO35"/>
    <mergeCell ref="CP34:CP35"/>
    <mergeCell ref="CQ34:CQ35"/>
    <mergeCell ref="CR34:CR35"/>
    <mergeCell ref="CS34:CS35"/>
    <mergeCell ref="CT34:CT35"/>
    <mergeCell ref="CI34:CI35"/>
    <mergeCell ref="CJ34:CJ35"/>
    <mergeCell ref="CK34:CK35"/>
    <mergeCell ref="CL34:CL35"/>
    <mergeCell ref="CM34:CM35"/>
    <mergeCell ref="CN34:CN35"/>
    <mergeCell ref="CC34:CC35"/>
    <mergeCell ref="CD34:CD35"/>
    <mergeCell ref="CE34:CE35"/>
    <mergeCell ref="CF34:CF35"/>
    <mergeCell ref="CG34:CG35"/>
    <mergeCell ref="CH34:CH35"/>
    <mergeCell ref="BY34:BY35"/>
    <mergeCell ref="BZ34:BZ35"/>
    <mergeCell ref="CA34:CA35"/>
    <mergeCell ref="CB34:CB35"/>
    <mergeCell ref="BS38:BS39"/>
    <mergeCell ref="BT38:BT39"/>
    <mergeCell ref="BU38:BU39"/>
    <mergeCell ref="BV38:BV39"/>
    <mergeCell ref="BW36:BW37"/>
    <mergeCell ref="BX36:BX37"/>
    <mergeCell ref="BY36:BY37"/>
    <mergeCell ref="BZ36:BZ37"/>
    <mergeCell ref="CA36:CA37"/>
    <mergeCell ref="CB36:CB37"/>
    <mergeCell ref="BQ36:BQ37"/>
    <mergeCell ref="BR36:BR37"/>
    <mergeCell ref="BS36:BS37"/>
    <mergeCell ref="BT36:BT37"/>
    <mergeCell ref="BU36:BU37"/>
    <mergeCell ref="BV36:BV37"/>
    <mergeCell ref="BQ38:BQ39"/>
    <mergeCell ref="BR38:BR39"/>
    <mergeCell ref="DT36:DT37"/>
    <mergeCell ref="DU36:DU37"/>
    <mergeCell ref="DV36:DV37"/>
    <mergeCell ref="EB36:EB37"/>
    <mergeCell ref="C38:C39"/>
    <mergeCell ref="D38:D39"/>
    <mergeCell ref="S38:S39"/>
    <mergeCell ref="T38:T39"/>
    <mergeCell ref="U38:U39"/>
    <mergeCell ref="V38:V39"/>
    <mergeCell ref="DN36:DN37"/>
    <mergeCell ref="DO36:DO37"/>
    <mergeCell ref="DP36:DP37"/>
    <mergeCell ref="DQ36:DQ37"/>
    <mergeCell ref="DR36:DR37"/>
    <mergeCell ref="DS36:DS37"/>
    <mergeCell ref="DG36:DG37"/>
    <mergeCell ref="DH36:DH37"/>
    <mergeCell ref="DI36:DI37"/>
    <mergeCell ref="DK36:DK37"/>
    <mergeCell ref="DL36:DL37"/>
    <mergeCell ref="DM36:DM37"/>
    <mergeCell ref="CU36:CU37"/>
    <mergeCell ref="CW36:CW37"/>
    <mergeCell ref="CY36:CY37"/>
    <mergeCell ref="DA36:DA37"/>
    <mergeCell ref="Y36:Y37"/>
    <mergeCell ref="Z36:Z37"/>
    <mergeCell ref="AC36:AC37"/>
    <mergeCell ref="BP36:BP37"/>
    <mergeCell ref="W36:W37"/>
    <mergeCell ref="X36:X37"/>
    <mergeCell ref="DC36:DC37"/>
    <mergeCell ref="DE36:DE37"/>
    <mergeCell ref="CO36:CO37"/>
    <mergeCell ref="CP36:CP37"/>
    <mergeCell ref="CQ36:CQ37"/>
    <mergeCell ref="CR36:CR37"/>
    <mergeCell ref="CS36:CS37"/>
    <mergeCell ref="CT36:CT37"/>
    <mergeCell ref="CI36:CI37"/>
    <mergeCell ref="CJ36:CJ37"/>
    <mergeCell ref="CK36:CK37"/>
    <mergeCell ref="CL36:CL37"/>
    <mergeCell ref="CM36:CM37"/>
    <mergeCell ref="CN36:CN37"/>
    <mergeCell ref="CC36:CC37"/>
    <mergeCell ref="CD36:CD37"/>
    <mergeCell ref="CE36:CE37"/>
    <mergeCell ref="CF36:CF37"/>
    <mergeCell ref="CG36:CG37"/>
    <mergeCell ref="CH36:CH37"/>
    <mergeCell ref="DT38:DT39"/>
    <mergeCell ref="DU38:DU39"/>
    <mergeCell ref="DV38:DV39"/>
    <mergeCell ref="EB38:EB39"/>
    <mergeCell ref="C40:C41"/>
    <mergeCell ref="D40:D41"/>
    <mergeCell ref="S40:S41"/>
    <mergeCell ref="T40:T41"/>
    <mergeCell ref="U40:U41"/>
    <mergeCell ref="V40:V41"/>
    <mergeCell ref="DN38:DN39"/>
    <mergeCell ref="DO38:DO39"/>
    <mergeCell ref="DP38:DP39"/>
    <mergeCell ref="DQ38:DQ39"/>
    <mergeCell ref="DR38:DR39"/>
    <mergeCell ref="DS38:DS39"/>
    <mergeCell ref="DG38:DG39"/>
    <mergeCell ref="DH38:DH39"/>
    <mergeCell ref="DI38:DI39"/>
    <mergeCell ref="DK38:DK39"/>
    <mergeCell ref="DL38:DL39"/>
    <mergeCell ref="DM38:DM39"/>
    <mergeCell ref="W38:W39"/>
    <mergeCell ref="X38:X39"/>
    <mergeCell ref="Y38:Y39"/>
    <mergeCell ref="Z38:Z39"/>
    <mergeCell ref="AC38:AC39"/>
    <mergeCell ref="BP38:BP39"/>
    <mergeCell ref="CU38:CU39"/>
    <mergeCell ref="CW38:CW39"/>
    <mergeCell ref="CY38:CY39"/>
    <mergeCell ref="DA38:DA39"/>
    <mergeCell ref="DC38:DC39"/>
    <mergeCell ref="DE38:DE39"/>
    <mergeCell ref="CO38:CO39"/>
    <mergeCell ref="CP38:CP39"/>
    <mergeCell ref="CQ38:CQ39"/>
    <mergeCell ref="CR38:CR39"/>
    <mergeCell ref="CS38:CS39"/>
    <mergeCell ref="CT38:CT39"/>
    <mergeCell ref="CI38:CI39"/>
    <mergeCell ref="CJ38:CJ39"/>
    <mergeCell ref="CK38:CK39"/>
    <mergeCell ref="CL38:CL39"/>
    <mergeCell ref="CM38:CM39"/>
    <mergeCell ref="CN38:CN39"/>
    <mergeCell ref="BW38:BW39"/>
    <mergeCell ref="BX38:BX39"/>
    <mergeCell ref="BY38:BY39"/>
    <mergeCell ref="BZ38:BZ39"/>
    <mergeCell ref="CA38:CA39"/>
    <mergeCell ref="CB38:CB39"/>
    <mergeCell ref="CC38:CC39"/>
    <mergeCell ref="CD38:CD39"/>
    <mergeCell ref="CE38:CE39"/>
    <mergeCell ref="CF38:CF39"/>
    <mergeCell ref="CG38:CG39"/>
    <mergeCell ref="CH38:CH39"/>
    <mergeCell ref="W42:W43"/>
    <mergeCell ref="X42:X43"/>
    <mergeCell ref="Y42:Y43"/>
    <mergeCell ref="Z42:Z43"/>
    <mergeCell ref="AC42:AC43"/>
    <mergeCell ref="BP42:BP43"/>
    <mergeCell ref="BQ40:BQ41"/>
    <mergeCell ref="BR40:BR41"/>
    <mergeCell ref="BS40:BS41"/>
    <mergeCell ref="BT40:BT41"/>
    <mergeCell ref="BU40:BU41"/>
    <mergeCell ref="BV40:BV41"/>
    <mergeCell ref="W40:W41"/>
    <mergeCell ref="X40:X41"/>
    <mergeCell ref="Y40:Y41"/>
    <mergeCell ref="Z40:Z41"/>
    <mergeCell ref="AC40:AC41"/>
    <mergeCell ref="BP40:BP41"/>
    <mergeCell ref="DT40:DT41"/>
    <mergeCell ref="DU40:DU41"/>
    <mergeCell ref="DV40:DV41"/>
    <mergeCell ref="EB40:EB41"/>
    <mergeCell ref="C42:C43"/>
    <mergeCell ref="D42:D43"/>
    <mergeCell ref="S42:S43"/>
    <mergeCell ref="T42:T43"/>
    <mergeCell ref="U42:U43"/>
    <mergeCell ref="V42:V43"/>
    <mergeCell ref="DN40:DN41"/>
    <mergeCell ref="DO40:DO41"/>
    <mergeCell ref="DP40:DP41"/>
    <mergeCell ref="DQ40:DQ41"/>
    <mergeCell ref="DR40:DR41"/>
    <mergeCell ref="DS40:DS41"/>
    <mergeCell ref="DG40:DG41"/>
    <mergeCell ref="DH40:DH41"/>
    <mergeCell ref="DI40:DI41"/>
    <mergeCell ref="DK40:DK41"/>
    <mergeCell ref="DL40:DL41"/>
    <mergeCell ref="DM40:DM41"/>
    <mergeCell ref="CU40:CU41"/>
    <mergeCell ref="CW40:CW41"/>
    <mergeCell ref="CY40:CY41"/>
    <mergeCell ref="DA40:DA41"/>
    <mergeCell ref="DC40:DC41"/>
    <mergeCell ref="DE40:DE41"/>
    <mergeCell ref="CO40:CO41"/>
    <mergeCell ref="CP40:CP41"/>
    <mergeCell ref="CQ40:CQ41"/>
    <mergeCell ref="CR40:CR41"/>
    <mergeCell ref="CS40:CS41"/>
    <mergeCell ref="CT40:CT41"/>
    <mergeCell ref="CI40:CI41"/>
    <mergeCell ref="CJ40:CJ41"/>
    <mergeCell ref="CK40:CK41"/>
    <mergeCell ref="CL40:CL41"/>
    <mergeCell ref="CM40:CM41"/>
    <mergeCell ref="CN40:CN41"/>
    <mergeCell ref="CC40:CC41"/>
    <mergeCell ref="CD40:CD41"/>
    <mergeCell ref="CE40:CE41"/>
    <mergeCell ref="CF40:CF41"/>
    <mergeCell ref="CG40:CG41"/>
    <mergeCell ref="CH40:CH41"/>
    <mergeCell ref="BW40:BW41"/>
    <mergeCell ref="BX40:BX41"/>
    <mergeCell ref="BY40:BY41"/>
    <mergeCell ref="BZ40:BZ41"/>
    <mergeCell ref="CA40:CA41"/>
    <mergeCell ref="CB40:CB41"/>
    <mergeCell ref="W44:W45"/>
    <mergeCell ref="X44:X45"/>
    <mergeCell ref="Y44:Y45"/>
    <mergeCell ref="Z44:Z45"/>
    <mergeCell ref="AC44:AC45"/>
    <mergeCell ref="BP44:BP45"/>
    <mergeCell ref="DT42:DT43"/>
    <mergeCell ref="DU42:DU43"/>
    <mergeCell ref="DV42:DV43"/>
    <mergeCell ref="EB42:EB43"/>
    <mergeCell ref="C44:C45"/>
    <mergeCell ref="D44:D45"/>
    <mergeCell ref="S44:S45"/>
    <mergeCell ref="T44:T45"/>
    <mergeCell ref="U44:U45"/>
    <mergeCell ref="V44:V45"/>
    <mergeCell ref="DN42:DN43"/>
    <mergeCell ref="DO42:DO43"/>
    <mergeCell ref="DP42:DP43"/>
    <mergeCell ref="DQ42:DQ43"/>
    <mergeCell ref="DR42:DR43"/>
    <mergeCell ref="DS42:DS43"/>
    <mergeCell ref="DG42:DG43"/>
    <mergeCell ref="DH42:DH43"/>
    <mergeCell ref="DI42:DI43"/>
    <mergeCell ref="DK42:DK43"/>
    <mergeCell ref="DL42:DL43"/>
    <mergeCell ref="DM42:DM43"/>
    <mergeCell ref="CU42:CU43"/>
    <mergeCell ref="CW42:CW43"/>
    <mergeCell ref="CY42:CY43"/>
    <mergeCell ref="DA42:DA43"/>
    <mergeCell ref="DC42:DC43"/>
    <mergeCell ref="DE42:DE43"/>
    <mergeCell ref="CO42:CO43"/>
    <mergeCell ref="CP42:CP43"/>
    <mergeCell ref="CQ42:CQ43"/>
    <mergeCell ref="CR42:CR43"/>
    <mergeCell ref="CS42:CS43"/>
    <mergeCell ref="CT42:CT43"/>
    <mergeCell ref="CI42:CI43"/>
    <mergeCell ref="CJ42:CJ43"/>
    <mergeCell ref="CK42:CK43"/>
    <mergeCell ref="CL42:CL43"/>
    <mergeCell ref="CM42:CM43"/>
    <mergeCell ref="CN42:CN43"/>
    <mergeCell ref="CC42:CC43"/>
    <mergeCell ref="CD42:CD43"/>
    <mergeCell ref="CE42:CE43"/>
    <mergeCell ref="CF42:CF43"/>
    <mergeCell ref="CG42:CG43"/>
    <mergeCell ref="CH42:CH43"/>
    <mergeCell ref="BW42:BW43"/>
    <mergeCell ref="BX42:BX43"/>
    <mergeCell ref="BY42:BY43"/>
    <mergeCell ref="BZ42:BZ43"/>
    <mergeCell ref="CA42:CA43"/>
    <mergeCell ref="CB42:CB43"/>
    <mergeCell ref="BQ42:BQ43"/>
    <mergeCell ref="BR42:BR43"/>
    <mergeCell ref="BS46:BS47"/>
    <mergeCell ref="BT46:BT47"/>
    <mergeCell ref="BU46:BU47"/>
    <mergeCell ref="BV46:BV47"/>
    <mergeCell ref="BW44:BW45"/>
    <mergeCell ref="BX44:BX45"/>
    <mergeCell ref="BY44:BY45"/>
    <mergeCell ref="BZ44:BZ45"/>
    <mergeCell ref="CA44:CA45"/>
    <mergeCell ref="CB44:CB45"/>
    <mergeCell ref="BQ44:BQ45"/>
    <mergeCell ref="BR44:BR45"/>
    <mergeCell ref="BW46:BW47"/>
    <mergeCell ref="BX46:BX47"/>
    <mergeCell ref="BY46:BY47"/>
    <mergeCell ref="BZ46:BZ47"/>
    <mergeCell ref="CA46:CA47"/>
    <mergeCell ref="CB46:CB47"/>
    <mergeCell ref="BQ46:BQ47"/>
    <mergeCell ref="BR46:BR47"/>
    <mergeCell ref="BS42:BS43"/>
    <mergeCell ref="BT42:BT43"/>
    <mergeCell ref="BU42:BU43"/>
    <mergeCell ref="BV42:BV43"/>
    <mergeCell ref="CC46:CC47"/>
    <mergeCell ref="CD46:CD47"/>
    <mergeCell ref="CE46:CE47"/>
    <mergeCell ref="CF46:CF47"/>
    <mergeCell ref="CG46:CG47"/>
    <mergeCell ref="CH46:CH47"/>
    <mergeCell ref="AC46:AC47"/>
    <mergeCell ref="BP46:BP47"/>
    <mergeCell ref="DT44:DT45"/>
    <mergeCell ref="DU44:DU45"/>
    <mergeCell ref="DV44:DV45"/>
    <mergeCell ref="EB44:EB45"/>
    <mergeCell ref="C46:C47"/>
    <mergeCell ref="D46:D47"/>
    <mergeCell ref="S46:S47"/>
    <mergeCell ref="T46:T47"/>
    <mergeCell ref="U46:U47"/>
    <mergeCell ref="V46:V47"/>
    <mergeCell ref="DN44:DN45"/>
    <mergeCell ref="DO44:DO45"/>
    <mergeCell ref="DP44:DP45"/>
    <mergeCell ref="DQ44:DQ45"/>
    <mergeCell ref="DR44:DR45"/>
    <mergeCell ref="DS44:DS45"/>
    <mergeCell ref="DG44:DG45"/>
    <mergeCell ref="DH44:DH45"/>
    <mergeCell ref="DI44:DI45"/>
    <mergeCell ref="DK44:DK45"/>
    <mergeCell ref="DL44:DL45"/>
    <mergeCell ref="DM44:DM45"/>
    <mergeCell ref="CU44:CU45"/>
    <mergeCell ref="CW44:CW45"/>
    <mergeCell ref="CY44:CY45"/>
    <mergeCell ref="DA44:DA45"/>
    <mergeCell ref="BS44:BS45"/>
    <mergeCell ref="BT44:BT45"/>
    <mergeCell ref="BU44:BU45"/>
    <mergeCell ref="BV44:BV45"/>
    <mergeCell ref="DC44:DC45"/>
    <mergeCell ref="DE44:DE45"/>
    <mergeCell ref="CO44:CO45"/>
    <mergeCell ref="CP44:CP45"/>
    <mergeCell ref="CQ44:CQ45"/>
    <mergeCell ref="CR44:CR45"/>
    <mergeCell ref="CS44:CS45"/>
    <mergeCell ref="CT44:CT45"/>
    <mergeCell ref="CI44:CI45"/>
    <mergeCell ref="CJ44:CJ45"/>
    <mergeCell ref="CK44:CK45"/>
    <mergeCell ref="CL44:CL45"/>
    <mergeCell ref="CM44:CM45"/>
    <mergeCell ref="CN44:CN45"/>
    <mergeCell ref="CC44:CC45"/>
    <mergeCell ref="CD44:CD45"/>
    <mergeCell ref="CE44:CE45"/>
    <mergeCell ref="CF44:CF45"/>
    <mergeCell ref="CG44:CG45"/>
    <mergeCell ref="CH44:CH45"/>
    <mergeCell ref="W48:W49"/>
    <mergeCell ref="X48:X49"/>
    <mergeCell ref="Y48:Y49"/>
    <mergeCell ref="Z48:Z49"/>
    <mergeCell ref="AC48:AC49"/>
    <mergeCell ref="BP48:BP49"/>
    <mergeCell ref="DT46:DT47"/>
    <mergeCell ref="DU46:DU47"/>
    <mergeCell ref="DV46:DV47"/>
    <mergeCell ref="EB46:EB47"/>
    <mergeCell ref="C48:C49"/>
    <mergeCell ref="D48:D49"/>
    <mergeCell ref="S48:S49"/>
    <mergeCell ref="T48:T49"/>
    <mergeCell ref="U48:U49"/>
    <mergeCell ref="V48:V49"/>
    <mergeCell ref="DN46:DN47"/>
    <mergeCell ref="DO46:DO47"/>
    <mergeCell ref="DP46:DP47"/>
    <mergeCell ref="DQ46:DQ47"/>
    <mergeCell ref="DR46:DR47"/>
    <mergeCell ref="DS46:DS47"/>
    <mergeCell ref="DG46:DG47"/>
    <mergeCell ref="DH46:DH47"/>
    <mergeCell ref="DI46:DI47"/>
    <mergeCell ref="DK46:DK47"/>
    <mergeCell ref="DL46:DL47"/>
    <mergeCell ref="DM46:DM47"/>
    <mergeCell ref="W46:W47"/>
    <mergeCell ref="X46:X47"/>
    <mergeCell ref="Y46:Y47"/>
    <mergeCell ref="Z46:Z47"/>
    <mergeCell ref="CU46:CU47"/>
    <mergeCell ref="CW46:CW47"/>
    <mergeCell ref="CY46:CY47"/>
    <mergeCell ref="DA46:DA47"/>
    <mergeCell ref="DC46:DC47"/>
    <mergeCell ref="DE46:DE47"/>
    <mergeCell ref="CO46:CO47"/>
    <mergeCell ref="CP46:CP47"/>
    <mergeCell ref="CQ46:CQ47"/>
    <mergeCell ref="CR46:CR47"/>
    <mergeCell ref="CS46:CS47"/>
    <mergeCell ref="CT46:CT47"/>
    <mergeCell ref="CI46:CI47"/>
    <mergeCell ref="CJ46:CJ47"/>
    <mergeCell ref="CK46:CK47"/>
    <mergeCell ref="CL46:CL47"/>
    <mergeCell ref="CM46:CM47"/>
    <mergeCell ref="CN46:CN47"/>
    <mergeCell ref="C50:C51"/>
    <mergeCell ref="D50:D51"/>
    <mergeCell ref="S50:S51"/>
    <mergeCell ref="T50:T51"/>
    <mergeCell ref="U50:U51"/>
    <mergeCell ref="V50:V51"/>
    <mergeCell ref="DN48:DN49"/>
    <mergeCell ref="DO48:DO49"/>
    <mergeCell ref="DP48:DP49"/>
    <mergeCell ref="DQ48:DQ49"/>
    <mergeCell ref="DR48:DR49"/>
    <mergeCell ref="DS48:DS49"/>
    <mergeCell ref="DG48:DG49"/>
    <mergeCell ref="DH48:DH49"/>
    <mergeCell ref="DI48:DI49"/>
    <mergeCell ref="DK48:DK49"/>
    <mergeCell ref="DL48:DL49"/>
    <mergeCell ref="DM48:DM49"/>
    <mergeCell ref="CU48:CU49"/>
    <mergeCell ref="CW48:CW49"/>
    <mergeCell ref="CY48:CY49"/>
    <mergeCell ref="BS50:BS51"/>
    <mergeCell ref="BT50:BT51"/>
    <mergeCell ref="BU50:BU51"/>
    <mergeCell ref="BV50:BV51"/>
    <mergeCell ref="W50:W51"/>
    <mergeCell ref="X50:X51"/>
    <mergeCell ref="Y50:Y51"/>
    <mergeCell ref="Z50:Z51"/>
    <mergeCell ref="AC50:AC51"/>
    <mergeCell ref="BP50:BP51"/>
    <mergeCell ref="BQ48:BQ49"/>
    <mergeCell ref="CC48:CC49"/>
    <mergeCell ref="CD48:CD49"/>
    <mergeCell ref="CE48:CE49"/>
    <mergeCell ref="CF48:CF49"/>
    <mergeCell ref="CG48:CG49"/>
    <mergeCell ref="CH48:CH49"/>
    <mergeCell ref="CB50:CB51"/>
    <mergeCell ref="BQ50:BQ51"/>
    <mergeCell ref="BR50:BR51"/>
    <mergeCell ref="BS48:BS49"/>
    <mergeCell ref="BT48:BT49"/>
    <mergeCell ref="BU48:BU49"/>
    <mergeCell ref="BV48:BV49"/>
    <mergeCell ref="DT48:DT49"/>
    <mergeCell ref="DU48:DU49"/>
    <mergeCell ref="DV48:DV49"/>
    <mergeCell ref="EB48:EB49"/>
    <mergeCell ref="BR48:BR49"/>
    <mergeCell ref="BW50:BW51"/>
    <mergeCell ref="BX50:BX51"/>
    <mergeCell ref="BY50:BY51"/>
    <mergeCell ref="BZ50:BZ51"/>
    <mergeCell ref="CA50:CA51"/>
    <mergeCell ref="BW48:BW49"/>
    <mergeCell ref="BX48:BX49"/>
    <mergeCell ref="BY48:BY49"/>
    <mergeCell ref="BZ48:BZ49"/>
    <mergeCell ref="CA48:CA49"/>
    <mergeCell ref="CO50:CO51"/>
    <mergeCell ref="CP50:CP51"/>
    <mergeCell ref="CQ50:CQ51"/>
    <mergeCell ref="CR50:CR51"/>
    <mergeCell ref="CJ50:CJ51"/>
    <mergeCell ref="CK50:CK51"/>
    <mergeCell ref="DA48:DA49"/>
    <mergeCell ref="DC48:DC49"/>
    <mergeCell ref="DE48:DE49"/>
    <mergeCell ref="CO48:CO49"/>
    <mergeCell ref="CP48:CP49"/>
    <mergeCell ref="CQ48:CQ49"/>
    <mergeCell ref="CR48:CR49"/>
    <mergeCell ref="CS48:CS49"/>
    <mergeCell ref="CT48:CT49"/>
    <mergeCell ref="CI48:CI49"/>
    <mergeCell ref="CJ48:CJ49"/>
    <mergeCell ref="CK48:CK49"/>
    <mergeCell ref="CL48:CL49"/>
    <mergeCell ref="CM48:CM49"/>
    <mergeCell ref="CN48:CN49"/>
    <mergeCell ref="CL50:CL51"/>
    <mergeCell ref="CM50:CM51"/>
    <mergeCell ref="CN50:CN51"/>
    <mergeCell ref="CC50:CC51"/>
    <mergeCell ref="CD50:CD51"/>
    <mergeCell ref="CE50:CE51"/>
    <mergeCell ref="CF50:CF51"/>
    <mergeCell ref="CG50:CG51"/>
    <mergeCell ref="CH50:CH51"/>
    <mergeCell ref="CB48:CB49"/>
    <mergeCell ref="DT50:DT51"/>
    <mergeCell ref="DU50:DU51"/>
    <mergeCell ref="DV50:DV51"/>
    <mergeCell ref="EB50:EB51"/>
    <mergeCell ref="DN50:DN51"/>
    <mergeCell ref="DO50:DO51"/>
    <mergeCell ref="DP50:DP51"/>
    <mergeCell ref="DQ50:DQ51"/>
    <mergeCell ref="DR50:DR51"/>
    <mergeCell ref="DS50:DS51"/>
    <mergeCell ref="DG50:DG51"/>
    <mergeCell ref="DH50:DH51"/>
    <mergeCell ref="DI50:DI51"/>
    <mergeCell ref="DK50:DK51"/>
    <mergeCell ref="DL50:DL51"/>
    <mergeCell ref="DM50:DM51"/>
    <mergeCell ref="CU50:CU51"/>
    <mergeCell ref="CW50:CW51"/>
    <mergeCell ref="CY50:CY51"/>
    <mergeCell ref="DA50:DA51"/>
    <mergeCell ref="DC50:DC51"/>
    <mergeCell ref="DE50:DE51"/>
    <mergeCell ref="CS50:CS51"/>
    <mergeCell ref="CT50:CT51"/>
    <mergeCell ref="CI50:CI51"/>
  </mergeCells>
  <phoneticPr fontId="2"/>
  <printOptions verticalCentered="1"/>
  <pageMargins left="0.39370078740157483" right="0.39370078740157483" top="0.78740157480314965" bottom="0.39370078740157483" header="0.39370078740157483" footer="0.15748031496062992"/>
  <pageSetup paperSize="9" scale="48" pageOrder="overThenDown" orientation="portrait" cellComments="asDisplayed" r:id="rId1"/>
  <headerFooter differentFirst="1">
    <firstHeader>&amp;L&amp;"ＤＦ特太ゴシック体,標準"&amp;16別表第２　幼稚園（教育標準時間認定）</firstHeader>
  </headerFooter>
  <rowBreaks count="1" manualBreakCount="1">
    <brk id="7" min="1" max="127" man="1"/>
  </rowBreaks>
  <colBreaks count="5" manualBreakCount="5">
    <brk id="26" max="358" man="1"/>
    <brk id="57" max="358" man="1"/>
    <brk id="88" max="358" man="1"/>
    <brk id="110" max="358" man="1"/>
    <brk id="12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898AF-37CE-8047-AA7C-8264B10EEC72}">
  <sheetPr>
    <pageSetUpPr fitToPage="1"/>
  </sheetPr>
  <dimension ref="A1:DJ66"/>
  <sheetViews>
    <sheetView view="pageBreakPreview" zoomScaleNormal="100" zoomScaleSheetLayoutView="100" workbookViewId="0">
      <selection activeCell="G16" sqref="G16:K16"/>
    </sheetView>
  </sheetViews>
  <sheetFormatPr defaultColWidth="2.5" defaultRowHeight="25.5" customHeight="1"/>
  <cols>
    <col min="1" max="1" width="23" style="83" customWidth="1"/>
    <col min="2" max="2" width="2.5" style="83" customWidth="1"/>
    <col min="3" max="13" width="2.625" style="83" customWidth="1"/>
    <col min="14" max="14" width="2.375" style="83" customWidth="1"/>
    <col min="15" max="18" width="3.625" style="83" customWidth="1"/>
    <col min="19" max="19" width="3.125" style="83" customWidth="1"/>
    <col min="20" max="22" width="3.875" style="83" customWidth="1"/>
    <col min="23" max="23" width="2.625" style="83" customWidth="1"/>
    <col min="24" max="26" width="3.625" style="83" customWidth="1"/>
    <col min="27" max="28" width="2.625" style="83" customWidth="1"/>
    <col min="29" max="29" width="4.5" style="83" customWidth="1"/>
    <col min="30" max="30" width="72.375" style="84" customWidth="1"/>
    <col min="31" max="46" width="2.5" style="83"/>
    <col min="47" max="47" width="8.5" style="83" customWidth="1"/>
    <col min="48" max="109" width="2.5" style="83"/>
    <col min="110" max="110" width="2.5" style="262" customWidth="1"/>
    <col min="111" max="111" width="2.5" style="83"/>
    <col min="112" max="112" width="2.5" style="262" customWidth="1"/>
    <col min="113" max="113" width="2.5" style="83"/>
    <col min="114" max="114" width="2.5" style="262" customWidth="1"/>
    <col min="115" max="124" width="2.5" style="83"/>
    <col min="125" max="125" width="6.875" style="83" customWidth="1"/>
    <col min="126" max="16384" width="2.5" style="83"/>
  </cols>
  <sheetData>
    <row r="1" spans="1:37" ht="25.5" customHeight="1">
      <c r="A1" s="82" t="s">
        <v>77</v>
      </c>
      <c r="AD1" s="83"/>
    </row>
    <row r="2" spans="1:37" ht="20.100000000000001" customHeight="1"/>
    <row r="3" spans="1:37" ht="20.25" customHeight="1">
      <c r="A3" s="859" t="s">
        <v>78</v>
      </c>
      <c r="B3" s="853" t="s">
        <v>87</v>
      </c>
      <c r="C3" s="850"/>
      <c r="D3" s="85"/>
      <c r="E3" s="771" t="s">
        <v>80</v>
      </c>
      <c r="F3" s="771"/>
      <c r="G3" s="771"/>
      <c r="H3" s="771"/>
      <c r="I3" s="771"/>
      <c r="J3" s="86"/>
      <c r="K3" s="772" t="s">
        <v>271</v>
      </c>
      <c r="L3" s="772"/>
      <c r="M3" s="772"/>
      <c r="N3" s="772"/>
      <c r="O3" s="772"/>
      <c r="P3" s="772"/>
      <c r="Q3" s="772"/>
      <c r="R3" s="772"/>
      <c r="S3" s="772"/>
      <c r="T3" s="772"/>
      <c r="U3" s="772"/>
      <c r="V3" s="772"/>
      <c r="W3" s="772"/>
      <c r="X3" s="772"/>
      <c r="Y3" s="772"/>
      <c r="Z3" s="772"/>
      <c r="AA3" s="772"/>
      <c r="AB3" s="86"/>
      <c r="AC3" s="87"/>
      <c r="AD3" s="841" t="s">
        <v>81</v>
      </c>
    </row>
    <row r="4" spans="1:37" ht="25.5" customHeight="1">
      <c r="A4" s="860"/>
      <c r="B4" s="854"/>
      <c r="C4" s="851"/>
      <c r="D4" s="124" t="s">
        <v>82</v>
      </c>
      <c r="E4" s="765">
        <v>112750</v>
      </c>
      <c r="F4" s="765"/>
      <c r="G4" s="765"/>
      <c r="H4" s="765"/>
      <c r="I4" s="765"/>
      <c r="J4" s="88" t="s">
        <v>83</v>
      </c>
      <c r="K4" s="786">
        <v>1120</v>
      </c>
      <c r="L4" s="786"/>
      <c r="M4" s="786"/>
      <c r="N4" s="104" t="s">
        <v>212</v>
      </c>
      <c r="O4" s="104" t="s">
        <v>272</v>
      </c>
      <c r="P4" s="104"/>
      <c r="Q4" s="104"/>
      <c r="R4" s="104"/>
      <c r="S4" s="101" t="s">
        <v>173</v>
      </c>
      <c r="T4" s="780" t="s">
        <v>248</v>
      </c>
      <c r="U4" s="780"/>
      <c r="V4" s="780"/>
      <c r="W4" s="104" t="s">
        <v>173</v>
      </c>
      <c r="X4" s="781">
        <v>8.3000000000000007</v>
      </c>
      <c r="Y4" s="781"/>
      <c r="Z4" s="781"/>
      <c r="AA4" s="260" t="s">
        <v>84</v>
      </c>
      <c r="AB4" s="261" t="s">
        <v>249</v>
      </c>
      <c r="AC4" s="89"/>
      <c r="AD4" s="842"/>
      <c r="AK4" s="141"/>
    </row>
    <row r="5" spans="1:37" ht="20.25" customHeight="1">
      <c r="A5" s="861"/>
      <c r="B5" s="855"/>
      <c r="C5" s="852"/>
      <c r="D5" s="90"/>
      <c r="E5" s="90"/>
      <c r="F5" s="90"/>
      <c r="G5" s="91"/>
      <c r="H5" s="91"/>
      <c r="I5" s="91"/>
      <c r="J5" s="91"/>
      <c r="K5" s="91"/>
      <c r="L5" s="91"/>
      <c r="M5" s="767" t="s">
        <v>85</v>
      </c>
      <c r="N5" s="767"/>
      <c r="O5" s="767"/>
      <c r="P5" s="767"/>
      <c r="Q5" s="767"/>
      <c r="R5" s="767"/>
      <c r="S5" s="767"/>
      <c r="T5" s="767"/>
      <c r="U5" s="767"/>
      <c r="V5" s="767"/>
      <c r="W5" s="767"/>
      <c r="X5" s="767"/>
      <c r="Y5" s="767"/>
      <c r="Z5" s="767"/>
      <c r="AA5" s="767"/>
      <c r="AB5" s="767"/>
      <c r="AC5" s="768"/>
      <c r="AD5" s="843"/>
    </row>
    <row r="6" spans="1:37" ht="25.5" customHeight="1">
      <c r="A6" s="92"/>
      <c r="B6" s="92"/>
      <c r="C6" s="92"/>
      <c r="D6" s="93"/>
      <c r="E6" s="93"/>
      <c r="F6" s="93"/>
      <c r="G6" s="93"/>
      <c r="H6" s="94"/>
      <c r="I6" s="94"/>
      <c r="J6" s="94"/>
      <c r="K6" s="94"/>
      <c r="L6" s="92"/>
      <c r="M6" s="94"/>
      <c r="N6" s="94"/>
      <c r="O6" s="94"/>
      <c r="P6" s="94"/>
      <c r="Q6" s="88"/>
      <c r="R6" s="88"/>
      <c r="S6" s="88"/>
      <c r="T6" s="88"/>
      <c r="U6" s="88"/>
      <c r="V6" s="88"/>
      <c r="W6" s="88"/>
      <c r="X6" s="88"/>
      <c r="Y6" s="88"/>
      <c r="Z6" s="88"/>
      <c r="AA6" s="88"/>
      <c r="AB6" s="88"/>
      <c r="AC6" s="88"/>
      <c r="AD6" s="95"/>
    </row>
    <row r="7" spans="1:37" ht="20.25" customHeight="1">
      <c r="A7" s="859" t="s">
        <v>86</v>
      </c>
      <c r="B7" s="853" t="s">
        <v>209</v>
      </c>
      <c r="C7" s="850"/>
      <c r="D7" s="85"/>
      <c r="E7" s="771" t="s">
        <v>80</v>
      </c>
      <c r="F7" s="771"/>
      <c r="G7" s="771"/>
      <c r="H7" s="771"/>
      <c r="I7" s="771"/>
      <c r="J7" s="86"/>
      <c r="K7" s="772" t="s">
        <v>271</v>
      </c>
      <c r="L7" s="772"/>
      <c r="M7" s="772"/>
      <c r="N7" s="772"/>
      <c r="O7" s="772"/>
      <c r="P7" s="772"/>
      <c r="Q7" s="772"/>
      <c r="R7" s="772"/>
      <c r="S7" s="772"/>
      <c r="T7" s="772"/>
      <c r="U7" s="772"/>
      <c r="V7" s="772"/>
      <c r="W7" s="772"/>
      <c r="X7" s="772"/>
      <c r="Y7" s="772"/>
      <c r="Z7" s="772"/>
      <c r="AA7" s="772"/>
      <c r="AB7" s="86"/>
      <c r="AC7" s="87"/>
      <c r="AD7" s="841" t="s">
        <v>81</v>
      </c>
    </row>
    <row r="8" spans="1:37" ht="25.5" customHeight="1">
      <c r="A8" s="860"/>
      <c r="B8" s="854"/>
      <c r="C8" s="851"/>
      <c r="D8" s="124" t="s">
        <v>82</v>
      </c>
      <c r="E8" s="765">
        <v>4050</v>
      </c>
      <c r="F8" s="765"/>
      <c r="G8" s="765"/>
      <c r="H8" s="765"/>
      <c r="I8" s="765"/>
      <c r="J8" s="88" t="s">
        <v>83</v>
      </c>
      <c r="K8" s="766">
        <v>40</v>
      </c>
      <c r="L8" s="766"/>
      <c r="M8" s="766"/>
      <c r="N8" s="766"/>
      <c r="O8" s="766"/>
      <c r="P8" s="766"/>
      <c r="Q8" s="766"/>
      <c r="R8" s="766"/>
      <c r="S8" s="766"/>
      <c r="T8" s="766"/>
      <c r="U8" s="766"/>
      <c r="V8" s="766"/>
      <c r="W8" s="766"/>
      <c r="X8" s="766"/>
      <c r="Y8" s="766"/>
      <c r="Z8" s="766"/>
      <c r="AA8" s="766"/>
      <c r="AB8" s="125" t="s">
        <v>84</v>
      </c>
      <c r="AC8" s="89"/>
      <c r="AD8" s="842"/>
    </row>
    <row r="9" spans="1:37" ht="20.25" customHeight="1">
      <c r="A9" s="861"/>
      <c r="B9" s="855"/>
      <c r="C9" s="852"/>
      <c r="D9" s="90"/>
      <c r="E9" s="90"/>
      <c r="F9" s="90"/>
      <c r="G9" s="91"/>
      <c r="H9" s="91"/>
      <c r="I9" s="91"/>
      <c r="J9" s="91"/>
      <c r="K9" s="91"/>
      <c r="L9" s="91"/>
      <c r="M9" s="767" t="s">
        <v>85</v>
      </c>
      <c r="N9" s="767"/>
      <c r="O9" s="767"/>
      <c r="P9" s="767"/>
      <c r="Q9" s="767"/>
      <c r="R9" s="767"/>
      <c r="S9" s="767"/>
      <c r="T9" s="767"/>
      <c r="U9" s="767"/>
      <c r="V9" s="767"/>
      <c r="W9" s="767"/>
      <c r="X9" s="767"/>
      <c r="Y9" s="767"/>
      <c r="Z9" s="767"/>
      <c r="AA9" s="767"/>
      <c r="AB9" s="767"/>
      <c r="AC9" s="768"/>
      <c r="AD9" s="843"/>
    </row>
    <row r="10" spans="1:37" ht="25.5" customHeight="1">
      <c r="A10" s="92"/>
      <c r="B10" s="92"/>
      <c r="C10" s="92"/>
      <c r="D10" s="93"/>
      <c r="E10" s="93"/>
      <c r="F10" s="93"/>
      <c r="G10" s="93"/>
      <c r="H10" s="94"/>
      <c r="I10" s="94"/>
      <c r="J10" s="94"/>
      <c r="K10" s="94"/>
      <c r="L10" s="92"/>
      <c r="M10" s="94"/>
      <c r="N10" s="94"/>
      <c r="O10" s="94"/>
      <c r="P10" s="94"/>
      <c r="Q10" s="88"/>
      <c r="R10" s="88"/>
      <c r="S10" s="88"/>
      <c r="T10" s="88"/>
      <c r="U10" s="88"/>
      <c r="V10" s="88"/>
      <c r="W10" s="88"/>
      <c r="X10" s="88"/>
      <c r="Y10" s="88"/>
      <c r="Z10" s="88"/>
      <c r="AA10" s="88"/>
      <c r="AB10" s="88"/>
      <c r="AC10" s="88"/>
      <c r="AD10" s="95"/>
    </row>
    <row r="11" spans="1:37" ht="20.25" customHeight="1">
      <c r="A11" s="826" t="s">
        <v>88</v>
      </c>
      <c r="B11" s="853" t="s">
        <v>217</v>
      </c>
      <c r="C11" s="862" t="s">
        <v>89</v>
      </c>
      <c r="D11" s="85"/>
      <c r="E11" s="771" t="s">
        <v>80</v>
      </c>
      <c r="F11" s="771"/>
      <c r="G11" s="771"/>
      <c r="H11" s="771"/>
      <c r="I11" s="771"/>
      <c r="J11" s="86"/>
      <c r="K11" s="772" t="s">
        <v>271</v>
      </c>
      <c r="L11" s="772"/>
      <c r="M11" s="772"/>
      <c r="N11" s="772"/>
      <c r="O11" s="772"/>
      <c r="P11" s="772"/>
      <c r="Q11" s="772"/>
      <c r="R11" s="772"/>
      <c r="S11" s="772"/>
      <c r="T11" s="772"/>
      <c r="U11" s="772"/>
      <c r="V11" s="772"/>
      <c r="W11" s="772"/>
      <c r="X11" s="772"/>
      <c r="Y11" s="772"/>
      <c r="Z11" s="772"/>
      <c r="AA11" s="772"/>
      <c r="AB11" s="86"/>
      <c r="AC11" s="87"/>
      <c r="AD11" s="817" t="s">
        <v>90</v>
      </c>
    </row>
    <row r="12" spans="1:37" ht="25.5" customHeight="1">
      <c r="A12" s="827"/>
      <c r="B12" s="854"/>
      <c r="C12" s="863"/>
      <c r="D12" s="124" t="s">
        <v>82</v>
      </c>
      <c r="E12" s="765">
        <v>38150</v>
      </c>
      <c r="F12" s="765"/>
      <c r="G12" s="765"/>
      <c r="H12" s="765"/>
      <c r="I12" s="765"/>
      <c r="J12" s="88" t="s">
        <v>83</v>
      </c>
      <c r="K12" s="786">
        <v>380</v>
      </c>
      <c r="L12" s="786"/>
      <c r="M12" s="786"/>
      <c r="N12" s="104" t="s">
        <v>212</v>
      </c>
      <c r="O12" s="104" t="s">
        <v>272</v>
      </c>
      <c r="P12" s="104"/>
      <c r="Q12" s="104"/>
      <c r="R12" s="104"/>
      <c r="S12" s="101" t="s">
        <v>173</v>
      </c>
      <c r="T12" s="780" t="s">
        <v>248</v>
      </c>
      <c r="U12" s="780"/>
      <c r="V12" s="780"/>
      <c r="W12" s="104" t="s">
        <v>173</v>
      </c>
      <c r="X12" s="781">
        <v>9.1999999999999993</v>
      </c>
      <c r="Y12" s="781"/>
      <c r="Z12" s="781"/>
      <c r="AA12" s="260" t="s">
        <v>84</v>
      </c>
      <c r="AB12" s="125" t="s">
        <v>84</v>
      </c>
      <c r="AC12" s="89"/>
      <c r="AD12" s="818"/>
    </row>
    <row r="13" spans="1:37" ht="20.25" customHeight="1">
      <c r="A13" s="827"/>
      <c r="B13" s="854"/>
      <c r="C13" s="864"/>
      <c r="D13" s="90"/>
      <c r="E13" s="90"/>
      <c r="F13" s="90"/>
      <c r="G13" s="91"/>
      <c r="H13" s="91"/>
      <c r="I13" s="91"/>
      <c r="J13" s="91"/>
      <c r="K13" s="91"/>
      <c r="L13" s="91"/>
      <c r="M13" s="767" t="s">
        <v>85</v>
      </c>
      <c r="N13" s="767"/>
      <c r="O13" s="767"/>
      <c r="P13" s="767"/>
      <c r="Q13" s="767"/>
      <c r="R13" s="767"/>
      <c r="S13" s="767"/>
      <c r="T13" s="767"/>
      <c r="U13" s="767"/>
      <c r="V13" s="767"/>
      <c r="W13" s="767"/>
      <c r="X13" s="767"/>
      <c r="Y13" s="767"/>
      <c r="Z13" s="767"/>
      <c r="AA13" s="767"/>
      <c r="AB13" s="767"/>
      <c r="AC13" s="768"/>
      <c r="AD13" s="818"/>
    </row>
    <row r="14" spans="1:37" ht="20.25" customHeight="1">
      <c r="A14" s="827"/>
      <c r="B14" s="854"/>
      <c r="C14" s="862" t="s">
        <v>91</v>
      </c>
      <c r="D14" s="85"/>
      <c r="E14" s="771" t="s">
        <v>80</v>
      </c>
      <c r="F14" s="771"/>
      <c r="G14" s="771"/>
      <c r="H14" s="771"/>
      <c r="I14" s="771"/>
      <c r="J14" s="86"/>
      <c r="K14" s="772" t="s">
        <v>271</v>
      </c>
      <c r="L14" s="772"/>
      <c r="M14" s="772"/>
      <c r="N14" s="772"/>
      <c r="O14" s="772"/>
      <c r="P14" s="772"/>
      <c r="Q14" s="772"/>
      <c r="R14" s="772"/>
      <c r="S14" s="772"/>
      <c r="T14" s="772"/>
      <c r="U14" s="772"/>
      <c r="V14" s="772"/>
      <c r="W14" s="772"/>
      <c r="X14" s="772"/>
      <c r="Y14" s="772"/>
      <c r="Z14" s="772"/>
      <c r="AA14" s="772"/>
      <c r="AB14" s="86"/>
      <c r="AC14" s="87"/>
      <c r="AD14" s="818"/>
    </row>
    <row r="15" spans="1:37" ht="25.5" customHeight="1">
      <c r="A15" s="827"/>
      <c r="B15" s="854"/>
      <c r="C15" s="863"/>
      <c r="D15" s="124" t="s">
        <v>82</v>
      </c>
      <c r="E15" s="765">
        <v>25430</v>
      </c>
      <c r="F15" s="765"/>
      <c r="G15" s="765"/>
      <c r="H15" s="765"/>
      <c r="I15" s="765"/>
      <c r="J15" s="88" t="s">
        <v>83</v>
      </c>
      <c r="K15" s="786">
        <v>250</v>
      </c>
      <c r="L15" s="786"/>
      <c r="M15" s="786"/>
      <c r="N15" s="104" t="s">
        <v>212</v>
      </c>
      <c r="O15" s="104" t="s">
        <v>272</v>
      </c>
      <c r="P15" s="104"/>
      <c r="Q15" s="104"/>
      <c r="R15" s="104"/>
      <c r="S15" s="101" t="s">
        <v>173</v>
      </c>
      <c r="T15" s="780" t="s">
        <v>248</v>
      </c>
      <c r="U15" s="780"/>
      <c r="V15" s="780"/>
      <c r="W15" s="104" t="s">
        <v>173</v>
      </c>
      <c r="X15" s="781">
        <v>9.3000000000000007</v>
      </c>
      <c r="Y15" s="781"/>
      <c r="Z15" s="781"/>
      <c r="AA15" s="260" t="s">
        <v>84</v>
      </c>
      <c r="AB15" s="125" t="s">
        <v>84</v>
      </c>
      <c r="AC15" s="89"/>
      <c r="AD15" s="818"/>
    </row>
    <row r="16" spans="1:37" ht="20.25" customHeight="1">
      <c r="A16" s="828"/>
      <c r="B16" s="855"/>
      <c r="C16" s="864"/>
      <c r="D16" s="90"/>
      <c r="E16" s="90"/>
      <c r="F16" s="90"/>
      <c r="G16" s="91"/>
      <c r="H16" s="91"/>
      <c r="I16" s="91"/>
      <c r="J16" s="91"/>
      <c r="K16" s="91"/>
      <c r="L16" s="91"/>
      <c r="M16" s="869" t="s">
        <v>85</v>
      </c>
      <c r="N16" s="869"/>
      <c r="O16" s="869"/>
      <c r="P16" s="869"/>
      <c r="Q16" s="869"/>
      <c r="R16" s="869"/>
      <c r="S16" s="869"/>
      <c r="T16" s="869"/>
      <c r="U16" s="869"/>
      <c r="V16" s="869"/>
      <c r="W16" s="869"/>
      <c r="X16" s="869"/>
      <c r="Y16" s="869"/>
      <c r="Z16" s="869"/>
      <c r="AA16" s="869"/>
      <c r="AB16" s="869"/>
      <c r="AC16" s="870"/>
      <c r="AD16" s="819"/>
    </row>
    <row r="17" spans="1:114" ht="25.5" customHeight="1">
      <c r="A17" s="92"/>
      <c r="B17" s="92"/>
      <c r="C17" s="92"/>
      <c r="D17" s="93"/>
      <c r="E17" s="93"/>
      <c r="F17" s="93"/>
      <c r="G17" s="93"/>
      <c r="H17" s="94"/>
      <c r="I17" s="94"/>
      <c r="J17" s="94"/>
      <c r="K17" s="94"/>
      <c r="L17" s="92"/>
      <c r="M17" s="94"/>
      <c r="N17" s="94"/>
      <c r="O17" s="94"/>
      <c r="P17" s="94"/>
      <c r="Q17" s="88"/>
      <c r="R17" s="88"/>
      <c r="S17" s="88"/>
      <c r="T17" s="88"/>
      <c r="U17" s="88"/>
      <c r="V17" s="88"/>
      <c r="W17" s="88"/>
      <c r="X17" s="88"/>
      <c r="Y17" s="88"/>
      <c r="Z17" s="88"/>
      <c r="AA17" s="88"/>
      <c r="AB17" s="88"/>
      <c r="AC17" s="88"/>
      <c r="AD17" s="95"/>
    </row>
    <row r="18" spans="1:114" ht="20.25" customHeight="1">
      <c r="A18" s="859" t="s">
        <v>92</v>
      </c>
      <c r="B18" s="796" t="s">
        <v>95</v>
      </c>
      <c r="C18" s="850"/>
      <c r="D18" s="85"/>
      <c r="E18" s="771" t="s">
        <v>80</v>
      </c>
      <c r="F18" s="771"/>
      <c r="G18" s="771"/>
      <c r="H18" s="771"/>
      <c r="I18" s="771"/>
      <c r="J18" s="86"/>
      <c r="K18" s="772" t="s">
        <v>271</v>
      </c>
      <c r="L18" s="772"/>
      <c r="M18" s="772"/>
      <c r="N18" s="772"/>
      <c r="O18" s="772"/>
      <c r="P18" s="772"/>
      <c r="Q18" s="772"/>
      <c r="R18" s="772"/>
      <c r="S18" s="772"/>
      <c r="T18" s="772"/>
      <c r="U18" s="772"/>
      <c r="V18" s="772"/>
      <c r="W18" s="772"/>
      <c r="X18" s="772"/>
      <c r="Y18" s="772"/>
      <c r="Z18" s="772"/>
      <c r="AA18" s="772"/>
      <c r="AB18" s="86"/>
      <c r="AC18" s="87"/>
      <c r="AD18" s="856" t="s">
        <v>93</v>
      </c>
    </row>
    <row r="19" spans="1:114" ht="25.5" customHeight="1">
      <c r="A19" s="860"/>
      <c r="B19" s="797"/>
      <c r="C19" s="851"/>
      <c r="D19" s="124" t="s">
        <v>82</v>
      </c>
      <c r="E19" s="765">
        <v>81400</v>
      </c>
      <c r="F19" s="765"/>
      <c r="G19" s="765"/>
      <c r="H19" s="765"/>
      <c r="I19" s="765"/>
      <c r="J19" s="88" t="s">
        <v>83</v>
      </c>
      <c r="K19" s="786">
        <v>810</v>
      </c>
      <c r="L19" s="786"/>
      <c r="M19" s="786"/>
      <c r="N19" s="104" t="s">
        <v>212</v>
      </c>
      <c r="O19" s="104" t="s">
        <v>272</v>
      </c>
      <c r="P19" s="104"/>
      <c r="Q19" s="104"/>
      <c r="R19" s="104"/>
      <c r="S19" s="101" t="s">
        <v>173</v>
      </c>
      <c r="T19" s="780" t="s">
        <v>248</v>
      </c>
      <c r="U19" s="780"/>
      <c r="V19" s="780"/>
      <c r="W19" s="104" t="s">
        <v>173</v>
      </c>
      <c r="X19" s="781">
        <v>10.1</v>
      </c>
      <c r="Y19" s="781"/>
      <c r="Z19" s="781"/>
      <c r="AA19" s="260" t="s">
        <v>84</v>
      </c>
      <c r="AB19" s="125" t="s">
        <v>84</v>
      </c>
      <c r="AC19" s="89"/>
      <c r="AD19" s="857"/>
    </row>
    <row r="20" spans="1:114" ht="20.25" customHeight="1">
      <c r="A20" s="861"/>
      <c r="B20" s="798"/>
      <c r="C20" s="852"/>
      <c r="D20" s="90"/>
      <c r="E20" s="90"/>
      <c r="F20" s="90"/>
      <c r="G20" s="91"/>
      <c r="H20" s="91"/>
      <c r="I20" s="91"/>
      <c r="J20" s="91"/>
      <c r="K20" s="91"/>
      <c r="L20" s="91"/>
      <c r="M20" s="767" t="s">
        <v>85</v>
      </c>
      <c r="N20" s="767"/>
      <c r="O20" s="767"/>
      <c r="P20" s="767"/>
      <c r="Q20" s="767"/>
      <c r="R20" s="767"/>
      <c r="S20" s="767"/>
      <c r="T20" s="767"/>
      <c r="U20" s="767"/>
      <c r="V20" s="767"/>
      <c r="W20" s="767"/>
      <c r="X20" s="767"/>
      <c r="Y20" s="767"/>
      <c r="Z20" s="767"/>
      <c r="AA20" s="767"/>
      <c r="AB20" s="767"/>
      <c r="AC20" s="768"/>
      <c r="AD20" s="858"/>
    </row>
    <row r="21" spans="1:114" ht="25.5" customHeight="1">
      <c r="A21" s="92"/>
      <c r="B21" s="92"/>
      <c r="C21" s="92"/>
      <c r="D21" s="93"/>
      <c r="E21" s="93"/>
      <c r="F21" s="93"/>
      <c r="G21" s="93"/>
      <c r="H21" s="94"/>
      <c r="I21" s="94"/>
      <c r="J21" s="94"/>
      <c r="K21" s="94"/>
      <c r="L21" s="92"/>
      <c r="M21" s="94"/>
      <c r="N21" s="94"/>
      <c r="O21" s="94"/>
      <c r="P21" s="94"/>
      <c r="Q21" s="88"/>
      <c r="R21" s="88"/>
      <c r="S21" s="88"/>
      <c r="T21" s="88"/>
      <c r="U21" s="88"/>
      <c r="V21" s="88"/>
      <c r="W21" s="88"/>
      <c r="X21" s="88"/>
      <c r="Y21" s="88"/>
      <c r="Z21" s="88"/>
      <c r="AA21" s="88"/>
      <c r="AB21" s="88"/>
      <c r="AC21" s="88"/>
      <c r="AD21" s="95"/>
    </row>
    <row r="22" spans="1:114" ht="20.25" customHeight="1">
      <c r="A22" s="844" t="s">
        <v>94</v>
      </c>
      <c r="B22" s="853" t="s">
        <v>210</v>
      </c>
      <c r="C22" s="850"/>
      <c r="D22" s="85"/>
      <c r="E22" s="771" t="s">
        <v>80</v>
      </c>
      <c r="F22" s="771"/>
      <c r="G22" s="771"/>
      <c r="H22" s="771"/>
      <c r="I22" s="771"/>
      <c r="J22" s="86"/>
      <c r="K22" s="772" t="s">
        <v>271</v>
      </c>
      <c r="L22" s="772"/>
      <c r="M22" s="772"/>
      <c r="N22" s="772"/>
      <c r="O22" s="772"/>
      <c r="P22" s="772"/>
      <c r="Q22" s="772"/>
      <c r="R22" s="772"/>
      <c r="S22" s="772"/>
      <c r="T22" s="772"/>
      <c r="U22" s="772"/>
      <c r="V22" s="772"/>
      <c r="W22" s="772"/>
      <c r="X22" s="772"/>
      <c r="Y22" s="772"/>
      <c r="Z22" s="772"/>
      <c r="AA22" s="772"/>
      <c r="AB22" s="86"/>
      <c r="AC22" s="87"/>
      <c r="AD22" s="841" t="s">
        <v>81</v>
      </c>
    </row>
    <row r="23" spans="1:114" ht="25.5" customHeight="1">
      <c r="A23" s="845"/>
      <c r="B23" s="854"/>
      <c r="C23" s="851"/>
      <c r="D23" s="124" t="s">
        <v>82</v>
      </c>
      <c r="E23" s="765">
        <v>86100</v>
      </c>
      <c r="F23" s="765"/>
      <c r="G23" s="765"/>
      <c r="H23" s="765"/>
      <c r="I23" s="765"/>
      <c r="J23" s="88" t="s">
        <v>83</v>
      </c>
      <c r="K23" s="786">
        <v>860</v>
      </c>
      <c r="L23" s="786"/>
      <c r="M23" s="786"/>
      <c r="N23" s="104" t="s">
        <v>212</v>
      </c>
      <c r="O23" s="104" t="s">
        <v>272</v>
      </c>
      <c r="P23" s="104"/>
      <c r="Q23" s="104"/>
      <c r="R23" s="104"/>
      <c r="S23" s="101" t="s">
        <v>173</v>
      </c>
      <c r="T23" s="780" t="s">
        <v>248</v>
      </c>
      <c r="U23" s="780"/>
      <c r="V23" s="780"/>
      <c r="W23" s="104" t="s">
        <v>173</v>
      </c>
      <c r="X23" s="781">
        <v>8.1</v>
      </c>
      <c r="Y23" s="781"/>
      <c r="Z23" s="781"/>
      <c r="AA23" s="260" t="s">
        <v>84</v>
      </c>
      <c r="AB23" s="125" t="s">
        <v>84</v>
      </c>
      <c r="AC23" s="89"/>
      <c r="AD23" s="842"/>
    </row>
    <row r="24" spans="1:114" ht="20.25" customHeight="1">
      <c r="A24" s="846"/>
      <c r="B24" s="855"/>
      <c r="C24" s="852"/>
      <c r="D24" s="90"/>
      <c r="E24" s="90"/>
      <c r="F24" s="90"/>
      <c r="G24" s="91"/>
      <c r="H24" s="91"/>
      <c r="I24" s="91"/>
      <c r="J24" s="91"/>
      <c r="K24" s="91"/>
      <c r="L24" s="91"/>
      <c r="M24" s="767" t="s">
        <v>85</v>
      </c>
      <c r="N24" s="767"/>
      <c r="O24" s="767"/>
      <c r="P24" s="767"/>
      <c r="Q24" s="767"/>
      <c r="R24" s="767"/>
      <c r="S24" s="767"/>
      <c r="T24" s="767"/>
      <c r="U24" s="767"/>
      <c r="V24" s="767"/>
      <c r="W24" s="767"/>
      <c r="X24" s="767"/>
      <c r="Y24" s="767"/>
      <c r="Z24" s="767"/>
      <c r="AA24" s="767"/>
      <c r="AB24" s="767"/>
      <c r="AC24" s="768"/>
      <c r="AD24" s="843"/>
    </row>
    <row r="25" spans="1:114" ht="25.5" customHeight="1">
      <c r="A25" s="92"/>
      <c r="B25" s="92"/>
      <c r="C25" s="92"/>
      <c r="D25" s="93"/>
      <c r="E25" s="93"/>
      <c r="F25" s="93"/>
      <c r="G25" s="93"/>
      <c r="H25" s="94"/>
      <c r="I25" s="94"/>
      <c r="J25" s="94"/>
      <c r="K25" s="94"/>
      <c r="L25" s="92"/>
      <c r="M25" s="94"/>
      <c r="N25" s="94"/>
      <c r="O25" s="94"/>
      <c r="P25" s="94"/>
      <c r="Q25" s="88"/>
      <c r="R25" s="88"/>
      <c r="S25" s="88"/>
      <c r="T25" s="88"/>
      <c r="U25" s="88"/>
      <c r="V25" s="88"/>
      <c r="W25" s="88"/>
      <c r="X25" s="88"/>
      <c r="Y25" s="88"/>
      <c r="Z25" s="88"/>
      <c r="AA25" s="88"/>
      <c r="AB25" s="88"/>
      <c r="AC25" s="88"/>
      <c r="AD25" s="95"/>
    </row>
    <row r="26" spans="1:114" ht="20.25" customHeight="1">
      <c r="A26" s="844" t="s">
        <v>96</v>
      </c>
      <c r="B26" s="847" t="s">
        <v>211</v>
      </c>
      <c r="C26" s="850"/>
      <c r="D26" s="85"/>
      <c r="E26" s="771" t="s">
        <v>80</v>
      </c>
      <c r="F26" s="771"/>
      <c r="G26" s="771"/>
      <c r="H26" s="771"/>
      <c r="I26" s="771"/>
      <c r="J26" s="86"/>
      <c r="K26" s="772" t="s">
        <v>271</v>
      </c>
      <c r="L26" s="772"/>
      <c r="M26" s="772"/>
      <c r="N26" s="772"/>
      <c r="O26" s="772"/>
      <c r="P26" s="772"/>
      <c r="Q26" s="772"/>
      <c r="R26" s="772"/>
      <c r="S26" s="772"/>
      <c r="T26" s="772"/>
      <c r="U26" s="772"/>
      <c r="V26" s="772"/>
      <c r="W26" s="772"/>
      <c r="X26" s="772"/>
      <c r="Y26" s="772"/>
      <c r="Z26" s="772"/>
      <c r="AA26" s="772"/>
      <c r="AB26" s="86"/>
      <c r="AC26" s="87"/>
      <c r="AD26" s="841" t="s">
        <v>81</v>
      </c>
    </row>
    <row r="27" spans="1:114" ht="25.5" customHeight="1">
      <c r="A27" s="845"/>
      <c r="B27" s="848"/>
      <c r="C27" s="851"/>
      <c r="D27" s="124" t="s">
        <v>82</v>
      </c>
      <c r="E27" s="765">
        <v>72280</v>
      </c>
      <c r="F27" s="765"/>
      <c r="G27" s="765"/>
      <c r="H27" s="765"/>
      <c r="I27" s="765"/>
      <c r="J27" s="88" t="s">
        <v>83</v>
      </c>
      <c r="K27" s="786">
        <v>720</v>
      </c>
      <c r="L27" s="786"/>
      <c r="M27" s="786"/>
      <c r="N27" s="104" t="s">
        <v>212</v>
      </c>
      <c r="O27" s="104" t="s">
        <v>272</v>
      </c>
      <c r="P27" s="104"/>
      <c r="Q27" s="104"/>
      <c r="R27" s="104"/>
      <c r="S27" s="101" t="s">
        <v>173</v>
      </c>
      <c r="T27" s="780" t="s">
        <v>248</v>
      </c>
      <c r="U27" s="780"/>
      <c r="V27" s="780"/>
      <c r="W27" s="104" t="s">
        <v>173</v>
      </c>
      <c r="X27" s="781">
        <v>9.6999999999999993</v>
      </c>
      <c r="Y27" s="781"/>
      <c r="Z27" s="781"/>
      <c r="AA27" s="260" t="s">
        <v>84</v>
      </c>
      <c r="AB27" s="125" t="s">
        <v>84</v>
      </c>
      <c r="AC27" s="89"/>
      <c r="AD27" s="842"/>
    </row>
    <row r="28" spans="1:114" ht="20.25" customHeight="1">
      <c r="A28" s="846"/>
      <c r="B28" s="849"/>
      <c r="C28" s="852"/>
      <c r="D28" s="90"/>
      <c r="E28" s="90"/>
      <c r="F28" s="90"/>
      <c r="G28" s="91"/>
      <c r="H28" s="91"/>
      <c r="I28" s="91"/>
      <c r="J28" s="91"/>
      <c r="K28" s="91"/>
      <c r="L28" s="91"/>
      <c r="M28" s="767" t="s">
        <v>85</v>
      </c>
      <c r="N28" s="767"/>
      <c r="O28" s="767"/>
      <c r="P28" s="767"/>
      <c r="Q28" s="767"/>
      <c r="R28" s="767"/>
      <c r="S28" s="767"/>
      <c r="T28" s="767"/>
      <c r="U28" s="767"/>
      <c r="V28" s="767"/>
      <c r="W28" s="767"/>
      <c r="X28" s="767"/>
      <c r="Y28" s="767"/>
      <c r="Z28" s="767"/>
      <c r="AA28" s="767"/>
      <c r="AB28" s="767"/>
      <c r="AC28" s="768"/>
      <c r="AD28" s="843"/>
    </row>
    <row r="29" spans="1:114" ht="25.5" customHeight="1">
      <c r="A29" s="96"/>
      <c r="B29" s="96"/>
      <c r="C29" s="96"/>
      <c r="D29" s="97"/>
      <c r="E29" s="97"/>
      <c r="F29" s="97"/>
      <c r="G29" s="97"/>
      <c r="H29" s="98"/>
      <c r="I29" s="98"/>
      <c r="J29" s="98"/>
      <c r="K29" s="98"/>
      <c r="L29" s="96"/>
      <c r="M29" s="98"/>
      <c r="N29" s="98"/>
      <c r="O29" s="98"/>
      <c r="P29" s="98"/>
      <c r="Q29" s="99"/>
      <c r="R29" s="99"/>
      <c r="S29" s="99"/>
      <c r="T29" s="99"/>
      <c r="U29" s="99"/>
      <c r="V29" s="99"/>
      <c r="W29" s="99"/>
      <c r="X29" s="99"/>
      <c r="Y29" s="99"/>
      <c r="Z29" s="99"/>
      <c r="AA29" s="99"/>
      <c r="AB29" s="99"/>
      <c r="AC29" s="99"/>
      <c r="AD29" s="100"/>
    </row>
    <row r="30" spans="1:114" s="263" customFormat="1" ht="25.5" customHeight="1">
      <c r="A30" s="829" t="s">
        <v>273</v>
      </c>
      <c r="B30" s="777" t="s">
        <v>99</v>
      </c>
      <c r="C30" s="829" t="s">
        <v>97</v>
      </c>
      <c r="D30" s="832"/>
      <c r="E30" s="832"/>
      <c r="F30" s="832"/>
      <c r="G30" s="832"/>
      <c r="H30" s="832"/>
      <c r="I30" s="832"/>
      <c r="J30" s="832"/>
      <c r="K30" s="832"/>
      <c r="L30" s="832"/>
      <c r="M30" s="832"/>
      <c r="N30" s="832"/>
      <c r="O30" s="832"/>
      <c r="P30" s="832"/>
      <c r="Q30" s="832"/>
      <c r="R30" s="832"/>
      <c r="S30" s="832"/>
      <c r="T30" s="832"/>
      <c r="U30" s="832"/>
      <c r="V30" s="832"/>
      <c r="W30" s="832"/>
      <c r="X30" s="832"/>
      <c r="Y30" s="832"/>
      <c r="Z30" s="832"/>
      <c r="AA30" s="832"/>
      <c r="AB30" s="832"/>
      <c r="AC30" s="833"/>
      <c r="AD30" s="834" t="s">
        <v>400</v>
      </c>
      <c r="DF30" s="264"/>
      <c r="DH30" s="264"/>
      <c r="DJ30" s="264"/>
    </row>
    <row r="31" spans="1:114" s="263" customFormat="1" ht="25.5" customHeight="1">
      <c r="A31" s="830"/>
      <c r="B31" s="778"/>
      <c r="C31" s="775" t="s">
        <v>274</v>
      </c>
      <c r="D31" s="837"/>
      <c r="E31" s="837"/>
      <c r="F31" s="837"/>
      <c r="G31" s="837"/>
      <c r="H31" s="837"/>
      <c r="I31" s="837"/>
      <c r="J31" s="837"/>
      <c r="K31" s="837"/>
      <c r="L31" s="837"/>
      <c r="M31" s="837"/>
      <c r="N31" s="837"/>
      <c r="O31" s="837"/>
      <c r="P31" s="837"/>
      <c r="Q31" s="765">
        <v>51790</v>
      </c>
      <c r="R31" s="765"/>
      <c r="S31" s="765"/>
      <c r="T31" s="765"/>
      <c r="U31" s="765"/>
      <c r="V31" s="838" t="s">
        <v>275</v>
      </c>
      <c r="W31" s="838"/>
      <c r="X31" s="838"/>
      <c r="Y31" s="838"/>
      <c r="Z31" s="838"/>
      <c r="AA31" s="838"/>
      <c r="AB31" s="838"/>
      <c r="AC31" s="839"/>
      <c r="AD31" s="835"/>
      <c r="DF31" s="264"/>
      <c r="DH31" s="264"/>
      <c r="DJ31" s="264"/>
    </row>
    <row r="32" spans="1:114" s="263" customFormat="1" ht="25.5" customHeight="1">
      <c r="A32" s="831"/>
      <c r="B32" s="779"/>
      <c r="C32" s="776" t="s">
        <v>276</v>
      </c>
      <c r="D32" s="840"/>
      <c r="E32" s="840"/>
      <c r="F32" s="840"/>
      <c r="G32" s="840"/>
      <c r="H32" s="840"/>
      <c r="I32" s="840"/>
      <c r="J32" s="840"/>
      <c r="K32" s="840"/>
      <c r="L32" s="840"/>
      <c r="M32" s="840"/>
      <c r="N32" s="840"/>
      <c r="O32" s="840"/>
      <c r="P32" s="840"/>
      <c r="Q32" s="773">
        <v>6470</v>
      </c>
      <c r="R32" s="773"/>
      <c r="S32" s="773"/>
      <c r="T32" s="773"/>
      <c r="U32" s="773"/>
      <c r="V32" s="767" t="s">
        <v>277</v>
      </c>
      <c r="W32" s="767"/>
      <c r="X32" s="767"/>
      <c r="Y32" s="767"/>
      <c r="Z32" s="767"/>
      <c r="AA32" s="767"/>
      <c r="AB32" s="767"/>
      <c r="AC32" s="768"/>
      <c r="AD32" s="836"/>
      <c r="DF32" s="264"/>
      <c r="DH32" s="264"/>
      <c r="DJ32" s="264"/>
    </row>
    <row r="33" spans="1:114" s="263" customFormat="1" ht="25.5" customHeight="1">
      <c r="A33" s="101"/>
      <c r="B33" s="101"/>
      <c r="C33" s="101"/>
      <c r="D33" s="102"/>
      <c r="E33" s="102"/>
      <c r="F33" s="102"/>
      <c r="G33" s="102"/>
      <c r="H33" s="103"/>
      <c r="I33" s="103"/>
      <c r="J33" s="103"/>
      <c r="K33" s="103"/>
      <c r="L33" s="101"/>
      <c r="M33" s="103"/>
      <c r="N33" s="103"/>
      <c r="O33" s="103"/>
      <c r="P33" s="103"/>
      <c r="Q33" s="104"/>
      <c r="R33" s="104"/>
      <c r="S33" s="104"/>
      <c r="T33" s="104"/>
      <c r="U33" s="104"/>
      <c r="V33" s="104"/>
      <c r="W33" s="104"/>
      <c r="X33" s="104"/>
      <c r="Y33" s="104"/>
      <c r="Z33" s="104"/>
      <c r="AA33" s="104"/>
      <c r="AB33" s="104"/>
      <c r="AC33" s="104"/>
      <c r="AD33" s="105"/>
      <c r="DF33" s="264"/>
      <c r="DH33" s="264"/>
      <c r="DJ33" s="264"/>
    </row>
    <row r="34" spans="1:114" ht="47.1" customHeight="1">
      <c r="A34" s="826" t="s">
        <v>98</v>
      </c>
      <c r="B34" s="777" t="s">
        <v>106</v>
      </c>
      <c r="C34" s="820" t="s">
        <v>100</v>
      </c>
      <c r="D34" s="821"/>
      <c r="E34" s="821"/>
      <c r="F34" s="821"/>
      <c r="G34" s="821"/>
      <c r="H34" s="821"/>
      <c r="I34" s="821"/>
      <c r="J34" s="822"/>
      <c r="K34" s="823">
        <v>1950</v>
      </c>
      <c r="L34" s="824"/>
      <c r="M34" s="824"/>
      <c r="N34" s="824"/>
      <c r="O34" s="824"/>
      <c r="P34" s="824"/>
      <c r="Q34" s="825"/>
      <c r="R34" s="820" t="s">
        <v>101</v>
      </c>
      <c r="S34" s="821"/>
      <c r="T34" s="821"/>
      <c r="U34" s="821"/>
      <c r="V34" s="821"/>
      <c r="W34" s="822"/>
      <c r="X34" s="823">
        <v>1350</v>
      </c>
      <c r="Y34" s="824"/>
      <c r="Z34" s="824"/>
      <c r="AA34" s="824"/>
      <c r="AB34" s="824"/>
      <c r="AC34" s="825"/>
      <c r="AD34" s="817" t="s">
        <v>278</v>
      </c>
    </row>
    <row r="35" spans="1:114" ht="47.1" customHeight="1">
      <c r="A35" s="827"/>
      <c r="B35" s="778"/>
      <c r="C35" s="820" t="s">
        <v>102</v>
      </c>
      <c r="D35" s="821"/>
      <c r="E35" s="821"/>
      <c r="F35" s="821"/>
      <c r="G35" s="821"/>
      <c r="H35" s="821"/>
      <c r="I35" s="821"/>
      <c r="J35" s="822"/>
      <c r="K35" s="823">
        <v>1740</v>
      </c>
      <c r="L35" s="824"/>
      <c r="M35" s="824"/>
      <c r="N35" s="824"/>
      <c r="O35" s="824"/>
      <c r="P35" s="824"/>
      <c r="Q35" s="825"/>
      <c r="R35" s="820" t="s">
        <v>279</v>
      </c>
      <c r="S35" s="821"/>
      <c r="T35" s="821"/>
      <c r="U35" s="821"/>
      <c r="V35" s="821"/>
      <c r="W35" s="822"/>
      <c r="X35" s="823">
        <v>1020</v>
      </c>
      <c r="Y35" s="824"/>
      <c r="Z35" s="824"/>
      <c r="AA35" s="824"/>
      <c r="AB35" s="824"/>
      <c r="AC35" s="825"/>
      <c r="AD35" s="818"/>
    </row>
    <row r="36" spans="1:114" ht="47.1" customHeight="1">
      <c r="A36" s="828"/>
      <c r="B36" s="779"/>
      <c r="C36" s="820" t="s">
        <v>104</v>
      </c>
      <c r="D36" s="821"/>
      <c r="E36" s="821"/>
      <c r="F36" s="821"/>
      <c r="G36" s="821"/>
      <c r="H36" s="821"/>
      <c r="I36" s="821"/>
      <c r="J36" s="822"/>
      <c r="K36" s="823">
        <v>1710</v>
      </c>
      <c r="L36" s="824"/>
      <c r="M36" s="824"/>
      <c r="N36" s="824"/>
      <c r="O36" s="824"/>
      <c r="P36" s="824"/>
      <c r="Q36" s="825"/>
      <c r="R36" s="820" t="s">
        <v>103</v>
      </c>
      <c r="S36" s="821"/>
      <c r="T36" s="821"/>
      <c r="U36" s="821"/>
      <c r="V36" s="821"/>
      <c r="W36" s="822"/>
      <c r="X36" s="823">
        <v>120</v>
      </c>
      <c r="Y36" s="824"/>
      <c r="Z36" s="824"/>
      <c r="AA36" s="824"/>
      <c r="AB36" s="824"/>
      <c r="AC36" s="825"/>
      <c r="AD36" s="819"/>
    </row>
    <row r="37" spans="1:114" ht="25.5" customHeight="1">
      <c r="A37" s="92"/>
      <c r="B37" s="92"/>
      <c r="C37" s="92"/>
      <c r="D37" s="93"/>
      <c r="E37" s="93"/>
      <c r="F37" s="93"/>
      <c r="G37" s="93"/>
      <c r="H37" s="94"/>
      <c r="I37" s="94"/>
      <c r="J37" s="94"/>
      <c r="K37" s="94"/>
      <c r="L37" s="92"/>
      <c r="M37" s="94"/>
      <c r="N37" s="94"/>
      <c r="O37" s="94"/>
      <c r="P37" s="94"/>
      <c r="Q37" s="88"/>
      <c r="R37" s="88"/>
      <c r="S37" s="88"/>
      <c r="T37" s="88"/>
      <c r="U37" s="88"/>
      <c r="V37" s="88"/>
      <c r="W37" s="88"/>
      <c r="X37" s="88"/>
      <c r="Y37" s="88"/>
      <c r="Z37" s="88"/>
      <c r="AA37" s="88"/>
      <c r="AB37" s="88"/>
      <c r="AC37" s="88"/>
      <c r="AD37" s="95"/>
    </row>
    <row r="38" spans="1:114" ht="25.5" customHeight="1">
      <c r="A38" s="787" t="s">
        <v>105</v>
      </c>
      <c r="B38" s="796" t="s">
        <v>213</v>
      </c>
      <c r="C38" s="799" t="s">
        <v>89</v>
      </c>
      <c r="D38" s="801">
        <v>310610</v>
      </c>
      <c r="E38" s="802"/>
      <c r="F38" s="802"/>
      <c r="G38" s="802"/>
      <c r="H38" s="802"/>
      <c r="I38" s="802"/>
      <c r="J38" s="802"/>
      <c r="K38" s="802"/>
      <c r="L38" s="802"/>
      <c r="M38" s="802"/>
      <c r="N38" s="802"/>
      <c r="O38" s="802"/>
      <c r="P38" s="802"/>
      <c r="Q38" s="802"/>
      <c r="R38" s="802"/>
      <c r="S38" s="802"/>
      <c r="T38" s="802"/>
      <c r="U38" s="802"/>
      <c r="V38" s="802"/>
      <c r="W38" s="802"/>
      <c r="X38" s="802"/>
      <c r="Y38" s="802"/>
      <c r="Z38" s="802"/>
      <c r="AA38" s="802"/>
      <c r="AB38" s="802"/>
      <c r="AC38" s="803"/>
      <c r="AD38" s="807" t="s">
        <v>218</v>
      </c>
    </row>
    <row r="39" spans="1:114" ht="25.5" customHeight="1">
      <c r="A39" s="795"/>
      <c r="B39" s="797"/>
      <c r="C39" s="800"/>
      <c r="D39" s="804"/>
      <c r="E39" s="805"/>
      <c r="F39" s="805"/>
      <c r="G39" s="805"/>
      <c r="H39" s="805"/>
      <c r="I39" s="805"/>
      <c r="J39" s="805"/>
      <c r="K39" s="805"/>
      <c r="L39" s="805"/>
      <c r="M39" s="805"/>
      <c r="N39" s="805"/>
      <c r="O39" s="805"/>
      <c r="P39" s="805"/>
      <c r="Q39" s="805"/>
      <c r="R39" s="805"/>
      <c r="S39" s="805"/>
      <c r="T39" s="805"/>
      <c r="U39" s="805"/>
      <c r="V39" s="805"/>
      <c r="W39" s="805"/>
      <c r="X39" s="805"/>
      <c r="Y39" s="805"/>
      <c r="Z39" s="805"/>
      <c r="AA39" s="805"/>
      <c r="AB39" s="805"/>
      <c r="AC39" s="806"/>
      <c r="AD39" s="764"/>
    </row>
    <row r="40" spans="1:114" ht="25.5" customHeight="1">
      <c r="A40" s="795"/>
      <c r="B40" s="797"/>
      <c r="C40" s="799" t="s">
        <v>91</v>
      </c>
      <c r="D40" s="801">
        <v>60520</v>
      </c>
      <c r="E40" s="802"/>
      <c r="F40" s="802"/>
      <c r="G40" s="802"/>
      <c r="H40" s="802"/>
      <c r="I40" s="802"/>
      <c r="J40" s="802"/>
      <c r="K40" s="802"/>
      <c r="L40" s="802"/>
      <c r="M40" s="802"/>
      <c r="N40" s="802"/>
      <c r="O40" s="802"/>
      <c r="P40" s="802"/>
      <c r="Q40" s="802"/>
      <c r="R40" s="802"/>
      <c r="S40" s="802"/>
      <c r="T40" s="802"/>
      <c r="U40" s="802"/>
      <c r="V40" s="802"/>
      <c r="W40" s="802"/>
      <c r="X40" s="802"/>
      <c r="Y40" s="802"/>
      <c r="Z40" s="802"/>
      <c r="AA40" s="802"/>
      <c r="AB40" s="802"/>
      <c r="AC40" s="803"/>
      <c r="AD40" s="764"/>
    </row>
    <row r="41" spans="1:114" ht="30" customHeight="1">
      <c r="A41" s="788"/>
      <c r="B41" s="798"/>
      <c r="C41" s="800"/>
      <c r="D41" s="804"/>
      <c r="E41" s="805"/>
      <c r="F41" s="805"/>
      <c r="G41" s="805"/>
      <c r="H41" s="805"/>
      <c r="I41" s="805"/>
      <c r="J41" s="805"/>
      <c r="K41" s="805"/>
      <c r="L41" s="805"/>
      <c r="M41" s="805"/>
      <c r="N41" s="805"/>
      <c r="O41" s="805"/>
      <c r="P41" s="805"/>
      <c r="Q41" s="805"/>
      <c r="R41" s="805"/>
      <c r="S41" s="805"/>
      <c r="T41" s="805"/>
      <c r="U41" s="805"/>
      <c r="V41" s="805"/>
      <c r="W41" s="805"/>
      <c r="X41" s="805"/>
      <c r="Y41" s="805"/>
      <c r="Z41" s="805"/>
      <c r="AA41" s="805"/>
      <c r="AB41" s="805"/>
      <c r="AC41" s="806"/>
      <c r="AD41" s="808"/>
    </row>
    <row r="42" spans="1:114" ht="25.5" customHeight="1">
      <c r="A42" s="92"/>
      <c r="B42" s="92"/>
      <c r="C42" s="92"/>
      <c r="D42" s="93"/>
      <c r="E42" s="93"/>
      <c r="F42" s="93"/>
      <c r="G42" s="93"/>
      <c r="H42" s="94"/>
      <c r="I42" s="94"/>
      <c r="J42" s="94"/>
      <c r="K42" s="94"/>
      <c r="L42" s="92"/>
      <c r="M42" s="94"/>
      <c r="N42" s="94"/>
      <c r="O42" s="94"/>
      <c r="P42" s="94"/>
      <c r="Q42" s="88"/>
      <c r="R42" s="88"/>
      <c r="S42" s="88"/>
      <c r="T42" s="88"/>
      <c r="U42" s="88"/>
      <c r="V42" s="88"/>
      <c r="W42" s="88"/>
      <c r="X42" s="88"/>
      <c r="Y42" s="88"/>
      <c r="Z42" s="88"/>
      <c r="AA42" s="88"/>
      <c r="AB42" s="88"/>
      <c r="AC42" s="88"/>
      <c r="AD42" s="95"/>
    </row>
    <row r="43" spans="1:114" ht="30" customHeight="1">
      <c r="A43" s="106" t="s">
        <v>107</v>
      </c>
      <c r="B43" s="265" t="s">
        <v>280</v>
      </c>
      <c r="C43" s="811">
        <v>6510</v>
      </c>
      <c r="D43" s="812"/>
      <c r="E43" s="812"/>
      <c r="F43" s="812"/>
      <c r="G43" s="812"/>
      <c r="H43" s="812"/>
      <c r="I43" s="812"/>
      <c r="J43" s="812"/>
      <c r="K43" s="812"/>
      <c r="L43" s="812"/>
      <c r="M43" s="812"/>
      <c r="N43" s="812"/>
      <c r="O43" s="812"/>
      <c r="P43" s="812"/>
      <c r="Q43" s="812"/>
      <c r="R43" s="812"/>
      <c r="S43" s="812"/>
      <c r="T43" s="812"/>
      <c r="U43" s="812"/>
      <c r="V43" s="812"/>
      <c r="W43" s="812"/>
      <c r="X43" s="812"/>
      <c r="Y43" s="812"/>
      <c r="Z43" s="812"/>
      <c r="AA43" s="812"/>
      <c r="AB43" s="812"/>
      <c r="AC43" s="813"/>
      <c r="AD43" s="107" t="s">
        <v>108</v>
      </c>
    </row>
    <row r="44" spans="1:114" ht="25.5" customHeight="1">
      <c r="A44" s="92"/>
      <c r="B44" s="92"/>
      <c r="C44" s="92"/>
      <c r="D44" s="93"/>
      <c r="E44" s="93"/>
      <c r="F44" s="93"/>
      <c r="G44" s="93"/>
      <c r="H44" s="94"/>
      <c r="I44" s="94"/>
      <c r="J44" s="94"/>
      <c r="K44" s="94"/>
      <c r="L44" s="92"/>
      <c r="M44" s="94"/>
      <c r="N44" s="94"/>
      <c r="O44" s="94"/>
      <c r="P44" s="94"/>
      <c r="Q44" s="88"/>
      <c r="R44" s="88"/>
      <c r="S44" s="88"/>
      <c r="T44" s="88"/>
      <c r="U44" s="88"/>
      <c r="V44" s="88"/>
      <c r="W44" s="88"/>
      <c r="X44" s="88"/>
      <c r="Y44" s="88"/>
      <c r="Z44" s="88"/>
      <c r="AA44" s="88"/>
      <c r="AB44" s="88"/>
      <c r="AC44" s="88"/>
      <c r="AD44" s="108"/>
    </row>
    <row r="45" spans="1:114" ht="30" customHeight="1">
      <c r="A45" s="106" t="s">
        <v>109</v>
      </c>
      <c r="B45" s="138" t="s">
        <v>214</v>
      </c>
      <c r="C45" s="761">
        <v>164780</v>
      </c>
      <c r="D45" s="762"/>
      <c r="E45" s="762"/>
      <c r="F45" s="762"/>
      <c r="G45" s="762"/>
      <c r="H45" s="762"/>
      <c r="I45" s="762"/>
      <c r="J45" s="762"/>
      <c r="K45" s="762"/>
      <c r="L45" s="762"/>
      <c r="M45" s="762"/>
      <c r="N45" s="762"/>
      <c r="O45" s="762"/>
      <c r="P45" s="762"/>
      <c r="Q45" s="762"/>
      <c r="R45" s="762"/>
      <c r="S45" s="762"/>
      <c r="T45" s="762"/>
      <c r="U45" s="762"/>
      <c r="V45" s="762"/>
      <c r="W45" s="762"/>
      <c r="X45" s="762"/>
      <c r="Y45" s="762"/>
      <c r="Z45" s="762"/>
      <c r="AA45" s="762"/>
      <c r="AB45" s="762"/>
      <c r="AC45" s="763"/>
      <c r="AD45" s="107" t="s">
        <v>108</v>
      </c>
    </row>
    <row r="46" spans="1:114" ht="25.5" customHeight="1">
      <c r="A46" s="92"/>
      <c r="B46" s="85"/>
      <c r="C46" s="92"/>
      <c r="D46" s="93"/>
      <c r="E46" s="93"/>
      <c r="F46" s="93"/>
      <c r="G46" s="93"/>
      <c r="H46" s="94"/>
      <c r="I46" s="94"/>
      <c r="J46" s="94"/>
      <c r="K46" s="94"/>
      <c r="L46" s="92"/>
      <c r="M46" s="94"/>
      <c r="N46" s="94"/>
      <c r="O46" s="94"/>
      <c r="P46" s="94"/>
      <c r="Q46" s="88"/>
      <c r="R46" s="88"/>
      <c r="S46" s="88"/>
      <c r="T46" s="88"/>
      <c r="U46" s="88"/>
      <c r="V46" s="88"/>
      <c r="W46" s="88"/>
      <c r="X46" s="88"/>
      <c r="Y46" s="88"/>
      <c r="Z46" s="88"/>
      <c r="AA46" s="88"/>
      <c r="AB46" s="88"/>
      <c r="AC46" s="88"/>
      <c r="AD46" s="108"/>
    </row>
    <row r="47" spans="1:114" ht="30" customHeight="1">
      <c r="A47" s="106" t="s">
        <v>110</v>
      </c>
      <c r="B47" s="265" t="s">
        <v>281</v>
      </c>
      <c r="C47" s="814">
        <v>160000</v>
      </c>
      <c r="D47" s="815"/>
      <c r="E47" s="815"/>
      <c r="F47" s="815"/>
      <c r="G47" s="815"/>
      <c r="H47" s="815"/>
      <c r="I47" s="815"/>
      <c r="J47" s="815"/>
      <c r="K47" s="815"/>
      <c r="L47" s="815"/>
      <c r="M47" s="815"/>
      <c r="N47" s="815"/>
      <c r="O47" s="815"/>
      <c r="P47" s="815"/>
      <c r="Q47" s="815"/>
      <c r="R47" s="815"/>
      <c r="S47" s="815"/>
      <c r="T47" s="815"/>
      <c r="U47" s="815"/>
      <c r="V47" s="815"/>
      <c r="W47" s="815"/>
      <c r="X47" s="815"/>
      <c r="Y47" s="815"/>
      <c r="Z47" s="815"/>
      <c r="AA47" s="815"/>
      <c r="AB47" s="815"/>
      <c r="AC47" s="816"/>
      <c r="AD47" s="107" t="s">
        <v>108</v>
      </c>
    </row>
    <row r="48" spans="1:114" ht="25.5" customHeight="1">
      <c r="A48" s="92"/>
      <c r="B48" s="92"/>
      <c r="C48" s="92"/>
      <c r="D48" s="93"/>
      <c r="E48" s="93"/>
      <c r="F48" s="93"/>
      <c r="G48" s="93"/>
      <c r="H48" s="94"/>
      <c r="I48" s="94"/>
      <c r="J48" s="94"/>
      <c r="K48" s="94"/>
      <c r="L48" s="92"/>
      <c r="M48" s="88"/>
      <c r="N48" s="94"/>
      <c r="O48" s="94"/>
      <c r="P48" s="94"/>
      <c r="Q48" s="88"/>
      <c r="R48" s="88"/>
      <c r="S48" s="88"/>
      <c r="T48" s="88"/>
      <c r="U48" s="88"/>
      <c r="V48" s="88"/>
      <c r="W48" s="88"/>
      <c r="X48" s="88"/>
      <c r="Y48" s="88"/>
      <c r="Z48" s="88"/>
      <c r="AA48" s="88"/>
      <c r="AB48" s="88"/>
      <c r="AC48" s="88"/>
      <c r="AD48" s="95"/>
    </row>
    <row r="49" spans="1:114" ht="30" customHeight="1">
      <c r="A49" s="787" t="s">
        <v>111</v>
      </c>
      <c r="B49" s="777" t="s">
        <v>282</v>
      </c>
      <c r="C49" s="789" t="s">
        <v>401</v>
      </c>
      <c r="D49" s="790"/>
      <c r="E49" s="790"/>
      <c r="F49" s="790"/>
      <c r="G49" s="790"/>
      <c r="H49" s="790"/>
      <c r="I49" s="791"/>
      <c r="J49" s="792">
        <v>40380</v>
      </c>
      <c r="K49" s="793"/>
      <c r="L49" s="793"/>
      <c r="M49" s="793"/>
      <c r="N49" s="793"/>
      <c r="O49" s="793"/>
      <c r="P49" s="793"/>
      <c r="Q49" s="793"/>
      <c r="R49" s="793"/>
      <c r="S49" s="793"/>
      <c r="T49" s="793"/>
      <c r="U49" s="793"/>
      <c r="V49" s="793"/>
      <c r="W49" s="793"/>
      <c r="X49" s="793"/>
      <c r="Y49" s="793"/>
      <c r="Z49" s="793"/>
      <c r="AA49" s="793"/>
      <c r="AB49" s="793"/>
      <c r="AC49" s="794"/>
      <c r="AD49" s="809" t="s">
        <v>402</v>
      </c>
    </row>
    <row r="50" spans="1:114" ht="30" customHeight="1">
      <c r="A50" s="788"/>
      <c r="B50" s="779"/>
      <c r="C50" s="789" t="s">
        <v>403</v>
      </c>
      <c r="D50" s="790"/>
      <c r="E50" s="790"/>
      <c r="F50" s="790"/>
      <c r="G50" s="790"/>
      <c r="H50" s="790"/>
      <c r="I50" s="791"/>
      <c r="J50" s="792">
        <v>317130</v>
      </c>
      <c r="K50" s="793"/>
      <c r="L50" s="793"/>
      <c r="M50" s="793"/>
      <c r="N50" s="793"/>
      <c r="O50" s="793"/>
      <c r="P50" s="793"/>
      <c r="Q50" s="793"/>
      <c r="R50" s="793"/>
      <c r="S50" s="793"/>
      <c r="T50" s="793"/>
      <c r="U50" s="793"/>
      <c r="V50" s="793"/>
      <c r="W50" s="793"/>
      <c r="X50" s="793"/>
      <c r="Y50" s="793"/>
      <c r="Z50" s="793"/>
      <c r="AA50" s="793"/>
      <c r="AB50" s="793"/>
      <c r="AC50" s="794"/>
      <c r="AD50" s="810"/>
    </row>
    <row r="51" spans="1:114" ht="25.5" customHeight="1">
      <c r="A51" s="92"/>
      <c r="B51" s="92"/>
      <c r="C51" s="92"/>
      <c r="D51" s="93"/>
      <c r="E51" s="93"/>
      <c r="F51" s="93"/>
      <c r="G51" s="93"/>
      <c r="H51" s="94"/>
      <c r="I51" s="94"/>
      <c r="J51" s="94"/>
      <c r="K51" s="94"/>
      <c r="L51" s="92"/>
      <c r="M51" s="88"/>
      <c r="N51" s="94"/>
      <c r="O51" s="94"/>
      <c r="P51" s="94"/>
      <c r="Q51" s="88"/>
      <c r="R51" s="88"/>
      <c r="S51" s="88"/>
      <c r="T51" s="88"/>
      <c r="U51" s="88"/>
      <c r="V51" s="88"/>
      <c r="W51" s="88"/>
      <c r="X51" s="88"/>
      <c r="Y51" s="88"/>
      <c r="Z51" s="88"/>
      <c r="AA51" s="88"/>
      <c r="AB51" s="88"/>
      <c r="AC51" s="88"/>
      <c r="AD51" s="95" t="s">
        <v>112</v>
      </c>
    </row>
    <row r="52" spans="1:114" ht="25.5" customHeight="1">
      <c r="A52" s="774" t="s">
        <v>113</v>
      </c>
      <c r="B52" s="777" t="s">
        <v>116</v>
      </c>
      <c r="C52" s="783" t="s">
        <v>219</v>
      </c>
      <c r="D52" s="85"/>
      <c r="E52" s="771" t="s">
        <v>80</v>
      </c>
      <c r="F52" s="771"/>
      <c r="G52" s="771"/>
      <c r="H52" s="771"/>
      <c r="I52" s="771"/>
      <c r="J52" s="86"/>
      <c r="K52" s="772" t="s">
        <v>271</v>
      </c>
      <c r="L52" s="772"/>
      <c r="M52" s="772"/>
      <c r="N52" s="772"/>
      <c r="O52" s="772"/>
      <c r="P52" s="772"/>
      <c r="Q52" s="772"/>
      <c r="R52" s="772"/>
      <c r="S52" s="772"/>
      <c r="T52" s="772"/>
      <c r="U52" s="772"/>
      <c r="V52" s="772"/>
      <c r="W52" s="772"/>
      <c r="X52" s="772"/>
      <c r="Y52" s="772"/>
      <c r="Z52" s="772"/>
      <c r="AA52" s="772"/>
      <c r="AB52" s="86"/>
      <c r="AC52" s="87"/>
      <c r="AD52" s="109"/>
    </row>
    <row r="53" spans="1:114" ht="25.5" customHeight="1">
      <c r="A53" s="775"/>
      <c r="B53" s="778"/>
      <c r="C53" s="784"/>
      <c r="D53" s="124" t="s">
        <v>82</v>
      </c>
      <c r="E53" s="765">
        <v>67650</v>
      </c>
      <c r="F53" s="765"/>
      <c r="G53" s="765"/>
      <c r="H53" s="765"/>
      <c r="I53" s="765"/>
      <c r="J53" s="88" t="s">
        <v>83</v>
      </c>
      <c r="K53" s="786">
        <v>670</v>
      </c>
      <c r="L53" s="786"/>
      <c r="M53" s="786"/>
      <c r="N53" s="104" t="s">
        <v>212</v>
      </c>
      <c r="O53" s="104" t="s">
        <v>272</v>
      </c>
      <c r="P53" s="104"/>
      <c r="Q53" s="104"/>
      <c r="R53" s="104"/>
      <c r="S53" s="101" t="s">
        <v>173</v>
      </c>
      <c r="T53" s="780" t="s">
        <v>248</v>
      </c>
      <c r="U53" s="780"/>
      <c r="V53" s="780"/>
      <c r="W53" s="104" t="s">
        <v>173</v>
      </c>
      <c r="X53" s="781">
        <v>8.6999999999999993</v>
      </c>
      <c r="Y53" s="781"/>
      <c r="Z53" s="781"/>
      <c r="AA53" s="260" t="s">
        <v>84</v>
      </c>
      <c r="AB53" s="125" t="s">
        <v>84</v>
      </c>
      <c r="AC53" s="89"/>
      <c r="AD53" s="110" t="s">
        <v>283</v>
      </c>
    </row>
    <row r="54" spans="1:114" ht="25.5" customHeight="1">
      <c r="A54" s="775"/>
      <c r="B54" s="778"/>
      <c r="C54" s="785"/>
      <c r="D54" s="90"/>
      <c r="E54" s="90"/>
      <c r="F54" s="90"/>
      <c r="G54" s="91"/>
      <c r="H54" s="91"/>
      <c r="I54" s="91"/>
      <c r="J54" s="91"/>
      <c r="K54" s="91"/>
      <c r="L54" s="91"/>
      <c r="M54" s="767" t="s">
        <v>85</v>
      </c>
      <c r="N54" s="767"/>
      <c r="O54" s="767"/>
      <c r="P54" s="767"/>
      <c r="Q54" s="767"/>
      <c r="R54" s="767"/>
      <c r="S54" s="767"/>
      <c r="T54" s="767"/>
      <c r="U54" s="767"/>
      <c r="V54" s="767"/>
      <c r="W54" s="767"/>
      <c r="X54" s="767"/>
      <c r="Y54" s="767"/>
      <c r="Z54" s="767"/>
      <c r="AA54" s="767"/>
      <c r="AB54" s="767"/>
      <c r="AC54" s="768"/>
      <c r="AD54" s="111" t="s">
        <v>404</v>
      </c>
    </row>
    <row r="55" spans="1:114" ht="25.5" customHeight="1">
      <c r="A55" s="775"/>
      <c r="B55" s="778"/>
      <c r="C55" s="769" t="s">
        <v>220</v>
      </c>
      <c r="D55" s="85"/>
      <c r="E55" s="771" t="s">
        <v>80</v>
      </c>
      <c r="F55" s="771"/>
      <c r="G55" s="771"/>
      <c r="H55" s="771"/>
      <c r="I55" s="771"/>
      <c r="J55" s="86"/>
      <c r="K55" s="772" t="s">
        <v>271</v>
      </c>
      <c r="L55" s="772"/>
      <c r="M55" s="772"/>
      <c r="N55" s="772"/>
      <c r="O55" s="772"/>
      <c r="P55" s="772"/>
      <c r="Q55" s="772"/>
      <c r="R55" s="772"/>
      <c r="S55" s="772"/>
      <c r="T55" s="772"/>
      <c r="U55" s="772"/>
      <c r="V55" s="772"/>
      <c r="W55" s="772"/>
      <c r="X55" s="772"/>
      <c r="Y55" s="772"/>
      <c r="Z55" s="772"/>
      <c r="AA55" s="772"/>
      <c r="AB55" s="86"/>
      <c r="AC55" s="87"/>
      <c r="AD55" s="764" t="s">
        <v>405</v>
      </c>
    </row>
    <row r="56" spans="1:114" ht="50.1" customHeight="1">
      <c r="A56" s="775"/>
      <c r="B56" s="778"/>
      <c r="C56" s="782"/>
      <c r="D56" s="124" t="s">
        <v>82</v>
      </c>
      <c r="E56" s="765">
        <v>50000</v>
      </c>
      <c r="F56" s="765"/>
      <c r="G56" s="765"/>
      <c r="H56" s="765"/>
      <c r="I56" s="765"/>
      <c r="J56" s="88" t="s">
        <v>83</v>
      </c>
      <c r="K56" s="766">
        <v>500</v>
      </c>
      <c r="L56" s="766"/>
      <c r="M56" s="766"/>
      <c r="N56" s="766"/>
      <c r="O56" s="766"/>
      <c r="P56" s="766"/>
      <c r="Q56" s="766"/>
      <c r="R56" s="766"/>
      <c r="S56" s="766"/>
      <c r="T56" s="766"/>
      <c r="U56" s="766"/>
      <c r="V56" s="766"/>
      <c r="W56" s="766"/>
      <c r="X56" s="766"/>
      <c r="Y56" s="766"/>
      <c r="Z56" s="766"/>
      <c r="AA56" s="766"/>
      <c r="AB56" s="125" t="s">
        <v>84</v>
      </c>
      <c r="AC56" s="89"/>
      <c r="AD56" s="764"/>
    </row>
    <row r="57" spans="1:114" ht="30" customHeight="1">
      <c r="A57" s="775"/>
      <c r="B57" s="778"/>
      <c r="C57" s="770"/>
      <c r="D57" s="90"/>
      <c r="E57" s="90"/>
      <c r="F57" s="90"/>
      <c r="G57" s="91"/>
      <c r="H57" s="91"/>
      <c r="I57" s="91"/>
      <c r="J57" s="91"/>
      <c r="K57" s="91"/>
      <c r="L57" s="91"/>
      <c r="M57" s="767" t="s">
        <v>85</v>
      </c>
      <c r="N57" s="767"/>
      <c r="O57" s="767"/>
      <c r="P57" s="767"/>
      <c r="Q57" s="767"/>
      <c r="R57" s="767"/>
      <c r="S57" s="767"/>
      <c r="T57" s="767"/>
      <c r="U57" s="767"/>
      <c r="V57" s="767"/>
      <c r="W57" s="767"/>
      <c r="X57" s="767"/>
      <c r="Y57" s="767"/>
      <c r="Z57" s="767"/>
      <c r="AA57" s="767"/>
      <c r="AB57" s="767"/>
      <c r="AC57" s="768"/>
      <c r="AD57" s="111" t="s">
        <v>406</v>
      </c>
    </row>
    <row r="58" spans="1:114" ht="30" customHeight="1">
      <c r="A58" s="775"/>
      <c r="B58" s="778"/>
      <c r="C58" s="769" t="s">
        <v>221</v>
      </c>
      <c r="D58" s="122"/>
      <c r="E58" s="771" t="s">
        <v>80</v>
      </c>
      <c r="F58" s="771"/>
      <c r="G58" s="771"/>
      <c r="H58" s="771"/>
      <c r="I58" s="771"/>
      <c r="J58" s="86"/>
      <c r="K58" s="772"/>
      <c r="L58" s="772"/>
      <c r="M58" s="772"/>
      <c r="N58" s="772"/>
      <c r="O58" s="772"/>
      <c r="P58" s="772"/>
      <c r="Q58" s="772"/>
      <c r="R58" s="772"/>
      <c r="S58" s="772"/>
      <c r="T58" s="772"/>
      <c r="U58" s="772"/>
      <c r="V58" s="772"/>
      <c r="W58" s="772"/>
      <c r="X58" s="772"/>
      <c r="Y58" s="772"/>
      <c r="Z58" s="772"/>
      <c r="AA58" s="772"/>
      <c r="AB58" s="86"/>
      <c r="AC58" s="87"/>
      <c r="AD58" s="112"/>
    </row>
    <row r="59" spans="1:114" ht="30" customHeight="1">
      <c r="A59" s="776"/>
      <c r="B59" s="779"/>
      <c r="C59" s="770"/>
      <c r="D59" s="121"/>
      <c r="E59" s="773">
        <v>10000</v>
      </c>
      <c r="F59" s="773"/>
      <c r="G59" s="773"/>
      <c r="H59" s="773"/>
      <c r="I59" s="773"/>
      <c r="J59" s="113" t="s">
        <v>114</v>
      </c>
      <c r="K59" s="113"/>
      <c r="L59" s="113"/>
      <c r="M59" s="113"/>
      <c r="N59" s="113"/>
      <c r="O59" s="113"/>
      <c r="P59" s="113"/>
      <c r="Q59" s="113"/>
      <c r="R59" s="113"/>
      <c r="S59" s="113"/>
      <c r="T59" s="113"/>
      <c r="U59" s="113"/>
      <c r="V59" s="113"/>
      <c r="W59" s="113"/>
      <c r="X59" s="113"/>
      <c r="Y59" s="113"/>
      <c r="Z59" s="113"/>
      <c r="AA59" s="113"/>
      <c r="AB59" s="114"/>
      <c r="AC59" s="115"/>
      <c r="AD59" s="116"/>
    </row>
    <row r="60" spans="1:114" ht="25.5" customHeight="1">
      <c r="A60" s="92"/>
      <c r="B60" s="92"/>
      <c r="C60" s="92"/>
      <c r="D60" s="93"/>
      <c r="E60" s="93"/>
      <c r="F60" s="93"/>
      <c r="G60" s="93"/>
      <c r="H60" s="94"/>
      <c r="I60" s="94"/>
      <c r="J60" s="94"/>
      <c r="K60" s="94"/>
      <c r="L60" s="92"/>
      <c r="M60" s="88"/>
      <c r="N60" s="94"/>
      <c r="O60" s="94"/>
      <c r="P60" s="94"/>
      <c r="Q60" s="88"/>
      <c r="R60" s="88"/>
      <c r="S60" s="88"/>
      <c r="T60" s="88"/>
      <c r="U60" s="88"/>
      <c r="V60" s="88"/>
      <c r="W60" s="88"/>
      <c r="X60" s="88"/>
      <c r="Y60" s="88"/>
      <c r="Z60" s="88"/>
      <c r="AA60" s="88"/>
      <c r="AB60" s="88"/>
      <c r="AC60" s="88"/>
      <c r="AD60" s="95" t="s">
        <v>112</v>
      </c>
    </row>
    <row r="61" spans="1:114" ht="30" customHeight="1">
      <c r="A61" s="106" t="s">
        <v>115</v>
      </c>
      <c r="B61" s="265" t="s">
        <v>215</v>
      </c>
      <c r="C61" s="761">
        <v>150000</v>
      </c>
      <c r="D61" s="762"/>
      <c r="E61" s="762"/>
      <c r="F61" s="762"/>
      <c r="G61" s="762"/>
      <c r="H61" s="762"/>
      <c r="I61" s="762"/>
      <c r="J61" s="762"/>
      <c r="K61" s="762"/>
      <c r="L61" s="762"/>
      <c r="M61" s="762"/>
      <c r="N61" s="762"/>
      <c r="O61" s="762"/>
      <c r="P61" s="762"/>
      <c r="Q61" s="762"/>
      <c r="R61" s="762"/>
      <c r="S61" s="762"/>
      <c r="T61" s="762"/>
      <c r="U61" s="762"/>
      <c r="V61" s="762"/>
      <c r="W61" s="762"/>
      <c r="X61" s="762"/>
      <c r="Y61" s="762"/>
      <c r="Z61" s="762"/>
      <c r="AA61" s="762"/>
      <c r="AB61" s="762"/>
      <c r="AC61" s="763"/>
      <c r="AD61" s="107" t="s">
        <v>108</v>
      </c>
    </row>
    <row r="62" spans="1:114" s="263" customFormat="1" ht="25.5" customHeight="1">
      <c r="A62" s="387"/>
      <c r="B62" s="388"/>
      <c r="C62" s="389"/>
      <c r="D62" s="389"/>
      <c r="E62" s="389"/>
      <c r="F62" s="389"/>
      <c r="G62" s="389"/>
      <c r="H62" s="389"/>
      <c r="I62" s="389"/>
      <c r="J62" s="389"/>
      <c r="K62" s="389"/>
      <c r="L62" s="389"/>
      <c r="M62" s="389"/>
      <c r="N62" s="389"/>
      <c r="O62" s="389"/>
      <c r="P62" s="389"/>
      <c r="Q62" s="389"/>
      <c r="R62" s="389"/>
      <c r="S62" s="389"/>
      <c r="T62" s="389"/>
      <c r="U62" s="389"/>
      <c r="V62" s="389"/>
      <c r="W62" s="389"/>
      <c r="X62" s="389"/>
      <c r="Y62" s="389"/>
      <c r="Z62" s="389"/>
      <c r="AA62" s="389"/>
      <c r="AB62" s="389"/>
      <c r="AC62" s="389"/>
      <c r="AD62" s="95"/>
      <c r="DF62" s="264"/>
      <c r="DH62" s="264"/>
      <c r="DJ62" s="264"/>
    </row>
    <row r="63" spans="1:114" ht="25.5" customHeight="1">
      <c r="A63" s="106" t="s">
        <v>407</v>
      </c>
      <c r="B63" s="265" t="s">
        <v>408</v>
      </c>
      <c r="C63" s="865">
        <v>100000</v>
      </c>
      <c r="D63" s="866"/>
      <c r="E63" s="866"/>
      <c r="F63" s="866"/>
      <c r="G63" s="866"/>
      <c r="H63" s="866"/>
      <c r="I63" s="866"/>
      <c r="J63" s="866"/>
      <c r="K63" s="866"/>
      <c r="L63" s="866"/>
      <c r="M63" s="866"/>
      <c r="N63" s="866"/>
      <c r="O63" s="866"/>
      <c r="P63" s="866"/>
      <c r="Q63" s="866"/>
      <c r="R63" s="866"/>
      <c r="S63" s="866"/>
      <c r="T63" s="866"/>
      <c r="U63" s="866"/>
      <c r="V63" s="866"/>
      <c r="W63" s="866"/>
      <c r="X63" s="866"/>
      <c r="Y63" s="866"/>
      <c r="Z63" s="866"/>
      <c r="AA63" s="866"/>
      <c r="AB63" s="866"/>
      <c r="AC63" s="867"/>
      <c r="AD63" s="107" t="s">
        <v>409</v>
      </c>
    </row>
    <row r="64" spans="1:114" ht="57" customHeight="1">
      <c r="A64" s="117"/>
      <c r="B64" s="118"/>
      <c r="C64" s="101"/>
      <c r="D64" s="118"/>
      <c r="E64" s="119"/>
      <c r="F64" s="119"/>
      <c r="G64" s="119"/>
      <c r="H64" s="119"/>
      <c r="I64" s="119"/>
      <c r="J64" s="119"/>
      <c r="K64" s="119"/>
      <c r="L64" s="119"/>
      <c r="M64" s="123"/>
      <c r="N64" s="123"/>
      <c r="O64" s="123"/>
      <c r="P64" s="123"/>
      <c r="Q64" s="123"/>
      <c r="R64" s="123"/>
      <c r="S64" s="123"/>
      <c r="T64" s="123"/>
      <c r="U64" s="123"/>
      <c r="V64" s="123"/>
      <c r="W64" s="123"/>
      <c r="X64" s="123"/>
      <c r="Y64" s="123"/>
      <c r="Z64" s="123"/>
      <c r="AA64" s="123"/>
      <c r="AB64" s="123"/>
      <c r="AC64" s="123"/>
      <c r="AD64" s="120"/>
    </row>
    <row r="65" spans="1:30" ht="25.5" customHeight="1">
      <c r="A65" s="868" t="s">
        <v>284</v>
      </c>
      <c r="B65" s="868"/>
      <c r="C65" s="868"/>
      <c r="D65" s="868"/>
      <c r="E65" s="868"/>
      <c r="F65" s="868"/>
      <c r="G65" s="868"/>
      <c r="H65" s="868"/>
      <c r="I65" s="868"/>
      <c r="J65" s="868"/>
      <c r="K65" s="868"/>
      <c r="L65" s="868"/>
      <c r="M65" s="868"/>
      <c r="N65" s="868"/>
      <c r="O65" s="868"/>
      <c r="P65" s="868"/>
      <c r="Q65" s="868"/>
      <c r="R65" s="868"/>
      <c r="S65" s="868"/>
      <c r="T65" s="868"/>
      <c r="U65" s="868"/>
      <c r="V65" s="868"/>
      <c r="W65" s="868"/>
      <c r="X65" s="868"/>
      <c r="Y65" s="868"/>
      <c r="Z65" s="868"/>
      <c r="AA65" s="868"/>
      <c r="AB65" s="868"/>
      <c r="AC65" s="868"/>
      <c r="AD65" s="868"/>
    </row>
    <row r="66" spans="1:30" ht="25.5" customHeight="1">
      <c r="A66" s="838" t="s">
        <v>285</v>
      </c>
      <c r="B66" s="838"/>
      <c r="C66" s="838"/>
      <c r="D66" s="838"/>
      <c r="E66" s="838"/>
      <c r="F66" s="838"/>
      <c r="G66" s="838"/>
      <c r="H66" s="838"/>
      <c r="I66" s="838"/>
      <c r="J66" s="838"/>
      <c r="K66" s="838"/>
      <c r="L66" s="838"/>
      <c r="M66" s="838"/>
      <c r="N66" s="838"/>
      <c r="O66" s="838"/>
      <c r="P66" s="838"/>
      <c r="Q66" s="838"/>
      <c r="R66" s="838"/>
      <c r="S66" s="838"/>
      <c r="T66" s="838"/>
      <c r="U66" s="838"/>
      <c r="V66" s="838"/>
      <c r="W66" s="838"/>
      <c r="X66" s="838"/>
      <c r="Y66" s="838"/>
      <c r="Z66" s="838"/>
      <c r="AA66" s="838"/>
      <c r="AB66" s="838"/>
      <c r="AC66" s="838"/>
      <c r="AD66" s="838"/>
    </row>
  </sheetData>
  <sheetProtection algorithmName="SHA-512" hashValue="bNZ3cAs4mPn5tNmu4Iomtekhih+QP0UgXodLWypOMzPpTQAEBFGMBoNmnLx0zulu1v1+5UUqjQe5tlbEYZk1Cw==" saltValue="nG03cDevIn1G7v3m9g50gg==" spinCount="100000" sheet="1" objects="1" scenarios="1"/>
  <mergeCells count="139">
    <mergeCell ref="C63:AC63"/>
    <mergeCell ref="A65:AD65"/>
    <mergeCell ref="A66:AD66"/>
    <mergeCell ref="A7:A9"/>
    <mergeCell ref="B7:B9"/>
    <mergeCell ref="C7:C9"/>
    <mergeCell ref="E7:I7"/>
    <mergeCell ref="K7:AA7"/>
    <mergeCell ref="A3:A5"/>
    <mergeCell ref="B3:B5"/>
    <mergeCell ref="C3:C5"/>
    <mergeCell ref="E3:I3"/>
    <mergeCell ref="K3:AA3"/>
    <mergeCell ref="E8:I8"/>
    <mergeCell ref="K8:AA8"/>
    <mergeCell ref="M9:AC9"/>
    <mergeCell ref="AD11:AD16"/>
    <mergeCell ref="T15:V15"/>
    <mergeCell ref="X15:Z15"/>
    <mergeCell ref="M16:AC16"/>
    <mergeCell ref="AD3:AD5"/>
    <mergeCell ref="E4:I4"/>
    <mergeCell ref="K4:M4"/>
    <mergeCell ref="T4:V4"/>
    <mergeCell ref="X4:Z4"/>
    <mergeCell ref="M5:AC5"/>
    <mergeCell ref="AD7:AD9"/>
    <mergeCell ref="A18:A20"/>
    <mergeCell ref="B18:B20"/>
    <mergeCell ref="C18:C20"/>
    <mergeCell ref="E18:I18"/>
    <mergeCell ref="K18:AA18"/>
    <mergeCell ref="E12:I12"/>
    <mergeCell ref="K12:M12"/>
    <mergeCell ref="T12:V12"/>
    <mergeCell ref="X12:Z12"/>
    <mergeCell ref="M13:AC13"/>
    <mergeCell ref="C14:C16"/>
    <mergeCell ref="E14:I14"/>
    <mergeCell ref="K14:AA14"/>
    <mergeCell ref="E15:I15"/>
    <mergeCell ref="K15:M15"/>
    <mergeCell ref="A11:A16"/>
    <mergeCell ref="B11:B16"/>
    <mergeCell ref="C11:C13"/>
    <mergeCell ref="E11:I11"/>
    <mergeCell ref="K11:AA11"/>
    <mergeCell ref="AD22:AD24"/>
    <mergeCell ref="E23:I23"/>
    <mergeCell ref="K23:M23"/>
    <mergeCell ref="T23:V23"/>
    <mergeCell ref="X23:Z23"/>
    <mergeCell ref="AD18:AD20"/>
    <mergeCell ref="E19:I19"/>
    <mergeCell ref="K19:M19"/>
    <mergeCell ref="T19:V19"/>
    <mergeCell ref="X19:Z19"/>
    <mergeCell ref="M20:AC20"/>
    <mergeCell ref="M24:AC24"/>
    <mergeCell ref="A26:A28"/>
    <mergeCell ref="B26:B28"/>
    <mergeCell ref="C26:C28"/>
    <mergeCell ref="E26:I26"/>
    <mergeCell ref="K26:AA26"/>
    <mergeCell ref="A22:A24"/>
    <mergeCell ref="B22:B24"/>
    <mergeCell ref="C22:C24"/>
    <mergeCell ref="E22:I22"/>
    <mergeCell ref="K22:AA22"/>
    <mergeCell ref="AD30:AD32"/>
    <mergeCell ref="C31:P31"/>
    <mergeCell ref="Q31:U31"/>
    <mergeCell ref="V31:AC31"/>
    <mergeCell ref="C32:P32"/>
    <mergeCell ref="Q32:U32"/>
    <mergeCell ref="V32:AC32"/>
    <mergeCell ref="AD26:AD28"/>
    <mergeCell ref="E27:I27"/>
    <mergeCell ref="K27:M27"/>
    <mergeCell ref="T27:V27"/>
    <mergeCell ref="X27:Z27"/>
    <mergeCell ref="M28:AC28"/>
    <mergeCell ref="A34:A36"/>
    <mergeCell ref="B34:B36"/>
    <mergeCell ref="C34:J34"/>
    <mergeCell ref="K34:Q34"/>
    <mergeCell ref="R34:W34"/>
    <mergeCell ref="X34:AC34"/>
    <mergeCell ref="A30:A32"/>
    <mergeCell ref="B30:B32"/>
    <mergeCell ref="C30:AC30"/>
    <mergeCell ref="AD34:AD36"/>
    <mergeCell ref="C35:J35"/>
    <mergeCell ref="K35:Q35"/>
    <mergeCell ref="R35:W35"/>
    <mergeCell ref="X35:AC35"/>
    <mergeCell ref="C36:J36"/>
    <mergeCell ref="K36:Q36"/>
    <mergeCell ref="R36:W36"/>
    <mergeCell ref="X36:AC36"/>
    <mergeCell ref="A49:A50"/>
    <mergeCell ref="B49:B50"/>
    <mergeCell ref="C49:I49"/>
    <mergeCell ref="J49:AC49"/>
    <mergeCell ref="A38:A41"/>
    <mergeCell ref="B38:B41"/>
    <mergeCell ref="C38:C39"/>
    <mergeCell ref="D38:AC39"/>
    <mergeCell ref="AD38:AD41"/>
    <mergeCell ref="C40:C41"/>
    <mergeCell ref="D40:AC41"/>
    <mergeCell ref="AD49:AD50"/>
    <mergeCell ref="C50:I50"/>
    <mergeCell ref="J50:AC50"/>
    <mergeCell ref="C43:AC43"/>
    <mergeCell ref="C45:AC45"/>
    <mergeCell ref="C47:AC47"/>
    <mergeCell ref="A52:A59"/>
    <mergeCell ref="B52:B59"/>
    <mergeCell ref="T53:V53"/>
    <mergeCell ref="X53:Z53"/>
    <mergeCell ref="M54:AC54"/>
    <mergeCell ref="C55:C57"/>
    <mergeCell ref="E55:I55"/>
    <mergeCell ref="K55:AA55"/>
    <mergeCell ref="C52:C54"/>
    <mergeCell ref="E52:I52"/>
    <mergeCell ref="K52:AA52"/>
    <mergeCell ref="E53:I53"/>
    <mergeCell ref="K53:M53"/>
    <mergeCell ref="C61:AC61"/>
    <mergeCell ref="AD55:AD56"/>
    <mergeCell ref="E56:I56"/>
    <mergeCell ref="K56:AA56"/>
    <mergeCell ref="M57:AC57"/>
    <mergeCell ref="C58:C59"/>
    <mergeCell ref="E58:I58"/>
    <mergeCell ref="K58:AA58"/>
    <mergeCell ref="E59:I59"/>
  </mergeCells>
  <phoneticPr fontId="2"/>
  <conditionalFormatting sqref="A38:D38 AD38:XFD41 A39:B41 C40:D40">
    <cfRule type="expression" dxfId="109" priority="7">
      <formula>A38&lt;A38</formula>
    </cfRule>
    <cfRule type="expression" dxfId="108" priority="8">
      <formula>A38&gt;A38</formula>
    </cfRule>
  </conditionalFormatting>
  <conditionalFormatting sqref="A1:AB3 AC1:AD16 A4:K4 A5:AB11 C12:K12 AB12 A12:A16 C13:AB14 C15:K15 AB15 C16:AB16 A17:AD18 A19:K19 AB19:AD19 A20:AD22 A23:K23 AB23:AD23 A24:AD26 A27:K27 AB27:AD27 A28:AD30 A31:C32 Q31:Q32 V31:V32 AD31:AD32 A33:AD33 A34:C36 K34:K36 R34:R36 X34:X36 AD34:AD36 A37:AD37 A42:AD48 A49:B49 A51:AD52 A53:K53 AB53:AD53 A56:AC56 A57:AD63 A64:B64 AD64">
    <cfRule type="expression" dxfId="107" priority="3">
      <formula>A1&lt;#REF!</formula>
    </cfRule>
    <cfRule type="expression" dxfId="106" priority="4">
      <formula>A1&gt;#REF!</formula>
    </cfRule>
  </conditionalFormatting>
  <conditionalFormatting sqref="A54:AD55">
    <cfRule type="expression" dxfId="105" priority="1">
      <formula>A54&lt;#REF!</formula>
    </cfRule>
    <cfRule type="expression" dxfId="104" priority="2">
      <formula>A54&gt;#REF!</formula>
    </cfRule>
  </conditionalFormatting>
  <conditionalFormatting sqref="A65:AD66">
    <cfRule type="expression" dxfId="103" priority="5">
      <formula>A65&lt;#REF!</formula>
    </cfRule>
    <cfRule type="expression" dxfId="102" priority="6">
      <formula>A65&gt;#REF!</formula>
    </cfRule>
  </conditionalFormatting>
  <conditionalFormatting sqref="A67:XFD1048576">
    <cfRule type="expression" dxfId="101" priority="11">
      <formula>A67&lt;#REF!</formula>
    </cfRule>
    <cfRule type="expression" dxfId="100" priority="12">
      <formula>A67&gt;#REF!</formula>
    </cfRule>
  </conditionalFormatting>
  <conditionalFormatting sqref="AE1:XFD37 AE42:XFD66">
    <cfRule type="expression" dxfId="99" priority="9">
      <formula>AE1&lt;#REF!</formula>
    </cfRule>
    <cfRule type="expression" dxfId="98" priority="10">
      <formula>AE1&gt;#REF!</formula>
    </cfRule>
  </conditionalFormatting>
  <printOptions horizontalCentered="1"/>
  <pageMargins left="0.39370078740157483" right="0.39370078740157483" top="0.78740157480314965" bottom="0.39370078740157483" header="0.39370078740157483" footer="0.15748031496062992"/>
  <pageSetup paperSize="9" scale="4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1716E-4595-9941-93A4-25F240EE2F30}">
  <sheetPr>
    <pageSetUpPr fitToPage="1"/>
  </sheetPr>
  <dimension ref="A1:DJ359"/>
  <sheetViews>
    <sheetView view="pageBreakPreview" zoomScaleNormal="100" zoomScaleSheetLayoutView="100" workbookViewId="0">
      <selection activeCell="G16" sqref="G16:K16"/>
    </sheetView>
  </sheetViews>
  <sheetFormatPr defaultColWidth="9" defaultRowHeight="13.5"/>
  <cols>
    <col min="1" max="1" width="5.625" style="43" customWidth="1"/>
    <col min="2" max="2" width="8.375" style="43" customWidth="1"/>
    <col min="3" max="3" width="4.5" style="43" bestFit="1" customWidth="1"/>
    <col min="4" max="4" width="8.375" style="43" customWidth="1"/>
    <col min="5" max="5" width="6.875" style="42" bestFit="1" customWidth="1"/>
    <col min="6" max="6" width="6.875" style="42" customWidth="1"/>
    <col min="7" max="7" width="6.875" style="42" bestFit="1" customWidth="1"/>
    <col min="8" max="8" width="6.875" style="42" customWidth="1"/>
    <col min="9" max="9" width="6.875" style="42" bestFit="1" customWidth="1"/>
    <col min="10" max="10" width="6.875" style="42" customWidth="1"/>
    <col min="11" max="11" width="6.875" style="42" bestFit="1" customWidth="1"/>
    <col min="12" max="13" width="6.875" style="42" customWidth="1"/>
    <col min="14" max="26" width="6.875" style="42" bestFit="1" customWidth="1"/>
    <col min="27" max="27" width="0.875" style="45" customWidth="1"/>
    <col min="28" max="46" width="9" style="45"/>
    <col min="47" max="47" width="8.5" style="45" customWidth="1"/>
    <col min="48" max="109" width="9" style="45"/>
    <col min="110" max="110" width="2.5" style="266" customWidth="1"/>
    <col min="111" max="111" width="9" style="45"/>
    <col min="112" max="112" width="2.5" style="266" customWidth="1"/>
    <col min="113" max="113" width="9" style="45"/>
    <col min="114" max="114" width="2.5" style="266" customWidth="1"/>
    <col min="115" max="124" width="9" style="45"/>
    <col min="125" max="125" width="6.875" style="45" customWidth="1"/>
    <col min="126" max="16384" width="9" style="45"/>
  </cols>
  <sheetData>
    <row r="1" spans="1:114" ht="18.75">
      <c r="A1" s="44" t="s">
        <v>286</v>
      </c>
    </row>
    <row r="2" spans="1:114" ht="20.100000000000001" customHeight="1"/>
    <row r="3" spans="1:114" s="46" customFormat="1" ht="14.25" customHeight="1">
      <c r="A3" s="891" t="s">
        <v>162</v>
      </c>
      <c r="B3" s="891" t="s">
        <v>15</v>
      </c>
      <c r="C3" s="891" t="s">
        <v>117</v>
      </c>
      <c r="D3" s="891" t="s">
        <v>163</v>
      </c>
      <c r="E3" s="901" t="s">
        <v>287</v>
      </c>
      <c r="F3" s="902"/>
      <c r="G3" s="902"/>
      <c r="H3" s="902"/>
      <c r="I3" s="902"/>
      <c r="J3" s="902"/>
      <c r="K3" s="902"/>
      <c r="L3" s="902"/>
      <c r="M3" s="902"/>
      <c r="N3" s="902"/>
      <c r="O3" s="902"/>
      <c r="P3" s="902"/>
      <c r="Q3" s="902"/>
      <c r="R3" s="902"/>
      <c r="S3" s="902"/>
      <c r="T3" s="902"/>
      <c r="U3" s="902"/>
      <c r="V3" s="902"/>
      <c r="W3" s="902"/>
      <c r="X3" s="902"/>
      <c r="Y3" s="902"/>
      <c r="Z3" s="903"/>
      <c r="DF3" s="267"/>
      <c r="DH3" s="267"/>
      <c r="DJ3" s="267"/>
    </row>
    <row r="4" spans="1:114" ht="15" customHeight="1">
      <c r="A4" s="891"/>
      <c r="B4" s="891"/>
      <c r="C4" s="891"/>
      <c r="D4" s="891"/>
      <c r="E4" s="904" t="s">
        <v>288</v>
      </c>
      <c r="F4" s="895" t="s">
        <v>289</v>
      </c>
      <c r="G4" s="895" t="s">
        <v>290</v>
      </c>
      <c r="H4" s="895" t="s">
        <v>291</v>
      </c>
      <c r="I4" s="895" t="s">
        <v>292</v>
      </c>
      <c r="J4" s="895" t="s">
        <v>293</v>
      </c>
      <c r="K4" s="895" t="s">
        <v>294</v>
      </c>
      <c r="L4" s="895" t="s">
        <v>295</v>
      </c>
      <c r="M4" s="895" t="s">
        <v>296</v>
      </c>
      <c r="N4" s="895" t="s">
        <v>297</v>
      </c>
      <c r="O4" s="895" t="s">
        <v>298</v>
      </c>
      <c r="P4" s="895" t="s">
        <v>299</v>
      </c>
      <c r="Q4" s="895" t="s">
        <v>300</v>
      </c>
      <c r="R4" s="895" t="s">
        <v>301</v>
      </c>
      <c r="S4" s="895" t="s">
        <v>302</v>
      </c>
      <c r="T4" s="895" t="s">
        <v>303</v>
      </c>
      <c r="U4" s="895" t="s">
        <v>304</v>
      </c>
      <c r="V4" s="895" t="s">
        <v>305</v>
      </c>
      <c r="W4" s="895" t="s">
        <v>306</v>
      </c>
      <c r="X4" s="895" t="s">
        <v>307</v>
      </c>
      <c r="Y4" s="895" t="s">
        <v>308</v>
      </c>
      <c r="Z4" s="898" t="s">
        <v>309</v>
      </c>
    </row>
    <row r="5" spans="1:114" ht="15" customHeight="1">
      <c r="A5" s="891"/>
      <c r="B5" s="891"/>
      <c r="C5" s="891"/>
      <c r="D5" s="891"/>
      <c r="E5" s="905"/>
      <c r="F5" s="896"/>
      <c r="G5" s="896"/>
      <c r="H5" s="896"/>
      <c r="I5" s="896"/>
      <c r="J5" s="896"/>
      <c r="K5" s="896"/>
      <c r="L5" s="896"/>
      <c r="M5" s="896"/>
      <c r="N5" s="896"/>
      <c r="O5" s="896"/>
      <c r="P5" s="896"/>
      <c r="Q5" s="896"/>
      <c r="R5" s="896"/>
      <c r="S5" s="896"/>
      <c r="T5" s="896"/>
      <c r="U5" s="896"/>
      <c r="V5" s="896"/>
      <c r="W5" s="896"/>
      <c r="X5" s="896"/>
      <c r="Y5" s="896"/>
      <c r="Z5" s="899"/>
    </row>
    <row r="6" spans="1:114" ht="15" customHeight="1">
      <c r="A6" s="876"/>
      <c r="B6" s="876"/>
      <c r="C6" s="876"/>
      <c r="D6" s="876"/>
      <c r="E6" s="906"/>
      <c r="F6" s="897"/>
      <c r="G6" s="897"/>
      <c r="H6" s="897"/>
      <c r="I6" s="897"/>
      <c r="J6" s="897"/>
      <c r="K6" s="897"/>
      <c r="L6" s="897"/>
      <c r="M6" s="897"/>
      <c r="N6" s="897"/>
      <c r="O6" s="897"/>
      <c r="P6" s="897"/>
      <c r="Q6" s="897"/>
      <c r="R6" s="897"/>
      <c r="S6" s="897"/>
      <c r="T6" s="897"/>
      <c r="U6" s="897"/>
      <c r="V6" s="897"/>
      <c r="W6" s="897"/>
      <c r="X6" s="897"/>
      <c r="Y6" s="897"/>
      <c r="Z6" s="900"/>
    </row>
    <row r="7" spans="1:114" ht="3.75" customHeight="1">
      <c r="A7" s="47"/>
      <c r="B7" s="48"/>
      <c r="C7" s="48"/>
      <c r="D7" s="48"/>
    </row>
    <row r="8" spans="1:114" ht="24" customHeight="1">
      <c r="A8" s="891" t="s">
        <v>244</v>
      </c>
      <c r="B8" s="876" t="s">
        <v>172</v>
      </c>
      <c r="C8" s="878" t="s">
        <v>202</v>
      </c>
      <c r="D8" s="49" t="s">
        <v>26</v>
      </c>
      <c r="E8" s="880"/>
      <c r="F8" s="889">
        <v>0.76</v>
      </c>
      <c r="G8" s="889">
        <v>0.62</v>
      </c>
      <c r="H8" s="889">
        <v>0.52</v>
      </c>
      <c r="I8" s="889">
        <v>0.46</v>
      </c>
      <c r="J8" s="889">
        <v>0.45</v>
      </c>
      <c r="K8" s="889">
        <v>0.41</v>
      </c>
      <c r="L8" s="889">
        <v>0.39</v>
      </c>
      <c r="M8" s="889">
        <v>0.39</v>
      </c>
      <c r="N8" s="889">
        <v>0.38</v>
      </c>
      <c r="O8" s="889">
        <v>0.34</v>
      </c>
      <c r="P8" s="889">
        <v>0.31</v>
      </c>
      <c r="Q8" s="889">
        <v>0.28999999999999998</v>
      </c>
      <c r="R8" s="889">
        <v>0.28000000000000003</v>
      </c>
      <c r="S8" s="889">
        <v>0.27</v>
      </c>
      <c r="T8" s="889">
        <v>0.26</v>
      </c>
      <c r="U8" s="889">
        <v>0.24</v>
      </c>
      <c r="V8" s="889">
        <v>0.23</v>
      </c>
      <c r="W8" s="889">
        <v>0.23</v>
      </c>
      <c r="X8" s="889">
        <v>0.22</v>
      </c>
      <c r="Y8" s="889">
        <v>0.22</v>
      </c>
      <c r="Z8" s="887">
        <v>0.2</v>
      </c>
    </row>
    <row r="9" spans="1:114" ht="24" customHeight="1">
      <c r="A9" s="891"/>
      <c r="B9" s="877"/>
      <c r="C9" s="882"/>
      <c r="D9" s="50" t="s">
        <v>10</v>
      </c>
      <c r="E9" s="880"/>
      <c r="F9" s="893"/>
      <c r="G9" s="893"/>
      <c r="H9" s="893"/>
      <c r="I9" s="893"/>
      <c r="J9" s="893"/>
      <c r="K9" s="893"/>
      <c r="L9" s="893"/>
      <c r="M9" s="893"/>
      <c r="N9" s="893"/>
      <c r="O9" s="893"/>
      <c r="P9" s="893"/>
      <c r="Q9" s="893"/>
      <c r="R9" s="893"/>
      <c r="S9" s="893"/>
      <c r="T9" s="893"/>
      <c r="U9" s="893"/>
      <c r="V9" s="893"/>
      <c r="W9" s="893"/>
      <c r="X9" s="893"/>
      <c r="Y9" s="893"/>
      <c r="Z9" s="894"/>
    </row>
    <row r="10" spans="1:114" ht="24" customHeight="1">
      <c r="A10" s="891"/>
      <c r="B10" s="876" t="s">
        <v>254</v>
      </c>
      <c r="C10" s="878" t="s">
        <v>202</v>
      </c>
      <c r="D10" s="49" t="s">
        <v>26</v>
      </c>
      <c r="E10" s="880"/>
      <c r="F10" s="871"/>
      <c r="G10" s="889">
        <v>0.81</v>
      </c>
      <c r="H10" s="889">
        <v>0.69</v>
      </c>
      <c r="I10" s="889">
        <v>0.6</v>
      </c>
      <c r="J10" s="889">
        <v>0.59</v>
      </c>
      <c r="K10" s="889">
        <v>0.53</v>
      </c>
      <c r="L10" s="889">
        <v>0.52</v>
      </c>
      <c r="M10" s="889">
        <v>0.51</v>
      </c>
      <c r="N10" s="889">
        <v>0.5</v>
      </c>
      <c r="O10" s="889">
        <v>0.44</v>
      </c>
      <c r="P10" s="889">
        <v>0.41</v>
      </c>
      <c r="Q10" s="889">
        <v>0.38</v>
      </c>
      <c r="R10" s="889">
        <v>0.36</v>
      </c>
      <c r="S10" s="889">
        <v>0.35</v>
      </c>
      <c r="T10" s="889">
        <v>0.34</v>
      </c>
      <c r="U10" s="889">
        <v>0.32</v>
      </c>
      <c r="V10" s="889">
        <v>0.31</v>
      </c>
      <c r="W10" s="889">
        <v>0.3</v>
      </c>
      <c r="X10" s="889">
        <v>0.28999999999999998</v>
      </c>
      <c r="Y10" s="889">
        <v>0.28000000000000003</v>
      </c>
      <c r="Z10" s="887">
        <v>0.26</v>
      </c>
    </row>
    <row r="11" spans="1:114" ht="24" customHeight="1">
      <c r="A11" s="891"/>
      <c r="B11" s="877"/>
      <c r="C11" s="882"/>
      <c r="D11" s="50" t="s">
        <v>10</v>
      </c>
      <c r="E11" s="880"/>
      <c r="F11" s="871"/>
      <c r="G11" s="893"/>
      <c r="H11" s="893"/>
      <c r="I11" s="893"/>
      <c r="J11" s="893"/>
      <c r="K11" s="893"/>
      <c r="L11" s="893"/>
      <c r="M11" s="893"/>
      <c r="N11" s="893"/>
      <c r="O11" s="893"/>
      <c r="P11" s="893"/>
      <c r="Q11" s="893"/>
      <c r="R11" s="893"/>
      <c r="S11" s="893"/>
      <c r="T11" s="893"/>
      <c r="U11" s="893"/>
      <c r="V11" s="893"/>
      <c r="W11" s="893"/>
      <c r="X11" s="893"/>
      <c r="Y11" s="893"/>
      <c r="Z11" s="894"/>
    </row>
    <row r="12" spans="1:114" ht="24" customHeight="1">
      <c r="A12" s="891"/>
      <c r="B12" s="876" t="s">
        <v>255</v>
      </c>
      <c r="C12" s="878" t="s">
        <v>202</v>
      </c>
      <c r="D12" s="49" t="s">
        <v>26</v>
      </c>
      <c r="E12" s="880"/>
      <c r="F12" s="871"/>
      <c r="G12" s="871"/>
      <c r="H12" s="889">
        <v>0.85</v>
      </c>
      <c r="I12" s="889">
        <v>0.74</v>
      </c>
      <c r="J12" s="889">
        <v>0.73</v>
      </c>
      <c r="K12" s="889">
        <v>0.66</v>
      </c>
      <c r="L12" s="889">
        <v>0.64</v>
      </c>
      <c r="M12" s="889">
        <v>0.63</v>
      </c>
      <c r="N12" s="889">
        <v>0.61</v>
      </c>
      <c r="O12" s="889">
        <v>0.55000000000000004</v>
      </c>
      <c r="P12" s="889">
        <v>0.5</v>
      </c>
      <c r="Q12" s="889">
        <v>0.47</v>
      </c>
      <c r="R12" s="889">
        <v>0.45</v>
      </c>
      <c r="S12" s="889">
        <v>0.43</v>
      </c>
      <c r="T12" s="889">
        <v>0.42</v>
      </c>
      <c r="U12" s="889">
        <v>0.4</v>
      </c>
      <c r="V12" s="889">
        <v>0.38</v>
      </c>
      <c r="W12" s="889">
        <v>0.37</v>
      </c>
      <c r="X12" s="889">
        <v>0.36</v>
      </c>
      <c r="Y12" s="889">
        <v>0.35</v>
      </c>
      <c r="Z12" s="887">
        <v>0.33</v>
      </c>
    </row>
    <row r="13" spans="1:114" ht="24" customHeight="1">
      <c r="A13" s="891"/>
      <c r="B13" s="877"/>
      <c r="C13" s="882"/>
      <c r="D13" s="50" t="s">
        <v>10</v>
      </c>
      <c r="E13" s="880"/>
      <c r="F13" s="871"/>
      <c r="G13" s="871"/>
      <c r="H13" s="893"/>
      <c r="I13" s="893"/>
      <c r="J13" s="893"/>
      <c r="K13" s="893"/>
      <c r="L13" s="893"/>
      <c r="M13" s="893"/>
      <c r="N13" s="893"/>
      <c r="O13" s="893"/>
      <c r="P13" s="893"/>
      <c r="Q13" s="893"/>
      <c r="R13" s="893"/>
      <c r="S13" s="893"/>
      <c r="T13" s="893"/>
      <c r="U13" s="893"/>
      <c r="V13" s="893"/>
      <c r="W13" s="893"/>
      <c r="X13" s="893"/>
      <c r="Y13" s="893"/>
      <c r="Z13" s="894"/>
    </row>
    <row r="14" spans="1:114" ht="24" customHeight="1">
      <c r="A14" s="891"/>
      <c r="B14" s="876" t="s">
        <v>256</v>
      </c>
      <c r="C14" s="878" t="s">
        <v>202</v>
      </c>
      <c r="D14" s="49" t="s">
        <v>26</v>
      </c>
      <c r="E14" s="880"/>
      <c r="F14" s="871"/>
      <c r="G14" s="871"/>
      <c r="H14" s="871"/>
      <c r="I14" s="889">
        <v>0.87</v>
      </c>
      <c r="J14" s="889">
        <v>0.86</v>
      </c>
      <c r="K14" s="889">
        <v>0.78</v>
      </c>
      <c r="L14" s="889">
        <v>0.75</v>
      </c>
      <c r="M14" s="889">
        <v>0.74</v>
      </c>
      <c r="N14" s="889">
        <v>0.72</v>
      </c>
      <c r="O14" s="889">
        <v>0.64</v>
      </c>
      <c r="P14" s="889">
        <v>0.59</v>
      </c>
      <c r="Q14" s="889">
        <v>0.56000000000000005</v>
      </c>
      <c r="R14" s="889">
        <v>0.53</v>
      </c>
      <c r="S14" s="889">
        <v>0.51</v>
      </c>
      <c r="T14" s="889">
        <v>0.49</v>
      </c>
      <c r="U14" s="889">
        <v>0.47</v>
      </c>
      <c r="V14" s="889">
        <v>0.45</v>
      </c>
      <c r="W14" s="889">
        <v>0.43</v>
      </c>
      <c r="X14" s="889">
        <v>0.42</v>
      </c>
      <c r="Y14" s="889">
        <v>0.41</v>
      </c>
      <c r="Z14" s="887">
        <v>0.38</v>
      </c>
    </row>
    <row r="15" spans="1:114" ht="24" customHeight="1">
      <c r="A15" s="891"/>
      <c r="B15" s="877"/>
      <c r="C15" s="882"/>
      <c r="D15" s="50" t="s">
        <v>10</v>
      </c>
      <c r="E15" s="880"/>
      <c r="F15" s="871"/>
      <c r="G15" s="871"/>
      <c r="H15" s="871"/>
      <c r="I15" s="893"/>
      <c r="J15" s="893"/>
      <c r="K15" s="893"/>
      <c r="L15" s="893"/>
      <c r="M15" s="893"/>
      <c r="N15" s="893"/>
      <c r="O15" s="893"/>
      <c r="P15" s="893"/>
      <c r="Q15" s="893"/>
      <c r="R15" s="893"/>
      <c r="S15" s="893"/>
      <c r="T15" s="893"/>
      <c r="U15" s="893"/>
      <c r="V15" s="893"/>
      <c r="W15" s="893"/>
      <c r="X15" s="893"/>
      <c r="Y15" s="893"/>
      <c r="Z15" s="894"/>
    </row>
    <row r="16" spans="1:114" ht="24" customHeight="1">
      <c r="A16" s="891"/>
      <c r="B16" s="876" t="s">
        <v>257</v>
      </c>
      <c r="C16" s="878" t="s">
        <v>202</v>
      </c>
      <c r="D16" s="49" t="s">
        <v>26</v>
      </c>
      <c r="E16" s="880"/>
      <c r="F16" s="871"/>
      <c r="G16" s="871"/>
      <c r="H16" s="871"/>
      <c r="I16" s="871"/>
      <c r="J16" s="889">
        <v>0.99</v>
      </c>
      <c r="K16" s="889">
        <v>0.89</v>
      </c>
      <c r="L16" s="889">
        <v>0.86</v>
      </c>
      <c r="M16" s="889">
        <v>0.85</v>
      </c>
      <c r="N16" s="889">
        <v>0.83</v>
      </c>
      <c r="O16" s="889">
        <v>0.74</v>
      </c>
      <c r="P16" s="889">
        <v>0.68</v>
      </c>
      <c r="Q16" s="889">
        <v>0.64</v>
      </c>
      <c r="R16" s="889">
        <v>0.61</v>
      </c>
      <c r="S16" s="889">
        <v>0.57999999999999996</v>
      </c>
      <c r="T16" s="889">
        <v>0.56999999999999995</v>
      </c>
      <c r="U16" s="889">
        <v>0.54</v>
      </c>
      <c r="V16" s="889">
        <v>0.52</v>
      </c>
      <c r="W16" s="889">
        <v>0.5</v>
      </c>
      <c r="X16" s="889">
        <v>0.48</v>
      </c>
      <c r="Y16" s="889">
        <v>0.48</v>
      </c>
      <c r="Z16" s="887">
        <v>0.44</v>
      </c>
    </row>
    <row r="17" spans="1:26" ht="24" customHeight="1">
      <c r="A17" s="891"/>
      <c r="B17" s="877"/>
      <c r="C17" s="882"/>
      <c r="D17" s="50" t="s">
        <v>10</v>
      </c>
      <c r="E17" s="880"/>
      <c r="F17" s="871"/>
      <c r="G17" s="871"/>
      <c r="H17" s="871"/>
      <c r="I17" s="871"/>
      <c r="J17" s="893"/>
      <c r="K17" s="893"/>
      <c r="L17" s="893"/>
      <c r="M17" s="893"/>
      <c r="N17" s="893"/>
      <c r="O17" s="893"/>
      <c r="P17" s="893"/>
      <c r="Q17" s="893"/>
      <c r="R17" s="893"/>
      <c r="S17" s="893"/>
      <c r="T17" s="893"/>
      <c r="U17" s="893"/>
      <c r="V17" s="893"/>
      <c r="W17" s="893"/>
      <c r="X17" s="893"/>
      <c r="Y17" s="893"/>
      <c r="Z17" s="894"/>
    </row>
    <row r="18" spans="1:26" ht="24" customHeight="1">
      <c r="A18" s="891"/>
      <c r="B18" s="876" t="s">
        <v>258</v>
      </c>
      <c r="C18" s="878" t="s">
        <v>202</v>
      </c>
      <c r="D18" s="49" t="s">
        <v>26</v>
      </c>
      <c r="E18" s="880"/>
      <c r="F18" s="871"/>
      <c r="G18" s="871"/>
      <c r="H18" s="871"/>
      <c r="I18" s="871"/>
      <c r="J18" s="871"/>
      <c r="K18" s="889">
        <v>0.9</v>
      </c>
      <c r="L18" s="889">
        <v>0.87</v>
      </c>
      <c r="M18" s="889">
        <v>0.86</v>
      </c>
      <c r="N18" s="889">
        <v>0.84</v>
      </c>
      <c r="O18" s="889">
        <v>0.75</v>
      </c>
      <c r="P18" s="889">
        <v>0.69</v>
      </c>
      <c r="Q18" s="889">
        <v>0.65</v>
      </c>
      <c r="R18" s="889">
        <v>0.61</v>
      </c>
      <c r="S18" s="889">
        <v>0.59</v>
      </c>
      <c r="T18" s="889">
        <v>0.56999999999999995</v>
      </c>
      <c r="U18" s="889">
        <v>0.54</v>
      </c>
      <c r="V18" s="889">
        <v>0.52</v>
      </c>
      <c r="W18" s="889">
        <v>0.51</v>
      </c>
      <c r="X18" s="889">
        <v>0.49</v>
      </c>
      <c r="Y18" s="889">
        <v>0.48</v>
      </c>
      <c r="Z18" s="887">
        <v>0.45</v>
      </c>
    </row>
    <row r="19" spans="1:26" ht="24" customHeight="1">
      <c r="A19" s="891"/>
      <c r="B19" s="877"/>
      <c r="C19" s="882"/>
      <c r="D19" s="50" t="s">
        <v>10</v>
      </c>
      <c r="E19" s="880"/>
      <c r="F19" s="871"/>
      <c r="G19" s="871"/>
      <c r="H19" s="871"/>
      <c r="I19" s="871"/>
      <c r="J19" s="871"/>
      <c r="K19" s="893"/>
      <c r="L19" s="893"/>
      <c r="M19" s="893"/>
      <c r="N19" s="893"/>
      <c r="O19" s="893"/>
      <c r="P19" s="893"/>
      <c r="Q19" s="893"/>
      <c r="R19" s="893"/>
      <c r="S19" s="893"/>
      <c r="T19" s="893"/>
      <c r="U19" s="893"/>
      <c r="V19" s="893"/>
      <c r="W19" s="893"/>
      <c r="X19" s="893"/>
      <c r="Y19" s="893"/>
      <c r="Z19" s="894"/>
    </row>
    <row r="20" spans="1:26" ht="24" customHeight="1">
      <c r="A20" s="891"/>
      <c r="B20" s="876" t="s">
        <v>260</v>
      </c>
      <c r="C20" s="878" t="s">
        <v>202</v>
      </c>
      <c r="D20" s="49" t="s">
        <v>26</v>
      </c>
      <c r="E20" s="880"/>
      <c r="F20" s="871"/>
      <c r="G20" s="871"/>
      <c r="H20" s="871"/>
      <c r="I20" s="871"/>
      <c r="J20" s="871"/>
      <c r="K20" s="871"/>
      <c r="L20" s="889">
        <v>0.97</v>
      </c>
      <c r="M20" s="889">
        <v>0.95</v>
      </c>
      <c r="N20" s="889">
        <v>0.93</v>
      </c>
      <c r="O20" s="889">
        <v>0.83</v>
      </c>
      <c r="P20" s="889">
        <v>0.76</v>
      </c>
      <c r="Q20" s="889">
        <v>0.72</v>
      </c>
      <c r="R20" s="889">
        <v>0.68</v>
      </c>
      <c r="S20" s="889">
        <v>0.65</v>
      </c>
      <c r="T20" s="889">
        <v>0.63</v>
      </c>
      <c r="U20" s="889">
        <v>0.6</v>
      </c>
      <c r="V20" s="889">
        <v>0.57999999999999996</v>
      </c>
      <c r="W20" s="889">
        <v>0.56000000000000005</v>
      </c>
      <c r="X20" s="889">
        <v>0.54</v>
      </c>
      <c r="Y20" s="889">
        <v>0.53</v>
      </c>
      <c r="Z20" s="887">
        <v>0.5</v>
      </c>
    </row>
    <row r="21" spans="1:26" ht="24" customHeight="1">
      <c r="A21" s="891"/>
      <c r="B21" s="877"/>
      <c r="C21" s="882"/>
      <c r="D21" s="50" t="s">
        <v>10</v>
      </c>
      <c r="E21" s="880"/>
      <c r="F21" s="871"/>
      <c r="G21" s="871"/>
      <c r="H21" s="871"/>
      <c r="I21" s="871"/>
      <c r="J21" s="871"/>
      <c r="K21" s="871"/>
      <c r="L21" s="893"/>
      <c r="M21" s="893"/>
      <c r="N21" s="893"/>
      <c r="O21" s="893"/>
      <c r="P21" s="893"/>
      <c r="Q21" s="893"/>
      <c r="R21" s="893"/>
      <c r="S21" s="893"/>
      <c r="T21" s="893"/>
      <c r="U21" s="893"/>
      <c r="V21" s="893"/>
      <c r="W21" s="893"/>
      <c r="X21" s="893"/>
      <c r="Y21" s="893"/>
      <c r="Z21" s="894"/>
    </row>
    <row r="22" spans="1:26" ht="24" customHeight="1">
      <c r="A22" s="891"/>
      <c r="B22" s="876" t="s">
        <v>261</v>
      </c>
      <c r="C22" s="878" t="s">
        <v>202</v>
      </c>
      <c r="D22" s="49" t="s">
        <v>26</v>
      </c>
      <c r="E22" s="880"/>
      <c r="F22" s="871"/>
      <c r="G22" s="871"/>
      <c r="H22" s="871"/>
      <c r="I22" s="871"/>
      <c r="J22" s="871"/>
      <c r="K22" s="871"/>
      <c r="L22" s="871"/>
      <c r="M22" s="889">
        <v>0.98</v>
      </c>
      <c r="N22" s="889">
        <v>0.96</v>
      </c>
      <c r="O22" s="889">
        <v>0.85</v>
      </c>
      <c r="P22" s="889">
        <v>0.79</v>
      </c>
      <c r="Q22" s="889">
        <v>0.74</v>
      </c>
      <c r="R22" s="889">
        <v>0.7</v>
      </c>
      <c r="S22" s="889">
        <v>0.67</v>
      </c>
      <c r="T22" s="889">
        <v>0.65</v>
      </c>
      <c r="U22" s="889">
        <v>0.62</v>
      </c>
      <c r="V22" s="889">
        <v>0.6</v>
      </c>
      <c r="W22" s="889">
        <v>0.57999999999999996</v>
      </c>
      <c r="X22" s="889">
        <v>0.56000000000000005</v>
      </c>
      <c r="Y22" s="889">
        <v>0.55000000000000004</v>
      </c>
      <c r="Z22" s="887">
        <v>0.51</v>
      </c>
    </row>
    <row r="23" spans="1:26" ht="24" customHeight="1">
      <c r="A23" s="891"/>
      <c r="B23" s="877"/>
      <c r="C23" s="882"/>
      <c r="D23" s="50" t="s">
        <v>10</v>
      </c>
      <c r="E23" s="880"/>
      <c r="F23" s="871"/>
      <c r="G23" s="871"/>
      <c r="H23" s="871"/>
      <c r="I23" s="871"/>
      <c r="J23" s="871"/>
      <c r="K23" s="871"/>
      <c r="L23" s="871"/>
      <c r="M23" s="893"/>
      <c r="N23" s="893"/>
      <c r="O23" s="893"/>
      <c r="P23" s="893"/>
      <c r="Q23" s="893"/>
      <c r="R23" s="893"/>
      <c r="S23" s="893"/>
      <c r="T23" s="893"/>
      <c r="U23" s="893"/>
      <c r="V23" s="893"/>
      <c r="W23" s="893"/>
      <c r="X23" s="893"/>
      <c r="Y23" s="893"/>
      <c r="Z23" s="894"/>
    </row>
    <row r="24" spans="1:26" ht="24" customHeight="1">
      <c r="A24" s="891"/>
      <c r="B24" s="876" t="s">
        <v>262</v>
      </c>
      <c r="C24" s="878" t="s">
        <v>202</v>
      </c>
      <c r="D24" s="49" t="s">
        <v>26</v>
      </c>
      <c r="E24" s="880"/>
      <c r="F24" s="871"/>
      <c r="G24" s="871"/>
      <c r="H24" s="871"/>
      <c r="I24" s="871"/>
      <c r="J24" s="871"/>
      <c r="K24" s="871"/>
      <c r="L24" s="871"/>
      <c r="M24" s="871"/>
      <c r="N24" s="889">
        <v>0.98</v>
      </c>
      <c r="O24" s="889">
        <v>0.87</v>
      </c>
      <c r="P24" s="889">
        <v>0.8</v>
      </c>
      <c r="Q24" s="889">
        <v>0.75</v>
      </c>
      <c r="R24" s="889">
        <v>0.72</v>
      </c>
      <c r="S24" s="889">
        <v>0.69</v>
      </c>
      <c r="T24" s="889">
        <v>0.67</v>
      </c>
      <c r="U24" s="889">
        <v>0.63</v>
      </c>
      <c r="V24" s="889">
        <v>0.61</v>
      </c>
      <c r="W24" s="889">
        <v>0.59</v>
      </c>
      <c r="X24" s="889">
        <v>0.56999999999999995</v>
      </c>
      <c r="Y24" s="889">
        <v>0.56000000000000005</v>
      </c>
      <c r="Z24" s="887">
        <v>0.52</v>
      </c>
    </row>
    <row r="25" spans="1:26" ht="24" customHeight="1">
      <c r="A25" s="891"/>
      <c r="B25" s="877"/>
      <c r="C25" s="882"/>
      <c r="D25" s="50" t="s">
        <v>10</v>
      </c>
      <c r="E25" s="880"/>
      <c r="F25" s="871"/>
      <c r="G25" s="871"/>
      <c r="H25" s="871"/>
      <c r="I25" s="871"/>
      <c r="J25" s="871"/>
      <c r="K25" s="871"/>
      <c r="L25" s="871"/>
      <c r="M25" s="871"/>
      <c r="N25" s="893"/>
      <c r="O25" s="893"/>
      <c r="P25" s="893"/>
      <c r="Q25" s="893"/>
      <c r="R25" s="893"/>
      <c r="S25" s="893"/>
      <c r="T25" s="893"/>
      <c r="U25" s="893"/>
      <c r="V25" s="893"/>
      <c r="W25" s="893"/>
      <c r="X25" s="893"/>
      <c r="Y25" s="893"/>
      <c r="Z25" s="894"/>
    </row>
    <row r="26" spans="1:26" ht="24" customHeight="1">
      <c r="A26" s="891"/>
      <c r="B26" s="876" t="s">
        <v>263</v>
      </c>
      <c r="C26" s="878" t="s">
        <v>202</v>
      </c>
      <c r="D26" s="49" t="s">
        <v>26</v>
      </c>
      <c r="E26" s="880"/>
      <c r="F26" s="871"/>
      <c r="G26" s="871"/>
      <c r="H26" s="871"/>
      <c r="I26" s="871"/>
      <c r="J26" s="871"/>
      <c r="K26" s="871"/>
      <c r="L26" s="871"/>
      <c r="M26" s="871"/>
      <c r="N26" s="871"/>
      <c r="O26" s="889">
        <v>0.89</v>
      </c>
      <c r="P26" s="889">
        <v>0.82</v>
      </c>
      <c r="Q26" s="889">
        <v>0.77</v>
      </c>
      <c r="R26" s="889">
        <v>0.73</v>
      </c>
      <c r="S26" s="889">
        <v>0.7</v>
      </c>
      <c r="T26" s="889">
        <v>0.68</v>
      </c>
      <c r="U26" s="889">
        <v>0.65</v>
      </c>
      <c r="V26" s="889">
        <v>0.62</v>
      </c>
      <c r="W26" s="889">
        <v>0.6</v>
      </c>
      <c r="X26" s="889">
        <v>0.57999999999999996</v>
      </c>
      <c r="Y26" s="889">
        <v>0.56999999999999995</v>
      </c>
      <c r="Z26" s="887">
        <v>0.53</v>
      </c>
    </row>
    <row r="27" spans="1:26" ht="24" customHeight="1">
      <c r="A27" s="891"/>
      <c r="B27" s="877"/>
      <c r="C27" s="882"/>
      <c r="D27" s="50" t="s">
        <v>10</v>
      </c>
      <c r="E27" s="880"/>
      <c r="F27" s="871"/>
      <c r="G27" s="871"/>
      <c r="H27" s="871"/>
      <c r="I27" s="871"/>
      <c r="J27" s="871"/>
      <c r="K27" s="871"/>
      <c r="L27" s="871"/>
      <c r="M27" s="871"/>
      <c r="N27" s="871"/>
      <c r="O27" s="890"/>
      <c r="P27" s="890"/>
      <c r="Q27" s="890"/>
      <c r="R27" s="890"/>
      <c r="S27" s="890"/>
      <c r="T27" s="890"/>
      <c r="U27" s="890"/>
      <c r="V27" s="890"/>
      <c r="W27" s="890"/>
      <c r="X27" s="890"/>
      <c r="Y27" s="890"/>
      <c r="Z27" s="888"/>
    </row>
    <row r="28" spans="1:26" ht="24" customHeight="1">
      <c r="A28" s="891"/>
      <c r="B28" s="876" t="s">
        <v>174</v>
      </c>
      <c r="C28" s="878" t="s">
        <v>202</v>
      </c>
      <c r="D28" s="49" t="s">
        <v>26</v>
      </c>
      <c r="E28" s="880"/>
      <c r="F28" s="871"/>
      <c r="G28" s="871"/>
      <c r="H28" s="871"/>
      <c r="I28" s="871"/>
      <c r="J28" s="871"/>
      <c r="K28" s="871"/>
      <c r="L28" s="871"/>
      <c r="M28" s="871"/>
      <c r="N28" s="872"/>
      <c r="O28" s="871"/>
      <c r="P28" s="885">
        <v>0.92</v>
      </c>
      <c r="Q28" s="885">
        <v>0.86</v>
      </c>
      <c r="R28" s="885">
        <v>0.82</v>
      </c>
      <c r="S28" s="885">
        <v>0.79</v>
      </c>
      <c r="T28" s="885">
        <v>0.77</v>
      </c>
      <c r="U28" s="885">
        <v>0.73</v>
      </c>
      <c r="V28" s="885">
        <v>0.7</v>
      </c>
      <c r="W28" s="885">
        <v>0.68</v>
      </c>
      <c r="X28" s="885">
        <v>0.66</v>
      </c>
      <c r="Y28" s="885">
        <v>0.64</v>
      </c>
      <c r="Z28" s="874">
        <v>0.6</v>
      </c>
    </row>
    <row r="29" spans="1:26" ht="24" customHeight="1">
      <c r="A29" s="891"/>
      <c r="B29" s="877"/>
      <c r="C29" s="882"/>
      <c r="D29" s="50" t="s">
        <v>10</v>
      </c>
      <c r="E29" s="880"/>
      <c r="F29" s="871"/>
      <c r="G29" s="871"/>
      <c r="H29" s="871"/>
      <c r="I29" s="871"/>
      <c r="J29" s="871"/>
      <c r="K29" s="871"/>
      <c r="L29" s="871"/>
      <c r="M29" s="871"/>
      <c r="N29" s="873"/>
      <c r="O29" s="871"/>
      <c r="P29" s="886"/>
      <c r="Q29" s="886"/>
      <c r="R29" s="886"/>
      <c r="S29" s="886"/>
      <c r="T29" s="886"/>
      <c r="U29" s="886"/>
      <c r="V29" s="886"/>
      <c r="W29" s="886"/>
      <c r="X29" s="886"/>
      <c r="Y29" s="886"/>
      <c r="Z29" s="875"/>
    </row>
    <row r="30" spans="1:26" ht="24" customHeight="1">
      <c r="A30" s="891"/>
      <c r="B30" s="876" t="s">
        <v>175</v>
      </c>
      <c r="C30" s="878" t="s">
        <v>202</v>
      </c>
      <c r="D30" s="49" t="s">
        <v>26</v>
      </c>
      <c r="E30" s="880"/>
      <c r="F30" s="871"/>
      <c r="G30" s="871"/>
      <c r="H30" s="871"/>
      <c r="I30" s="871"/>
      <c r="J30" s="871"/>
      <c r="K30" s="871"/>
      <c r="L30" s="871"/>
      <c r="M30" s="871"/>
      <c r="N30" s="871"/>
      <c r="O30" s="872"/>
      <c r="P30" s="871"/>
      <c r="Q30" s="885">
        <v>0.94</v>
      </c>
      <c r="R30" s="885">
        <v>0.89</v>
      </c>
      <c r="S30" s="885">
        <v>0.86</v>
      </c>
      <c r="T30" s="885">
        <v>0.83</v>
      </c>
      <c r="U30" s="885">
        <v>0.79</v>
      </c>
      <c r="V30" s="885">
        <v>0.76</v>
      </c>
      <c r="W30" s="885">
        <v>0.74</v>
      </c>
      <c r="X30" s="885">
        <v>0.71</v>
      </c>
      <c r="Y30" s="885">
        <v>0.7</v>
      </c>
      <c r="Z30" s="874">
        <v>0.65</v>
      </c>
    </row>
    <row r="31" spans="1:26" ht="24" customHeight="1">
      <c r="A31" s="891"/>
      <c r="B31" s="877"/>
      <c r="C31" s="882"/>
      <c r="D31" s="50" t="s">
        <v>10</v>
      </c>
      <c r="E31" s="880"/>
      <c r="F31" s="871"/>
      <c r="G31" s="871"/>
      <c r="H31" s="871"/>
      <c r="I31" s="871"/>
      <c r="J31" s="871"/>
      <c r="K31" s="871"/>
      <c r="L31" s="871"/>
      <c r="M31" s="871"/>
      <c r="N31" s="871"/>
      <c r="O31" s="873"/>
      <c r="P31" s="871"/>
      <c r="Q31" s="886"/>
      <c r="R31" s="886"/>
      <c r="S31" s="886"/>
      <c r="T31" s="886"/>
      <c r="U31" s="886"/>
      <c r="V31" s="886"/>
      <c r="W31" s="886"/>
      <c r="X31" s="886"/>
      <c r="Y31" s="886"/>
      <c r="Z31" s="875"/>
    </row>
    <row r="32" spans="1:26" ht="24" customHeight="1">
      <c r="A32" s="891"/>
      <c r="B32" s="876" t="s">
        <v>176</v>
      </c>
      <c r="C32" s="878" t="s">
        <v>202</v>
      </c>
      <c r="D32" s="49" t="s">
        <v>26</v>
      </c>
      <c r="E32" s="880"/>
      <c r="F32" s="871"/>
      <c r="G32" s="871"/>
      <c r="H32" s="871"/>
      <c r="I32" s="871"/>
      <c r="J32" s="871"/>
      <c r="K32" s="871"/>
      <c r="L32" s="871"/>
      <c r="M32" s="871"/>
      <c r="N32" s="871"/>
      <c r="O32" s="871"/>
      <c r="P32" s="872"/>
      <c r="Q32" s="871"/>
      <c r="R32" s="885">
        <v>0.95</v>
      </c>
      <c r="S32" s="885">
        <v>0.91</v>
      </c>
      <c r="T32" s="885">
        <v>0.88</v>
      </c>
      <c r="U32" s="885">
        <v>0.84</v>
      </c>
      <c r="V32" s="885">
        <v>0.81</v>
      </c>
      <c r="W32" s="885">
        <v>0.78</v>
      </c>
      <c r="X32" s="885">
        <v>0.76</v>
      </c>
      <c r="Y32" s="885">
        <v>0.74</v>
      </c>
      <c r="Z32" s="874">
        <v>0.69</v>
      </c>
    </row>
    <row r="33" spans="1:26" ht="24" customHeight="1">
      <c r="A33" s="891"/>
      <c r="B33" s="877"/>
      <c r="C33" s="882"/>
      <c r="D33" s="50" t="s">
        <v>10</v>
      </c>
      <c r="E33" s="880"/>
      <c r="F33" s="871"/>
      <c r="G33" s="871"/>
      <c r="H33" s="871"/>
      <c r="I33" s="871"/>
      <c r="J33" s="871"/>
      <c r="K33" s="871"/>
      <c r="L33" s="871"/>
      <c r="M33" s="871"/>
      <c r="N33" s="871"/>
      <c r="O33" s="871"/>
      <c r="P33" s="873"/>
      <c r="Q33" s="871"/>
      <c r="R33" s="886"/>
      <c r="S33" s="886"/>
      <c r="T33" s="886"/>
      <c r="U33" s="886"/>
      <c r="V33" s="886"/>
      <c r="W33" s="886"/>
      <c r="X33" s="886"/>
      <c r="Y33" s="886"/>
      <c r="Z33" s="875"/>
    </row>
    <row r="34" spans="1:26" ht="24" customHeight="1">
      <c r="A34" s="891"/>
      <c r="B34" s="876" t="s">
        <v>177</v>
      </c>
      <c r="C34" s="878" t="s">
        <v>202</v>
      </c>
      <c r="D34" s="49" t="s">
        <v>26</v>
      </c>
      <c r="E34" s="880"/>
      <c r="F34" s="871"/>
      <c r="G34" s="871"/>
      <c r="H34" s="871"/>
      <c r="I34" s="871"/>
      <c r="J34" s="871"/>
      <c r="K34" s="871"/>
      <c r="L34" s="871"/>
      <c r="M34" s="871"/>
      <c r="N34" s="871"/>
      <c r="O34" s="871"/>
      <c r="P34" s="871"/>
      <c r="Q34" s="872"/>
      <c r="R34" s="871"/>
      <c r="S34" s="885">
        <v>0.96</v>
      </c>
      <c r="T34" s="885">
        <v>0.93</v>
      </c>
      <c r="U34" s="885">
        <v>0.88</v>
      </c>
      <c r="V34" s="885">
        <v>0.85</v>
      </c>
      <c r="W34" s="885">
        <v>0.82</v>
      </c>
      <c r="X34" s="885">
        <v>0.8</v>
      </c>
      <c r="Y34" s="885">
        <v>0.78</v>
      </c>
      <c r="Z34" s="874">
        <v>0.73</v>
      </c>
    </row>
    <row r="35" spans="1:26" ht="24" customHeight="1">
      <c r="A35" s="891"/>
      <c r="B35" s="877"/>
      <c r="C35" s="882"/>
      <c r="D35" s="50" t="s">
        <v>10</v>
      </c>
      <c r="E35" s="880"/>
      <c r="F35" s="871"/>
      <c r="G35" s="871"/>
      <c r="H35" s="871"/>
      <c r="I35" s="871"/>
      <c r="J35" s="871"/>
      <c r="K35" s="871"/>
      <c r="L35" s="871"/>
      <c r="M35" s="871"/>
      <c r="N35" s="871"/>
      <c r="O35" s="871"/>
      <c r="P35" s="871"/>
      <c r="Q35" s="873"/>
      <c r="R35" s="871"/>
      <c r="S35" s="886"/>
      <c r="T35" s="886"/>
      <c r="U35" s="886"/>
      <c r="V35" s="886"/>
      <c r="W35" s="886"/>
      <c r="X35" s="886"/>
      <c r="Y35" s="886"/>
      <c r="Z35" s="875"/>
    </row>
    <row r="36" spans="1:26" ht="24" customHeight="1">
      <c r="A36" s="891"/>
      <c r="B36" s="876" t="s">
        <v>178</v>
      </c>
      <c r="C36" s="878" t="s">
        <v>202</v>
      </c>
      <c r="D36" s="49" t="s">
        <v>26</v>
      </c>
      <c r="E36" s="880"/>
      <c r="F36" s="871"/>
      <c r="G36" s="871"/>
      <c r="H36" s="871"/>
      <c r="I36" s="871"/>
      <c r="J36" s="871"/>
      <c r="K36" s="871"/>
      <c r="L36" s="871"/>
      <c r="M36" s="871"/>
      <c r="N36" s="871"/>
      <c r="O36" s="871"/>
      <c r="P36" s="871"/>
      <c r="Q36" s="871"/>
      <c r="R36" s="872"/>
      <c r="S36" s="871"/>
      <c r="T36" s="885">
        <v>0.97</v>
      </c>
      <c r="U36" s="885">
        <v>0.92</v>
      </c>
      <c r="V36" s="885">
        <v>0.88</v>
      </c>
      <c r="W36" s="885">
        <v>0.86</v>
      </c>
      <c r="X36" s="885">
        <v>0.83</v>
      </c>
      <c r="Y36" s="885">
        <v>0.82</v>
      </c>
      <c r="Z36" s="874">
        <v>0.76</v>
      </c>
    </row>
    <row r="37" spans="1:26" ht="24" customHeight="1">
      <c r="A37" s="891"/>
      <c r="B37" s="877"/>
      <c r="C37" s="882"/>
      <c r="D37" s="50" t="s">
        <v>10</v>
      </c>
      <c r="E37" s="880"/>
      <c r="F37" s="871"/>
      <c r="G37" s="871"/>
      <c r="H37" s="871"/>
      <c r="I37" s="871"/>
      <c r="J37" s="871"/>
      <c r="K37" s="871"/>
      <c r="L37" s="871"/>
      <c r="M37" s="871"/>
      <c r="N37" s="871"/>
      <c r="O37" s="871"/>
      <c r="P37" s="871"/>
      <c r="Q37" s="871"/>
      <c r="R37" s="873"/>
      <c r="S37" s="871"/>
      <c r="T37" s="886"/>
      <c r="U37" s="886"/>
      <c r="V37" s="886"/>
      <c r="W37" s="886"/>
      <c r="X37" s="886"/>
      <c r="Y37" s="886"/>
      <c r="Z37" s="875"/>
    </row>
    <row r="38" spans="1:26" ht="24" customHeight="1">
      <c r="A38" s="891"/>
      <c r="B38" s="876" t="s">
        <v>179</v>
      </c>
      <c r="C38" s="878" t="s">
        <v>202</v>
      </c>
      <c r="D38" s="49" t="s">
        <v>26</v>
      </c>
      <c r="E38" s="880"/>
      <c r="F38" s="871"/>
      <c r="G38" s="871"/>
      <c r="H38" s="871"/>
      <c r="I38" s="871"/>
      <c r="J38" s="871"/>
      <c r="K38" s="871"/>
      <c r="L38" s="871"/>
      <c r="M38" s="871"/>
      <c r="N38" s="871"/>
      <c r="O38" s="871"/>
      <c r="P38" s="871"/>
      <c r="Q38" s="871"/>
      <c r="R38" s="871"/>
      <c r="S38" s="872"/>
      <c r="T38" s="871"/>
      <c r="U38" s="885">
        <v>0.95</v>
      </c>
      <c r="V38" s="885">
        <v>0.91</v>
      </c>
      <c r="W38" s="885">
        <v>0.88</v>
      </c>
      <c r="X38" s="885">
        <v>0.86</v>
      </c>
      <c r="Y38" s="885">
        <v>0.84</v>
      </c>
      <c r="Z38" s="874">
        <v>0.78</v>
      </c>
    </row>
    <row r="39" spans="1:26" ht="24" customHeight="1">
      <c r="A39" s="891"/>
      <c r="B39" s="877"/>
      <c r="C39" s="882"/>
      <c r="D39" s="50" t="s">
        <v>10</v>
      </c>
      <c r="E39" s="880"/>
      <c r="F39" s="871"/>
      <c r="G39" s="871"/>
      <c r="H39" s="871"/>
      <c r="I39" s="871"/>
      <c r="J39" s="871"/>
      <c r="K39" s="871"/>
      <c r="L39" s="871"/>
      <c r="M39" s="871"/>
      <c r="N39" s="871"/>
      <c r="O39" s="871"/>
      <c r="P39" s="871"/>
      <c r="Q39" s="871"/>
      <c r="R39" s="871"/>
      <c r="S39" s="873"/>
      <c r="T39" s="871"/>
      <c r="U39" s="886"/>
      <c r="V39" s="886"/>
      <c r="W39" s="886"/>
      <c r="X39" s="886"/>
      <c r="Y39" s="886"/>
      <c r="Z39" s="875"/>
    </row>
    <row r="40" spans="1:26" ht="24" customHeight="1">
      <c r="A40" s="891"/>
      <c r="B40" s="876" t="s">
        <v>180</v>
      </c>
      <c r="C40" s="878" t="s">
        <v>202</v>
      </c>
      <c r="D40" s="49" t="s">
        <v>26</v>
      </c>
      <c r="E40" s="880"/>
      <c r="F40" s="871"/>
      <c r="G40" s="871"/>
      <c r="H40" s="871"/>
      <c r="I40" s="871"/>
      <c r="J40" s="871"/>
      <c r="K40" s="871"/>
      <c r="L40" s="871"/>
      <c r="M40" s="871"/>
      <c r="N40" s="871"/>
      <c r="O40" s="871"/>
      <c r="P40" s="871"/>
      <c r="Q40" s="871"/>
      <c r="R40" s="871"/>
      <c r="S40" s="871"/>
      <c r="T40" s="872"/>
      <c r="U40" s="883"/>
      <c r="V40" s="885">
        <v>0.96</v>
      </c>
      <c r="W40" s="885">
        <v>0.93</v>
      </c>
      <c r="X40" s="885">
        <v>0.9</v>
      </c>
      <c r="Y40" s="885">
        <v>0.89</v>
      </c>
      <c r="Z40" s="874">
        <v>0.82</v>
      </c>
    </row>
    <row r="41" spans="1:26" ht="24" customHeight="1">
      <c r="A41" s="891"/>
      <c r="B41" s="877"/>
      <c r="C41" s="882"/>
      <c r="D41" s="50" t="s">
        <v>10</v>
      </c>
      <c r="E41" s="880"/>
      <c r="F41" s="871"/>
      <c r="G41" s="871"/>
      <c r="H41" s="871"/>
      <c r="I41" s="871"/>
      <c r="J41" s="871"/>
      <c r="K41" s="871"/>
      <c r="L41" s="871"/>
      <c r="M41" s="871"/>
      <c r="N41" s="871"/>
      <c r="O41" s="871"/>
      <c r="P41" s="871"/>
      <c r="Q41" s="871"/>
      <c r="R41" s="871"/>
      <c r="S41" s="871"/>
      <c r="T41" s="873"/>
      <c r="U41" s="884"/>
      <c r="V41" s="886"/>
      <c r="W41" s="886"/>
      <c r="X41" s="886"/>
      <c r="Y41" s="886"/>
      <c r="Z41" s="875"/>
    </row>
    <row r="42" spans="1:26" ht="24" customHeight="1">
      <c r="A42" s="891"/>
      <c r="B42" s="876" t="s">
        <v>181</v>
      </c>
      <c r="C42" s="878" t="s">
        <v>202</v>
      </c>
      <c r="D42" s="49" t="s">
        <v>26</v>
      </c>
      <c r="E42" s="880"/>
      <c r="F42" s="871"/>
      <c r="G42" s="871"/>
      <c r="H42" s="871"/>
      <c r="I42" s="871"/>
      <c r="J42" s="871"/>
      <c r="K42" s="871"/>
      <c r="L42" s="871"/>
      <c r="M42" s="871"/>
      <c r="N42" s="871"/>
      <c r="O42" s="871"/>
      <c r="P42" s="871"/>
      <c r="Q42" s="871"/>
      <c r="R42" s="871"/>
      <c r="S42" s="871"/>
      <c r="T42" s="871"/>
      <c r="U42" s="872"/>
      <c r="V42" s="871"/>
      <c r="W42" s="885">
        <v>0.97</v>
      </c>
      <c r="X42" s="885">
        <v>0.94</v>
      </c>
      <c r="Y42" s="885">
        <v>0.92</v>
      </c>
      <c r="Z42" s="874">
        <v>0.86</v>
      </c>
    </row>
    <row r="43" spans="1:26" ht="24" customHeight="1">
      <c r="A43" s="891"/>
      <c r="B43" s="877"/>
      <c r="C43" s="882"/>
      <c r="D43" s="50" t="s">
        <v>10</v>
      </c>
      <c r="E43" s="880"/>
      <c r="F43" s="871"/>
      <c r="G43" s="871"/>
      <c r="H43" s="871"/>
      <c r="I43" s="871"/>
      <c r="J43" s="871"/>
      <c r="K43" s="871"/>
      <c r="L43" s="871"/>
      <c r="M43" s="871"/>
      <c r="N43" s="871"/>
      <c r="O43" s="871"/>
      <c r="P43" s="871"/>
      <c r="Q43" s="871"/>
      <c r="R43" s="871"/>
      <c r="S43" s="871"/>
      <c r="T43" s="871"/>
      <c r="U43" s="873"/>
      <c r="V43" s="871"/>
      <c r="W43" s="886"/>
      <c r="X43" s="886"/>
      <c r="Y43" s="886"/>
      <c r="Z43" s="875"/>
    </row>
    <row r="44" spans="1:26" ht="24" customHeight="1">
      <c r="A44" s="891"/>
      <c r="B44" s="876" t="s">
        <v>182</v>
      </c>
      <c r="C44" s="878" t="s">
        <v>202</v>
      </c>
      <c r="D44" s="49" t="s">
        <v>26</v>
      </c>
      <c r="E44" s="880"/>
      <c r="F44" s="871"/>
      <c r="G44" s="871"/>
      <c r="H44" s="871"/>
      <c r="I44" s="871"/>
      <c r="J44" s="871"/>
      <c r="K44" s="871"/>
      <c r="L44" s="871"/>
      <c r="M44" s="871"/>
      <c r="N44" s="871"/>
      <c r="O44" s="871"/>
      <c r="P44" s="871"/>
      <c r="Q44" s="871"/>
      <c r="R44" s="871"/>
      <c r="S44" s="871"/>
      <c r="T44" s="871"/>
      <c r="U44" s="871"/>
      <c r="V44" s="872"/>
      <c r="W44" s="883"/>
      <c r="X44" s="885">
        <v>0.97</v>
      </c>
      <c r="Y44" s="885">
        <v>0.95</v>
      </c>
      <c r="Z44" s="874">
        <v>0.88</v>
      </c>
    </row>
    <row r="45" spans="1:26" ht="24" customHeight="1">
      <c r="A45" s="891"/>
      <c r="B45" s="877"/>
      <c r="C45" s="882"/>
      <c r="D45" s="50" t="s">
        <v>10</v>
      </c>
      <c r="E45" s="880"/>
      <c r="F45" s="871"/>
      <c r="G45" s="871"/>
      <c r="H45" s="871"/>
      <c r="I45" s="871"/>
      <c r="J45" s="871"/>
      <c r="K45" s="871"/>
      <c r="L45" s="871"/>
      <c r="M45" s="871"/>
      <c r="N45" s="871"/>
      <c r="O45" s="871"/>
      <c r="P45" s="871"/>
      <c r="Q45" s="871"/>
      <c r="R45" s="871"/>
      <c r="S45" s="871"/>
      <c r="T45" s="871"/>
      <c r="U45" s="871"/>
      <c r="V45" s="873"/>
      <c r="W45" s="884"/>
      <c r="X45" s="886"/>
      <c r="Y45" s="886"/>
      <c r="Z45" s="875"/>
    </row>
    <row r="46" spans="1:26" ht="24" customHeight="1">
      <c r="A46" s="891"/>
      <c r="B46" s="876" t="s">
        <v>183</v>
      </c>
      <c r="C46" s="878" t="s">
        <v>202</v>
      </c>
      <c r="D46" s="49" t="s">
        <v>26</v>
      </c>
      <c r="E46" s="880"/>
      <c r="F46" s="871"/>
      <c r="G46" s="871"/>
      <c r="H46" s="871"/>
      <c r="I46" s="871"/>
      <c r="J46" s="871"/>
      <c r="K46" s="871"/>
      <c r="L46" s="871"/>
      <c r="M46" s="871"/>
      <c r="N46" s="871"/>
      <c r="O46" s="871"/>
      <c r="P46" s="871"/>
      <c r="Q46" s="871"/>
      <c r="R46" s="871"/>
      <c r="S46" s="871"/>
      <c r="T46" s="871"/>
      <c r="U46" s="871"/>
      <c r="V46" s="871"/>
      <c r="W46" s="872"/>
      <c r="X46" s="871"/>
      <c r="Y46" s="885">
        <v>0.98</v>
      </c>
      <c r="Z46" s="874">
        <v>0.91</v>
      </c>
    </row>
    <row r="47" spans="1:26" ht="24" customHeight="1">
      <c r="A47" s="891"/>
      <c r="B47" s="877"/>
      <c r="C47" s="882"/>
      <c r="D47" s="50" t="s">
        <v>10</v>
      </c>
      <c r="E47" s="880"/>
      <c r="F47" s="871"/>
      <c r="G47" s="871"/>
      <c r="H47" s="871"/>
      <c r="I47" s="871"/>
      <c r="J47" s="871"/>
      <c r="K47" s="871"/>
      <c r="L47" s="871"/>
      <c r="M47" s="871"/>
      <c r="N47" s="871"/>
      <c r="O47" s="871"/>
      <c r="P47" s="871"/>
      <c r="Q47" s="871"/>
      <c r="R47" s="871"/>
      <c r="S47" s="871"/>
      <c r="T47" s="871"/>
      <c r="U47" s="871"/>
      <c r="V47" s="871"/>
      <c r="W47" s="873"/>
      <c r="X47" s="871"/>
      <c r="Y47" s="886"/>
      <c r="Z47" s="875"/>
    </row>
    <row r="48" spans="1:26" ht="24" customHeight="1">
      <c r="A48" s="891"/>
      <c r="B48" s="876" t="s">
        <v>184</v>
      </c>
      <c r="C48" s="878" t="s">
        <v>202</v>
      </c>
      <c r="D48" s="49" t="s">
        <v>26</v>
      </c>
      <c r="E48" s="880"/>
      <c r="F48" s="871"/>
      <c r="G48" s="871"/>
      <c r="H48" s="871"/>
      <c r="I48" s="871"/>
      <c r="J48" s="871"/>
      <c r="K48" s="871"/>
      <c r="L48" s="871"/>
      <c r="M48" s="871"/>
      <c r="N48" s="871"/>
      <c r="O48" s="871"/>
      <c r="P48" s="871"/>
      <c r="Q48" s="871"/>
      <c r="R48" s="871"/>
      <c r="S48" s="871"/>
      <c r="T48" s="871"/>
      <c r="U48" s="871"/>
      <c r="V48" s="871"/>
      <c r="W48" s="871"/>
      <c r="X48" s="872"/>
      <c r="Y48" s="871"/>
      <c r="Z48" s="874">
        <v>0.93</v>
      </c>
    </row>
    <row r="49" spans="1:26" ht="24" customHeight="1">
      <c r="A49" s="891"/>
      <c r="B49" s="877"/>
      <c r="C49" s="882"/>
      <c r="D49" s="50" t="s">
        <v>10</v>
      </c>
      <c r="E49" s="880"/>
      <c r="F49" s="871"/>
      <c r="G49" s="871"/>
      <c r="H49" s="871"/>
      <c r="I49" s="871"/>
      <c r="J49" s="871"/>
      <c r="K49" s="871"/>
      <c r="L49" s="871"/>
      <c r="M49" s="871"/>
      <c r="N49" s="871"/>
      <c r="O49" s="871"/>
      <c r="P49" s="871"/>
      <c r="Q49" s="871"/>
      <c r="R49" s="871"/>
      <c r="S49" s="871"/>
      <c r="T49" s="871"/>
      <c r="U49" s="871"/>
      <c r="V49" s="871"/>
      <c r="W49" s="871"/>
      <c r="X49" s="873"/>
      <c r="Y49" s="871"/>
      <c r="Z49" s="875"/>
    </row>
    <row r="50" spans="1:26" ht="24" customHeight="1">
      <c r="A50" s="891"/>
      <c r="B50" s="876" t="s">
        <v>185</v>
      </c>
      <c r="C50" s="878" t="s">
        <v>202</v>
      </c>
      <c r="D50" s="49" t="s">
        <v>26</v>
      </c>
      <c r="E50" s="880"/>
      <c r="F50" s="871"/>
      <c r="G50" s="871"/>
      <c r="H50" s="871"/>
      <c r="I50" s="871"/>
      <c r="J50" s="871"/>
      <c r="K50" s="871"/>
      <c r="L50" s="871"/>
      <c r="M50" s="871"/>
      <c r="N50" s="871"/>
      <c r="O50" s="871"/>
      <c r="P50" s="871"/>
      <c r="Q50" s="871"/>
      <c r="R50" s="871"/>
      <c r="S50" s="871"/>
      <c r="T50" s="871"/>
      <c r="U50" s="871"/>
      <c r="V50" s="871"/>
      <c r="W50" s="871"/>
      <c r="X50" s="871"/>
      <c r="Y50" s="871"/>
      <c r="Z50" s="881"/>
    </row>
    <row r="51" spans="1:26" ht="24" customHeight="1">
      <c r="A51" s="891"/>
      <c r="B51" s="877"/>
      <c r="C51" s="879"/>
      <c r="D51" s="50" t="s">
        <v>10</v>
      </c>
      <c r="E51" s="880"/>
      <c r="F51" s="871"/>
      <c r="G51" s="871"/>
      <c r="H51" s="871"/>
      <c r="I51" s="871"/>
      <c r="J51" s="871"/>
      <c r="K51" s="871"/>
      <c r="L51" s="871"/>
      <c r="M51" s="871"/>
      <c r="N51" s="871"/>
      <c r="O51" s="871"/>
      <c r="P51" s="871"/>
      <c r="Q51" s="871"/>
      <c r="R51" s="871"/>
      <c r="S51" s="871"/>
      <c r="T51" s="871"/>
      <c r="U51" s="871"/>
      <c r="V51" s="871"/>
      <c r="W51" s="871"/>
      <c r="X51" s="871"/>
      <c r="Y51" s="871"/>
      <c r="Z51" s="881"/>
    </row>
    <row r="52" spans="1:26" ht="24" customHeight="1">
      <c r="A52" s="891" t="s">
        <v>171</v>
      </c>
      <c r="B52" s="876" t="s">
        <v>172</v>
      </c>
      <c r="C52" s="878" t="s">
        <v>202</v>
      </c>
      <c r="D52" s="49" t="s">
        <v>26</v>
      </c>
      <c r="E52" s="880"/>
      <c r="F52" s="892">
        <v>0.76</v>
      </c>
      <c r="G52" s="892">
        <v>0.62</v>
      </c>
      <c r="H52" s="892">
        <v>0.53</v>
      </c>
      <c r="I52" s="892">
        <v>0.46</v>
      </c>
      <c r="J52" s="892">
        <v>0.46</v>
      </c>
      <c r="K52" s="892">
        <v>0.41</v>
      </c>
      <c r="L52" s="892">
        <v>0.4</v>
      </c>
      <c r="M52" s="892">
        <v>0.39</v>
      </c>
      <c r="N52" s="885">
        <v>0.38</v>
      </c>
      <c r="O52" s="885">
        <v>0.34</v>
      </c>
      <c r="P52" s="885">
        <v>0.31</v>
      </c>
      <c r="Q52" s="885">
        <v>0.28999999999999998</v>
      </c>
      <c r="R52" s="885">
        <v>0.28000000000000003</v>
      </c>
      <c r="S52" s="885">
        <v>0.27</v>
      </c>
      <c r="T52" s="885">
        <v>0.26</v>
      </c>
      <c r="U52" s="885">
        <v>0.25</v>
      </c>
      <c r="V52" s="885">
        <v>0.24</v>
      </c>
      <c r="W52" s="885">
        <v>0.23</v>
      </c>
      <c r="X52" s="885">
        <v>0.22</v>
      </c>
      <c r="Y52" s="885">
        <v>0.22</v>
      </c>
      <c r="Z52" s="874">
        <v>0.2</v>
      </c>
    </row>
    <row r="53" spans="1:26" ht="24" customHeight="1">
      <c r="A53" s="891"/>
      <c r="B53" s="877"/>
      <c r="C53" s="882"/>
      <c r="D53" s="50" t="s">
        <v>10</v>
      </c>
      <c r="E53" s="880"/>
      <c r="F53" s="889"/>
      <c r="G53" s="889"/>
      <c r="H53" s="889"/>
      <c r="I53" s="889"/>
      <c r="J53" s="889"/>
      <c r="K53" s="889"/>
      <c r="L53" s="889"/>
      <c r="M53" s="889"/>
      <c r="N53" s="886"/>
      <c r="O53" s="886"/>
      <c r="P53" s="886"/>
      <c r="Q53" s="886"/>
      <c r="R53" s="886"/>
      <c r="S53" s="886"/>
      <c r="T53" s="886"/>
      <c r="U53" s="886"/>
      <c r="V53" s="886"/>
      <c r="W53" s="886"/>
      <c r="X53" s="886"/>
      <c r="Y53" s="886"/>
      <c r="Z53" s="875"/>
    </row>
    <row r="54" spans="1:26" ht="24" customHeight="1">
      <c r="A54" s="891"/>
      <c r="B54" s="876" t="s">
        <v>254</v>
      </c>
      <c r="C54" s="878" t="s">
        <v>202</v>
      </c>
      <c r="D54" s="49" t="s">
        <v>26</v>
      </c>
      <c r="E54" s="880"/>
      <c r="F54" s="871"/>
      <c r="G54" s="892">
        <v>0.82</v>
      </c>
      <c r="H54" s="892">
        <v>0.7</v>
      </c>
      <c r="I54" s="892">
        <v>0.61</v>
      </c>
      <c r="J54" s="892">
        <v>0.6</v>
      </c>
      <c r="K54" s="892">
        <v>0.54</v>
      </c>
      <c r="L54" s="892">
        <v>0.52</v>
      </c>
      <c r="M54" s="892">
        <v>0.51</v>
      </c>
      <c r="N54" s="885">
        <v>0.5</v>
      </c>
      <c r="O54" s="885">
        <v>0.45</v>
      </c>
      <c r="P54" s="885">
        <v>0.41</v>
      </c>
      <c r="Q54" s="885">
        <v>0.39</v>
      </c>
      <c r="R54" s="885">
        <v>0.37</v>
      </c>
      <c r="S54" s="885">
        <v>0.35</v>
      </c>
      <c r="T54" s="885">
        <v>0.34</v>
      </c>
      <c r="U54" s="885">
        <v>0.33</v>
      </c>
      <c r="V54" s="885">
        <v>0.31</v>
      </c>
      <c r="W54" s="885">
        <v>0.3</v>
      </c>
      <c r="X54" s="885">
        <v>0.28999999999999998</v>
      </c>
      <c r="Y54" s="885">
        <v>0.28999999999999998</v>
      </c>
      <c r="Z54" s="874">
        <v>0.27</v>
      </c>
    </row>
    <row r="55" spans="1:26" ht="24" customHeight="1">
      <c r="A55" s="891"/>
      <c r="B55" s="877"/>
      <c r="C55" s="882"/>
      <c r="D55" s="50" t="s">
        <v>10</v>
      </c>
      <c r="E55" s="880"/>
      <c r="F55" s="871"/>
      <c r="G55" s="889"/>
      <c r="H55" s="889"/>
      <c r="I55" s="889"/>
      <c r="J55" s="889"/>
      <c r="K55" s="889"/>
      <c r="L55" s="889"/>
      <c r="M55" s="889"/>
      <c r="N55" s="886"/>
      <c r="O55" s="886"/>
      <c r="P55" s="886"/>
      <c r="Q55" s="886"/>
      <c r="R55" s="886"/>
      <c r="S55" s="886"/>
      <c r="T55" s="886"/>
      <c r="U55" s="886"/>
      <c r="V55" s="886"/>
      <c r="W55" s="886"/>
      <c r="X55" s="886"/>
      <c r="Y55" s="886"/>
      <c r="Z55" s="875"/>
    </row>
    <row r="56" spans="1:26" ht="24" customHeight="1">
      <c r="A56" s="891"/>
      <c r="B56" s="876" t="s">
        <v>255</v>
      </c>
      <c r="C56" s="878" t="s">
        <v>202</v>
      </c>
      <c r="D56" s="49" t="s">
        <v>26</v>
      </c>
      <c r="E56" s="880"/>
      <c r="F56" s="871"/>
      <c r="G56" s="871"/>
      <c r="H56" s="892">
        <v>0.85</v>
      </c>
      <c r="I56" s="892">
        <v>0.74</v>
      </c>
      <c r="J56" s="892">
        <v>0.73</v>
      </c>
      <c r="K56" s="892">
        <v>0.66</v>
      </c>
      <c r="L56" s="892">
        <v>0.64</v>
      </c>
      <c r="M56" s="892">
        <v>0.63</v>
      </c>
      <c r="N56" s="885">
        <v>0.61</v>
      </c>
      <c r="O56" s="885">
        <v>0.55000000000000004</v>
      </c>
      <c r="P56" s="885">
        <v>0.5</v>
      </c>
      <c r="Q56" s="885">
        <v>0.47</v>
      </c>
      <c r="R56" s="885">
        <v>0.45</v>
      </c>
      <c r="S56" s="885">
        <v>0.43</v>
      </c>
      <c r="T56" s="885">
        <v>0.42</v>
      </c>
      <c r="U56" s="885">
        <v>0.4</v>
      </c>
      <c r="V56" s="885">
        <v>0.38</v>
      </c>
      <c r="W56" s="885">
        <v>0.37</v>
      </c>
      <c r="X56" s="885">
        <v>0.36</v>
      </c>
      <c r="Y56" s="885">
        <v>0.35</v>
      </c>
      <c r="Z56" s="874">
        <v>0.33</v>
      </c>
    </row>
    <row r="57" spans="1:26" ht="24" customHeight="1">
      <c r="A57" s="891"/>
      <c r="B57" s="877"/>
      <c r="C57" s="882"/>
      <c r="D57" s="50" t="s">
        <v>10</v>
      </c>
      <c r="E57" s="880"/>
      <c r="F57" s="871"/>
      <c r="G57" s="871"/>
      <c r="H57" s="889"/>
      <c r="I57" s="889"/>
      <c r="J57" s="889"/>
      <c r="K57" s="889"/>
      <c r="L57" s="889"/>
      <c r="M57" s="889"/>
      <c r="N57" s="886"/>
      <c r="O57" s="886"/>
      <c r="P57" s="886"/>
      <c r="Q57" s="886"/>
      <c r="R57" s="886"/>
      <c r="S57" s="886"/>
      <c r="T57" s="886"/>
      <c r="U57" s="886"/>
      <c r="V57" s="886"/>
      <c r="W57" s="886"/>
      <c r="X57" s="886"/>
      <c r="Y57" s="886"/>
      <c r="Z57" s="875"/>
    </row>
    <row r="58" spans="1:26" ht="24" customHeight="1">
      <c r="A58" s="891"/>
      <c r="B58" s="876" t="s">
        <v>256</v>
      </c>
      <c r="C58" s="878" t="s">
        <v>202</v>
      </c>
      <c r="D58" s="49" t="s">
        <v>26</v>
      </c>
      <c r="E58" s="880"/>
      <c r="F58" s="871"/>
      <c r="G58" s="871"/>
      <c r="H58" s="871"/>
      <c r="I58" s="892">
        <v>0.87</v>
      </c>
      <c r="J58" s="892">
        <v>0.86</v>
      </c>
      <c r="K58" s="892">
        <v>0.78</v>
      </c>
      <c r="L58" s="892">
        <v>0.75</v>
      </c>
      <c r="M58" s="892">
        <v>0.74</v>
      </c>
      <c r="N58" s="885">
        <v>0.72</v>
      </c>
      <c r="O58" s="885">
        <v>0.64</v>
      </c>
      <c r="P58" s="885">
        <v>0.59</v>
      </c>
      <c r="Q58" s="885">
        <v>0.56000000000000005</v>
      </c>
      <c r="R58" s="885">
        <v>0.53</v>
      </c>
      <c r="S58" s="885">
        <v>0.51</v>
      </c>
      <c r="T58" s="885">
        <v>0.49</v>
      </c>
      <c r="U58" s="885">
        <v>0.47</v>
      </c>
      <c r="V58" s="885">
        <v>0.45</v>
      </c>
      <c r="W58" s="885">
        <v>0.43</v>
      </c>
      <c r="X58" s="885">
        <v>0.42</v>
      </c>
      <c r="Y58" s="885">
        <v>0.41</v>
      </c>
      <c r="Z58" s="874">
        <v>0.38</v>
      </c>
    </row>
    <row r="59" spans="1:26" ht="24" customHeight="1">
      <c r="A59" s="891"/>
      <c r="B59" s="877"/>
      <c r="C59" s="882"/>
      <c r="D59" s="50" t="s">
        <v>10</v>
      </c>
      <c r="E59" s="880"/>
      <c r="F59" s="871"/>
      <c r="G59" s="871"/>
      <c r="H59" s="871"/>
      <c r="I59" s="889"/>
      <c r="J59" s="889"/>
      <c r="K59" s="889"/>
      <c r="L59" s="889"/>
      <c r="M59" s="889"/>
      <c r="N59" s="886"/>
      <c r="O59" s="886"/>
      <c r="P59" s="886"/>
      <c r="Q59" s="886"/>
      <c r="R59" s="886"/>
      <c r="S59" s="886"/>
      <c r="T59" s="886"/>
      <c r="U59" s="886"/>
      <c r="V59" s="886"/>
      <c r="W59" s="886"/>
      <c r="X59" s="886"/>
      <c r="Y59" s="886"/>
      <c r="Z59" s="875"/>
    </row>
    <row r="60" spans="1:26" ht="24" customHeight="1">
      <c r="A60" s="891"/>
      <c r="B60" s="876" t="s">
        <v>257</v>
      </c>
      <c r="C60" s="878" t="s">
        <v>202</v>
      </c>
      <c r="D60" s="49" t="s">
        <v>26</v>
      </c>
      <c r="E60" s="880"/>
      <c r="F60" s="871"/>
      <c r="G60" s="871"/>
      <c r="H60" s="871"/>
      <c r="I60" s="871"/>
      <c r="J60" s="892">
        <v>0.99</v>
      </c>
      <c r="K60" s="892">
        <v>0.89</v>
      </c>
      <c r="L60" s="892">
        <v>0.86</v>
      </c>
      <c r="M60" s="892">
        <v>0.85</v>
      </c>
      <c r="N60" s="885">
        <v>0.83</v>
      </c>
      <c r="O60" s="885">
        <v>0.74</v>
      </c>
      <c r="P60" s="885">
        <v>0.68</v>
      </c>
      <c r="Q60" s="885">
        <v>0.64</v>
      </c>
      <c r="R60" s="885">
        <v>0.61</v>
      </c>
      <c r="S60" s="885">
        <v>0.57999999999999996</v>
      </c>
      <c r="T60" s="885">
        <v>0.56999999999999995</v>
      </c>
      <c r="U60" s="885">
        <v>0.54</v>
      </c>
      <c r="V60" s="885">
        <v>0.52</v>
      </c>
      <c r="W60" s="885">
        <v>0.5</v>
      </c>
      <c r="X60" s="885">
        <v>0.48</v>
      </c>
      <c r="Y60" s="885">
        <v>0.48</v>
      </c>
      <c r="Z60" s="874">
        <v>0.44</v>
      </c>
    </row>
    <row r="61" spans="1:26" ht="24" customHeight="1">
      <c r="A61" s="891"/>
      <c r="B61" s="877"/>
      <c r="C61" s="882"/>
      <c r="D61" s="50" t="s">
        <v>10</v>
      </c>
      <c r="E61" s="880"/>
      <c r="F61" s="871"/>
      <c r="G61" s="871"/>
      <c r="H61" s="871"/>
      <c r="I61" s="871"/>
      <c r="J61" s="889"/>
      <c r="K61" s="889"/>
      <c r="L61" s="889"/>
      <c r="M61" s="889"/>
      <c r="N61" s="886"/>
      <c r="O61" s="886"/>
      <c r="P61" s="886"/>
      <c r="Q61" s="886"/>
      <c r="R61" s="886"/>
      <c r="S61" s="886"/>
      <c r="T61" s="886"/>
      <c r="U61" s="886"/>
      <c r="V61" s="886"/>
      <c r="W61" s="886"/>
      <c r="X61" s="886"/>
      <c r="Y61" s="886"/>
      <c r="Z61" s="875"/>
    </row>
    <row r="62" spans="1:26" ht="24" customHeight="1">
      <c r="A62" s="891"/>
      <c r="B62" s="876" t="s">
        <v>258</v>
      </c>
      <c r="C62" s="878" t="s">
        <v>202</v>
      </c>
      <c r="D62" s="49" t="s">
        <v>26</v>
      </c>
      <c r="E62" s="880"/>
      <c r="F62" s="871"/>
      <c r="G62" s="871"/>
      <c r="H62" s="871"/>
      <c r="I62" s="871"/>
      <c r="J62" s="871"/>
      <c r="K62" s="892">
        <v>0.9</v>
      </c>
      <c r="L62" s="892">
        <v>0.87</v>
      </c>
      <c r="M62" s="892">
        <v>0.86</v>
      </c>
      <c r="N62" s="885">
        <v>0.84</v>
      </c>
      <c r="O62" s="885">
        <v>0.75</v>
      </c>
      <c r="P62" s="885">
        <v>0.69</v>
      </c>
      <c r="Q62" s="885">
        <v>0.65</v>
      </c>
      <c r="R62" s="885">
        <v>0.61</v>
      </c>
      <c r="S62" s="885">
        <v>0.59</v>
      </c>
      <c r="T62" s="885">
        <v>0.56999999999999995</v>
      </c>
      <c r="U62" s="885">
        <v>0.54</v>
      </c>
      <c r="V62" s="885">
        <v>0.52</v>
      </c>
      <c r="W62" s="885">
        <v>0.51</v>
      </c>
      <c r="X62" s="885">
        <v>0.49</v>
      </c>
      <c r="Y62" s="885">
        <v>0.48</v>
      </c>
      <c r="Z62" s="874">
        <v>0.45</v>
      </c>
    </row>
    <row r="63" spans="1:26" ht="24" customHeight="1">
      <c r="A63" s="891"/>
      <c r="B63" s="877"/>
      <c r="C63" s="882"/>
      <c r="D63" s="50" t="s">
        <v>10</v>
      </c>
      <c r="E63" s="880"/>
      <c r="F63" s="871"/>
      <c r="G63" s="871"/>
      <c r="H63" s="871"/>
      <c r="I63" s="871"/>
      <c r="J63" s="871"/>
      <c r="K63" s="889"/>
      <c r="L63" s="889"/>
      <c r="M63" s="889"/>
      <c r="N63" s="886"/>
      <c r="O63" s="886"/>
      <c r="P63" s="886"/>
      <c r="Q63" s="886"/>
      <c r="R63" s="886"/>
      <c r="S63" s="886"/>
      <c r="T63" s="886"/>
      <c r="U63" s="886"/>
      <c r="V63" s="886"/>
      <c r="W63" s="886"/>
      <c r="X63" s="886"/>
      <c r="Y63" s="886"/>
      <c r="Z63" s="875"/>
    </row>
    <row r="64" spans="1:26" ht="24" customHeight="1">
      <c r="A64" s="891"/>
      <c r="B64" s="876" t="s">
        <v>260</v>
      </c>
      <c r="C64" s="878" t="s">
        <v>202</v>
      </c>
      <c r="D64" s="49" t="s">
        <v>26</v>
      </c>
      <c r="E64" s="880"/>
      <c r="F64" s="871"/>
      <c r="G64" s="871"/>
      <c r="H64" s="871"/>
      <c r="I64" s="871"/>
      <c r="J64" s="871"/>
      <c r="K64" s="871"/>
      <c r="L64" s="892">
        <v>0.97</v>
      </c>
      <c r="M64" s="892">
        <v>0.95</v>
      </c>
      <c r="N64" s="885">
        <v>0.93</v>
      </c>
      <c r="O64" s="889">
        <v>0.83</v>
      </c>
      <c r="P64" s="889">
        <v>0.76</v>
      </c>
      <c r="Q64" s="889">
        <v>0.72</v>
      </c>
      <c r="R64" s="889">
        <v>0.68</v>
      </c>
      <c r="S64" s="889">
        <v>0.65</v>
      </c>
      <c r="T64" s="889">
        <v>0.63</v>
      </c>
      <c r="U64" s="889">
        <v>0.6</v>
      </c>
      <c r="V64" s="889">
        <v>0.57999999999999996</v>
      </c>
      <c r="W64" s="889">
        <v>0.56000000000000005</v>
      </c>
      <c r="X64" s="889">
        <v>0.54</v>
      </c>
      <c r="Y64" s="889">
        <v>0.53</v>
      </c>
      <c r="Z64" s="887">
        <v>0.5</v>
      </c>
    </row>
    <row r="65" spans="1:28" ht="24" customHeight="1">
      <c r="A65" s="891"/>
      <c r="B65" s="877"/>
      <c r="C65" s="882"/>
      <c r="D65" s="50" t="s">
        <v>10</v>
      </c>
      <c r="E65" s="880"/>
      <c r="F65" s="871"/>
      <c r="G65" s="871"/>
      <c r="H65" s="871"/>
      <c r="I65" s="871"/>
      <c r="J65" s="871"/>
      <c r="K65" s="871"/>
      <c r="L65" s="889"/>
      <c r="M65" s="889"/>
      <c r="N65" s="886"/>
      <c r="O65" s="890"/>
      <c r="P65" s="890"/>
      <c r="Q65" s="890"/>
      <c r="R65" s="890"/>
      <c r="S65" s="890"/>
      <c r="T65" s="890"/>
      <c r="U65" s="890"/>
      <c r="V65" s="890"/>
      <c r="W65" s="890"/>
      <c r="X65" s="890"/>
      <c r="Y65" s="890"/>
      <c r="Z65" s="888"/>
    </row>
    <row r="66" spans="1:28" ht="24" customHeight="1">
      <c r="A66" s="891"/>
      <c r="B66" s="876" t="s">
        <v>261</v>
      </c>
      <c r="C66" s="878" t="s">
        <v>202</v>
      </c>
      <c r="D66" s="49" t="s">
        <v>26</v>
      </c>
      <c r="E66" s="880"/>
      <c r="F66" s="871"/>
      <c r="G66" s="871"/>
      <c r="H66" s="871"/>
      <c r="I66" s="871"/>
      <c r="J66" s="871"/>
      <c r="K66" s="871"/>
      <c r="L66" s="871"/>
      <c r="M66" s="892">
        <v>0.98</v>
      </c>
      <c r="N66" s="885">
        <v>0.96</v>
      </c>
      <c r="O66" s="885">
        <v>0.85</v>
      </c>
      <c r="P66" s="885">
        <v>0.79</v>
      </c>
      <c r="Q66" s="885">
        <v>0.74</v>
      </c>
      <c r="R66" s="885">
        <v>0.7</v>
      </c>
      <c r="S66" s="885">
        <v>0.67</v>
      </c>
      <c r="T66" s="885">
        <v>0.65</v>
      </c>
      <c r="U66" s="885">
        <v>0.62</v>
      </c>
      <c r="V66" s="885">
        <v>0.6</v>
      </c>
      <c r="W66" s="885">
        <v>0.57999999999999996</v>
      </c>
      <c r="X66" s="885">
        <v>0.56000000000000005</v>
      </c>
      <c r="Y66" s="885">
        <v>0.55000000000000004</v>
      </c>
      <c r="Z66" s="874">
        <v>0.51</v>
      </c>
    </row>
    <row r="67" spans="1:28" ht="24" customHeight="1">
      <c r="A67" s="891"/>
      <c r="B67" s="877"/>
      <c r="C67" s="882"/>
      <c r="D67" s="50" t="s">
        <v>10</v>
      </c>
      <c r="E67" s="880"/>
      <c r="F67" s="871"/>
      <c r="G67" s="871"/>
      <c r="H67" s="871"/>
      <c r="I67" s="871"/>
      <c r="J67" s="871"/>
      <c r="K67" s="871"/>
      <c r="L67" s="871"/>
      <c r="M67" s="889"/>
      <c r="N67" s="886"/>
      <c r="O67" s="886"/>
      <c r="P67" s="886"/>
      <c r="Q67" s="886"/>
      <c r="R67" s="886"/>
      <c r="S67" s="886"/>
      <c r="T67" s="886"/>
      <c r="U67" s="886"/>
      <c r="V67" s="886"/>
      <c r="W67" s="886"/>
      <c r="X67" s="886"/>
      <c r="Y67" s="886"/>
      <c r="Z67" s="875"/>
    </row>
    <row r="68" spans="1:28" ht="24" customHeight="1">
      <c r="A68" s="891"/>
      <c r="B68" s="876" t="s">
        <v>262</v>
      </c>
      <c r="C68" s="878" t="s">
        <v>202</v>
      </c>
      <c r="D68" s="49" t="s">
        <v>26</v>
      </c>
      <c r="E68" s="880"/>
      <c r="F68" s="871"/>
      <c r="G68" s="871"/>
      <c r="H68" s="871"/>
      <c r="I68" s="871"/>
      <c r="J68" s="871"/>
      <c r="K68" s="871"/>
      <c r="L68" s="871"/>
      <c r="M68" s="871"/>
      <c r="N68" s="885">
        <v>0.98</v>
      </c>
      <c r="O68" s="885">
        <v>0.87</v>
      </c>
      <c r="P68" s="885">
        <v>0.8</v>
      </c>
      <c r="Q68" s="885">
        <v>0.75</v>
      </c>
      <c r="R68" s="885">
        <v>0.72</v>
      </c>
      <c r="S68" s="885">
        <v>0.69</v>
      </c>
      <c r="T68" s="885">
        <v>0.67</v>
      </c>
      <c r="U68" s="885">
        <v>0.63</v>
      </c>
      <c r="V68" s="885">
        <v>0.61</v>
      </c>
      <c r="W68" s="885">
        <v>0.59</v>
      </c>
      <c r="X68" s="885">
        <v>0.56999999999999995</v>
      </c>
      <c r="Y68" s="885">
        <v>0.56000000000000005</v>
      </c>
      <c r="Z68" s="874">
        <v>0.52</v>
      </c>
    </row>
    <row r="69" spans="1:28" ht="24" customHeight="1">
      <c r="A69" s="891"/>
      <c r="B69" s="877"/>
      <c r="C69" s="882"/>
      <c r="D69" s="50" t="s">
        <v>10</v>
      </c>
      <c r="E69" s="880"/>
      <c r="F69" s="871"/>
      <c r="G69" s="871"/>
      <c r="H69" s="871"/>
      <c r="I69" s="871"/>
      <c r="J69" s="871"/>
      <c r="K69" s="871"/>
      <c r="L69" s="871"/>
      <c r="M69" s="871"/>
      <c r="N69" s="886"/>
      <c r="O69" s="886"/>
      <c r="P69" s="886"/>
      <c r="Q69" s="886"/>
      <c r="R69" s="886"/>
      <c r="S69" s="886"/>
      <c r="T69" s="886"/>
      <c r="U69" s="886"/>
      <c r="V69" s="886"/>
      <c r="W69" s="886"/>
      <c r="X69" s="886"/>
      <c r="Y69" s="886"/>
      <c r="Z69" s="875"/>
    </row>
    <row r="70" spans="1:28" ht="24" customHeight="1">
      <c r="A70" s="891"/>
      <c r="B70" s="876" t="s">
        <v>263</v>
      </c>
      <c r="C70" s="878" t="s">
        <v>202</v>
      </c>
      <c r="D70" s="49" t="s">
        <v>26</v>
      </c>
      <c r="E70" s="880"/>
      <c r="F70" s="871"/>
      <c r="G70" s="871"/>
      <c r="H70" s="871"/>
      <c r="I70" s="871"/>
      <c r="J70" s="871"/>
      <c r="K70" s="871"/>
      <c r="L70" s="871"/>
      <c r="M70" s="871"/>
      <c r="N70" s="871"/>
      <c r="O70" s="885">
        <v>0.89</v>
      </c>
      <c r="P70" s="885">
        <v>0.82</v>
      </c>
      <c r="Q70" s="885">
        <v>0.77</v>
      </c>
      <c r="R70" s="885">
        <v>0.73</v>
      </c>
      <c r="S70" s="885">
        <v>0.7</v>
      </c>
      <c r="T70" s="885">
        <v>0.68</v>
      </c>
      <c r="U70" s="885">
        <v>0.65</v>
      </c>
      <c r="V70" s="885">
        <v>0.62</v>
      </c>
      <c r="W70" s="885">
        <v>0.6</v>
      </c>
      <c r="X70" s="885">
        <v>0.57999999999999996</v>
      </c>
      <c r="Y70" s="885">
        <v>0.56999999999999995</v>
      </c>
      <c r="Z70" s="874">
        <v>0.53</v>
      </c>
    </row>
    <row r="71" spans="1:28" ht="24" customHeight="1">
      <c r="A71" s="891"/>
      <c r="B71" s="877"/>
      <c r="C71" s="882"/>
      <c r="D71" s="50" t="s">
        <v>10</v>
      </c>
      <c r="E71" s="880"/>
      <c r="F71" s="871"/>
      <c r="G71" s="871"/>
      <c r="H71" s="871"/>
      <c r="I71" s="871"/>
      <c r="J71" s="871"/>
      <c r="K71" s="871"/>
      <c r="L71" s="871"/>
      <c r="M71" s="871"/>
      <c r="N71" s="871"/>
      <c r="O71" s="886"/>
      <c r="P71" s="886"/>
      <c r="Q71" s="886"/>
      <c r="R71" s="886"/>
      <c r="S71" s="886"/>
      <c r="T71" s="886"/>
      <c r="U71" s="886"/>
      <c r="V71" s="886"/>
      <c r="W71" s="886"/>
      <c r="X71" s="886"/>
      <c r="Y71" s="886"/>
      <c r="Z71" s="875"/>
    </row>
    <row r="72" spans="1:28" ht="24" customHeight="1">
      <c r="A72" s="891"/>
      <c r="B72" s="876" t="s">
        <v>174</v>
      </c>
      <c r="C72" s="878" t="s">
        <v>202</v>
      </c>
      <c r="D72" s="49" t="s">
        <v>26</v>
      </c>
      <c r="E72" s="880"/>
      <c r="F72" s="871"/>
      <c r="G72" s="871"/>
      <c r="H72" s="871"/>
      <c r="I72" s="871"/>
      <c r="J72" s="871"/>
      <c r="K72" s="871"/>
      <c r="L72" s="871"/>
      <c r="M72" s="871"/>
      <c r="N72" s="872"/>
      <c r="O72" s="871"/>
      <c r="P72" s="885">
        <v>0.92</v>
      </c>
      <c r="Q72" s="885">
        <v>0.86</v>
      </c>
      <c r="R72" s="885">
        <v>0.82</v>
      </c>
      <c r="S72" s="885">
        <v>0.79</v>
      </c>
      <c r="T72" s="885">
        <v>0.77</v>
      </c>
      <c r="U72" s="885">
        <v>0.73</v>
      </c>
      <c r="V72" s="885">
        <v>0.7</v>
      </c>
      <c r="W72" s="885">
        <v>0.68</v>
      </c>
      <c r="X72" s="885">
        <v>0.66</v>
      </c>
      <c r="Y72" s="885">
        <v>0.64</v>
      </c>
      <c r="Z72" s="874">
        <v>0.6</v>
      </c>
    </row>
    <row r="73" spans="1:28" ht="24" customHeight="1">
      <c r="A73" s="891"/>
      <c r="B73" s="877"/>
      <c r="C73" s="882"/>
      <c r="D73" s="50" t="s">
        <v>10</v>
      </c>
      <c r="E73" s="880"/>
      <c r="F73" s="871"/>
      <c r="G73" s="871"/>
      <c r="H73" s="871"/>
      <c r="I73" s="871"/>
      <c r="J73" s="871"/>
      <c r="K73" s="871"/>
      <c r="L73" s="871"/>
      <c r="M73" s="871"/>
      <c r="N73" s="873"/>
      <c r="O73" s="871"/>
      <c r="P73" s="886"/>
      <c r="Q73" s="886"/>
      <c r="R73" s="886"/>
      <c r="S73" s="886"/>
      <c r="T73" s="886"/>
      <c r="U73" s="886"/>
      <c r="V73" s="886"/>
      <c r="W73" s="886"/>
      <c r="X73" s="886"/>
      <c r="Y73" s="886"/>
      <c r="Z73" s="875"/>
    </row>
    <row r="74" spans="1:28" ht="24" customHeight="1">
      <c r="A74" s="891"/>
      <c r="B74" s="876" t="s">
        <v>175</v>
      </c>
      <c r="C74" s="878" t="s">
        <v>202</v>
      </c>
      <c r="D74" s="49" t="s">
        <v>26</v>
      </c>
      <c r="E74" s="880"/>
      <c r="F74" s="871"/>
      <c r="G74" s="871"/>
      <c r="H74" s="871"/>
      <c r="I74" s="871"/>
      <c r="J74" s="871"/>
      <c r="K74" s="871"/>
      <c r="L74" s="871"/>
      <c r="M74" s="871"/>
      <c r="N74" s="871"/>
      <c r="O74" s="872"/>
      <c r="P74" s="871"/>
      <c r="Q74" s="885">
        <v>0.94</v>
      </c>
      <c r="R74" s="885">
        <v>0.89</v>
      </c>
      <c r="S74" s="885">
        <v>0.86</v>
      </c>
      <c r="T74" s="885">
        <v>0.83</v>
      </c>
      <c r="U74" s="885">
        <v>0.79</v>
      </c>
      <c r="V74" s="885">
        <v>0.76</v>
      </c>
      <c r="W74" s="885">
        <v>0.74</v>
      </c>
      <c r="X74" s="885">
        <v>0.71</v>
      </c>
      <c r="Y74" s="885">
        <v>0.7</v>
      </c>
      <c r="Z74" s="874">
        <v>0.65</v>
      </c>
    </row>
    <row r="75" spans="1:28" ht="24" customHeight="1">
      <c r="A75" s="891"/>
      <c r="B75" s="877"/>
      <c r="C75" s="882"/>
      <c r="D75" s="50" t="s">
        <v>10</v>
      </c>
      <c r="E75" s="880"/>
      <c r="F75" s="871"/>
      <c r="G75" s="871"/>
      <c r="H75" s="871"/>
      <c r="I75" s="871"/>
      <c r="J75" s="871"/>
      <c r="K75" s="871"/>
      <c r="L75" s="871"/>
      <c r="M75" s="871"/>
      <c r="N75" s="871"/>
      <c r="O75" s="873"/>
      <c r="P75" s="871"/>
      <c r="Q75" s="886"/>
      <c r="R75" s="886"/>
      <c r="S75" s="886"/>
      <c r="T75" s="886"/>
      <c r="U75" s="886"/>
      <c r="V75" s="886"/>
      <c r="W75" s="886"/>
      <c r="X75" s="886"/>
      <c r="Y75" s="886"/>
      <c r="Z75" s="875"/>
    </row>
    <row r="76" spans="1:28" ht="24" customHeight="1">
      <c r="A76" s="891"/>
      <c r="B76" s="876" t="s">
        <v>176</v>
      </c>
      <c r="C76" s="878" t="s">
        <v>202</v>
      </c>
      <c r="D76" s="49" t="s">
        <v>26</v>
      </c>
      <c r="E76" s="880"/>
      <c r="F76" s="871"/>
      <c r="G76" s="871"/>
      <c r="H76" s="871"/>
      <c r="I76" s="871"/>
      <c r="J76" s="871"/>
      <c r="K76" s="871"/>
      <c r="L76" s="871"/>
      <c r="M76" s="871"/>
      <c r="N76" s="871"/>
      <c r="O76" s="871"/>
      <c r="P76" s="872"/>
      <c r="Q76" s="871"/>
      <c r="R76" s="885">
        <v>0.95</v>
      </c>
      <c r="S76" s="885">
        <v>0.91</v>
      </c>
      <c r="T76" s="885">
        <v>0.88</v>
      </c>
      <c r="U76" s="885">
        <v>0.84</v>
      </c>
      <c r="V76" s="885">
        <v>0.81</v>
      </c>
      <c r="W76" s="885">
        <v>0.78</v>
      </c>
      <c r="X76" s="885">
        <v>0.76</v>
      </c>
      <c r="Y76" s="885">
        <v>0.74</v>
      </c>
      <c r="Z76" s="874">
        <v>0.69</v>
      </c>
    </row>
    <row r="77" spans="1:28" ht="24" customHeight="1">
      <c r="A77" s="891"/>
      <c r="B77" s="877"/>
      <c r="C77" s="882"/>
      <c r="D77" s="50" t="s">
        <v>10</v>
      </c>
      <c r="E77" s="880"/>
      <c r="F77" s="871"/>
      <c r="G77" s="871"/>
      <c r="H77" s="871"/>
      <c r="I77" s="871"/>
      <c r="J77" s="871"/>
      <c r="K77" s="871"/>
      <c r="L77" s="871"/>
      <c r="M77" s="871"/>
      <c r="N77" s="871"/>
      <c r="O77" s="871"/>
      <c r="P77" s="873"/>
      <c r="Q77" s="871"/>
      <c r="R77" s="886"/>
      <c r="S77" s="886"/>
      <c r="T77" s="886"/>
      <c r="U77" s="886"/>
      <c r="V77" s="886"/>
      <c r="W77" s="886"/>
      <c r="X77" s="886"/>
      <c r="Y77" s="886"/>
      <c r="Z77" s="875"/>
    </row>
    <row r="78" spans="1:28" ht="24" customHeight="1">
      <c r="A78" s="891"/>
      <c r="B78" s="876" t="s">
        <v>177</v>
      </c>
      <c r="C78" s="878" t="s">
        <v>202</v>
      </c>
      <c r="D78" s="49" t="s">
        <v>26</v>
      </c>
      <c r="E78" s="880"/>
      <c r="F78" s="871"/>
      <c r="G78" s="871"/>
      <c r="H78" s="871"/>
      <c r="I78" s="871"/>
      <c r="J78" s="871"/>
      <c r="K78" s="871"/>
      <c r="L78" s="871"/>
      <c r="M78" s="871"/>
      <c r="N78" s="871"/>
      <c r="O78" s="871"/>
      <c r="P78" s="871"/>
      <c r="Q78" s="872"/>
      <c r="R78" s="871"/>
      <c r="S78" s="885">
        <v>0.96</v>
      </c>
      <c r="T78" s="885">
        <v>0.93</v>
      </c>
      <c r="U78" s="885">
        <v>0.88</v>
      </c>
      <c r="V78" s="885">
        <v>0.85</v>
      </c>
      <c r="W78" s="885">
        <v>0.82</v>
      </c>
      <c r="X78" s="885">
        <v>0.8</v>
      </c>
      <c r="Y78" s="885">
        <v>0.78</v>
      </c>
      <c r="Z78" s="874">
        <v>0.73</v>
      </c>
    </row>
    <row r="79" spans="1:28" ht="24" customHeight="1">
      <c r="A79" s="891"/>
      <c r="B79" s="877"/>
      <c r="C79" s="882"/>
      <c r="D79" s="50" t="s">
        <v>10</v>
      </c>
      <c r="E79" s="880"/>
      <c r="F79" s="871"/>
      <c r="G79" s="871"/>
      <c r="H79" s="871"/>
      <c r="I79" s="871"/>
      <c r="J79" s="871"/>
      <c r="K79" s="871"/>
      <c r="L79" s="871"/>
      <c r="M79" s="871"/>
      <c r="N79" s="871"/>
      <c r="O79" s="871"/>
      <c r="P79" s="871"/>
      <c r="Q79" s="873"/>
      <c r="R79" s="871"/>
      <c r="S79" s="886"/>
      <c r="T79" s="886"/>
      <c r="U79" s="886"/>
      <c r="V79" s="886"/>
      <c r="W79" s="886"/>
      <c r="X79" s="886"/>
      <c r="Y79" s="886"/>
      <c r="Z79" s="875"/>
      <c r="AB79" s="268"/>
    </row>
    <row r="80" spans="1:28" ht="24" customHeight="1">
      <c r="A80" s="891"/>
      <c r="B80" s="876" t="s">
        <v>178</v>
      </c>
      <c r="C80" s="878" t="s">
        <v>202</v>
      </c>
      <c r="D80" s="49" t="s">
        <v>26</v>
      </c>
      <c r="E80" s="880"/>
      <c r="F80" s="871"/>
      <c r="G80" s="871"/>
      <c r="H80" s="871"/>
      <c r="I80" s="871"/>
      <c r="J80" s="871"/>
      <c r="K80" s="871"/>
      <c r="L80" s="871"/>
      <c r="M80" s="871"/>
      <c r="N80" s="871"/>
      <c r="O80" s="871"/>
      <c r="P80" s="871"/>
      <c r="Q80" s="871"/>
      <c r="R80" s="872"/>
      <c r="S80" s="871"/>
      <c r="T80" s="885">
        <v>0.97</v>
      </c>
      <c r="U80" s="885">
        <v>0.92</v>
      </c>
      <c r="V80" s="885">
        <v>0.88</v>
      </c>
      <c r="W80" s="885">
        <v>0.86</v>
      </c>
      <c r="X80" s="885">
        <v>0.83</v>
      </c>
      <c r="Y80" s="885">
        <v>0.82</v>
      </c>
      <c r="Z80" s="874">
        <v>0.76</v>
      </c>
    </row>
    <row r="81" spans="1:26" ht="24" customHeight="1">
      <c r="A81" s="891"/>
      <c r="B81" s="877"/>
      <c r="C81" s="882"/>
      <c r="D81" s="50" t="s">
        <v>10</v>
      </c>
      <c r="E81" s="880"/>
      <c r="F81" s="871"/>
      <c r="G81" s="871"/>
      <c r="H81" s="871"/>
      <c r="I81" s="871"/>
      <c r="J81" s="871"/>
      <c r="K81" s="871"/>
      <c r="L81" s="871"/>
      <c r="M81" s="871"/>
      <c r="N81" s="871"/>
      <c r="O81" s="871"/>
      <c r="P81" s="871"/>
      <c r="Q81" s="871"/>
      <c r="R81" s="873"/>
      <c r="S81" s="871"/>
      <c r="T81" s="886"/>
      <c r="U81" s="886"/>
      <c r="V81" s="886"/>
      <c r="W81" s="886"/>
      <c r="X81" s="886"/>
      <c r="Y81" s="886"/>
      <c r="Z81" s="875"/>
    </row>
    <row r="82" spans="1:26" ht="24" customHeight="1">
      <c r="A82" s="891"/>
      <c r="B82" s="876" t="s">
        <v>179</v>
      </c>
      <c r="C82" s="878" t="s">
        <v>202</v>
      </c>
      <c r="D82" s="49" t="s">
        <v>26</v>
      </c>
      <c r="E82" s="880"/>
      <c r="F82" s="871"/>
      <c r="G82" s="871"/>
      <c r="H82" s="871"/>
      <c r="I82" s="871"/>
      <c r="J82" s="871"/>
      <c r="K82" s="871"/>
      <c r="L82" s="871"/>
      <c r="M82" s="871"/>
      <c r="N82" s="871"/>
      <c r="O82" s="871"/>
      <c r="P82" s="871"/>
      <c r="Q82" s="871"/>
      <c r="R82" s="871"/>
      <c r="S82" s="872"/>
      <c r="T82" s="871"/>
      <c r="U82" s="885">
        <v>0.95</v>
      </c>
      <c r="V82" s="885">
        <v>0.91</v>
      </c>
      <c r="W82" s="885">
        <v>0.88</v>
      </c>
      <c r="X82" s="885">
        <v>0.86</v>
      </c>
      <c r="Y82" s="885">
        <v>0.84</v>
      </c>
      <c r="Z82" s="874">
        <v>0.78</v>
      </c>
    </row>
    <row r="83" spans="1:26" ht="24" customHeight="1">
      <c r="A83" s="891"/>
      <c r="B83" s="877"/>
      <c r="C83" s="882"/>
      <c r="D83" s="50" t="s">
        <v>10</v>
      </c>
      <c r="E83" s="880"/>
      <c r="F83" s="871"/>
      <c r="G83" s="871"/>
      <c r="H83" s="871"/>
      <c r="I83" s="871"/>
      <c r="J83" s="871"/>
      <c r="K83" s="871"/>
      <c r="L83" s="871"/>
      <c r="M83" s="871"/>
      <c r="N83" s="871"/>
      <c r="O83" s="871"/>
      <c r="P83" s="871"/>
      <c r="Q83" s="871"/>
      <c r="R83" s="871"/>
      <c r="S83" s="873"/>
      <c r="T83" s="871"/>
      <c r="U83" s="886"/>
      <c r="V83" s="886"/>
      <c r="W83" s="886"/>
      <c r="X83" s="886"/>
      <c r="Y83" s="886"/>
      <c r="Z83" s="875"/>
    </row>
    <row r="84" spans="1:26" ht="24" customHeight="1">
      <c r="A84" s="891"/>
      <c r="B84" s="876" t="s">
        <v>180</v>
      </c>
      <c r="C84" s="878" t="s">
        <v>202</v>
      </c>
      <c r="D84" s="49" t="s">
        <v>26</v>
      </c>
      <c r="E84" s="880"/>
      <c r="F84" s="871"/>
      <c r="G84" s="871"/>
      <c r="H84" s="871"/>
      <c r="I84" s="871"/>
      <c r="J84" s="871"/>
      <c r="K84" s="871"/>
      <c r="L84" s="871"/>
      <c r="M84" s="871"/>
      <c r="N84" s="871"/>
      <c r="O84" s="871"/>
      <c r="P84" s="871"/>
      <c r="Q84" s="871"/>
      <c r="R84" s="871"/>
      <c r="S84" s="871"/>
      <c r="T84" s="872"/>
      <c r="U84" s="883"/>
      <c r="V84" s="885">
        <v>0.96</v>
      </c>
      <c r="W84" s="885">
        <v>0.93</v>
      </c>
      <c r="X84" s="885">
        <v>0.9</v>
      </c>
      <c r="Y84" s="885">
        <v>0.89</v>
      </c>
      <c r="Z84" s="874">
        <v>0.82</v>
      </c>
    </row>
    <row r="85" spans="1:26" ht="24" customHeight="1">
      <c r="A85" s="891"/>
      <c r="B85" s="877"/>
      <c r="C85" s="882"/>
      <c r="D85" s="50" t="s">
        <v>10</v>
      </c>
      <c r="E85" s="880"/>
      <c r="F85" s="871"/>
      <c r="G85" s="871"/>
      <c r="H85" s="871"/>
      <c r="I85" s="871"/>
      <c r="J85" s="871"/>
      <c r="K85" s="871"/>
      <c r="L85" s="871"/>
      <c r="M85" s="871"/>
      <c r="N85" s="871"/>
      <c r="O85" s="871"/>
      <c r="P85" s="871"/>
      <c r="Q85" s="871"/>
      <c r="R85" s="871"/>
      <c r="S85" s="871"/>
      <c r="T85" s="873"/>
      <c r="U85" s="884"/>
      <c r="V85" s="886"/>
      <c r="W85" s="886"/>
      <c r="X85" s="886"/>
      <c r="Y85" s="886"/>
      <c r="Z85" s="875"/>
    </row>
    <row r="86" spans="1:26" ht="24" customHeight="1">
      <c r="A86" s="891"/>
      <c r="B86" s="876" t="s">
        <v>181</v>
      </c>
      <c r="C86" s="878" t="s">
        <v>202</v>
      </c>
      <c r="D86" s="49" t="s">
        <v>26</v>
      </c>
      <c r="E86" s="880"/>
      <c r="F86" s="871"/>
      <c r="G86" s="871"/>
      <c r="H86" s="871"/>
      <c r="I86" s="871"/>
      <c r="J86" s="871"/>
      <c r="K86" s="871"/>
      <c r="L86" s="871"/>
      <c r="M86" s="871"/>
      <c r="N86" s="871"/>
      <c r="O86" s="871"/>
      <c r="P86" s="871"/>
      <c r="Q86" s="871"/>
      <c r="R86" s="871"/>
      <c r="S86" s="871"/>
      <c r="T86" s="871"/>
      <c r="U86" s="872"/>
      <c r="V86" s="871"/>
      <c r="W86" s="885">
        <v>0.97</v>
      </c>
      <c r="X86" s="885">
        <v>0.94</v>
      </c>
      <c r="Y86" s="885">
        <v>0.92</v>
      </c>
      <c r="Z86" s="874">
        <v>0.86</v>
      </c>
    </row>
    <row r="87" spans="1:26" ht="24" customHeight="1">
      <c r="A87" s="891"/>
      <c r="B87" s="877"/>
      <c r="C87" s="882"/>
      <c r="D87" s="50" t="s">
        <v>10</v>
      </c>
      <c r="E87" s="880"/>
      <c r="F87" s="871"/>
      <c r="G87" s="871"/>
      <c r="H87" s="871"/>
      <c r="I87" s="871"/>
      <c r="J87" s="871"/>
      <c r="K87" s="871"/>
      <c r="L87" s="871"/>
      <c r="M87" s="871"/>
      <c r="N87" s="871"/>
      <c r="O87" s="871"/>
      <c r="P87" s="871"/>
      <c r="Q87" s="871"/>
      <c r="R87" s="871"/>
      <c r="S87" s="871"/>
      <c r="T87" s="871"/>
      <c r="U87" s="873"/>
      <c r="V87" s="871"/>
      <c r="W87" s="886"/>
      <c r="X87" s="886"/>
      <c r="Y87" s="886"/>
      <c r="Z87" s="875"/>
    </row>
    <row r="88" spans="1:26" ht="24" customHeight="1">
      <c r="A88" s="891"/>
      <c r="B88" s="876" t="s">
        <v>182</v>
      </c>
      <c r="C88" s="878" t="s">
        <v>202</v>
      </c>
      <c r="D88" s="49" t="s">
        <v>26</v>
      </c>
      <c r="E88" s="880"/>
      <c r="F88" s="871"/>
      <c r="G88" s="871"/>
      <c r="H88" s="871"/>
      <c r="I88" s="871"/>
      <c r="J88" s="871"/>
      <c r="K88" s="871"/>
      <c r="L88" s="871"/>
      <c r="M88" s="871"/>
      <c r="N88" s="871"/>
      <c r="O88" s="871"/>
      <c r="P88" s="871"/>
      <c r="Q88" s="871"/>
      <c r="R88" s="871"/>
      <c r="S88" s="871"/>
      <c r="T88" s="871"/>
      <c r="U88" s="871"/>
      <c r="V88" s="872"/>
      <c r="W88" s="883"/>
      <c r="X88" s="885">
        <v>0.97</v>
      </c>
      <c r="Y88" s="885">
        <v>0.95</v>
      </c>
      <c r="Z88" s="874">
        <v>0.88</v>
      </c>
    </row>
    <row r="89" spans="1:26" ht="24" customHeight="1">
      <c r="A89" s="891"/>
      <c r="B89" s="877"/>
      <c r="C89" s="882"/>
      <c r="D89" s="50" t="s">
        <v>10</v>
      </c>
      <c r="E89" s="880"/>
      <c r="F89" s="871"/>
      <c r="G89" s="871"/>
      <c r="H89" s="871"/>
      <c r="I89" s="871"/>
      <c r="J89" s="871"/>
      <c r="K89" s="871"/>
      <c r="L89" s="871"/>
      <c r="M89" s="871"/>
      <c r="N89" s="871"/>
      <c r="O89" s="871"/>
      <c r="P89" s="871"/>
      <c r="Q89" s="871"/>
      <c r="R89" s="871"/>
      <c r="S89" s="871"/>
      <c r="T89" s="871"/>
      <c r="U89" s="871"/>
      <c r="V89" s="873"/>
      <c r="W89" s="884"/>
      <c r="X89" s="886"/>
      <c r="Y89" s="886"/>
      <c r="Z89" s="875"/>
    </row>
    <row r="90" spans="1:26" ht="24" customHeight="1">
      <c r="A90" s="891"/>
      <c r="B90" s="876" t="s">
        <v>183</v>
      </c>
      <c r="C90" s="878" t="s">
        <v>202</v>
      </c>
      <c r="D90" s="49" t="s">
        <v>26</v>
      </c>
      <c r="E90" s="880"/>
      <c r="F90" s="871"/>
      <c r="G90" s="871"/>
      <c r="H90" s="871"/>
      <c r="I90" s="871"/>
      <c r="J90" s="871"/>
      <c r="K90" s="871"/>
      <c r="L90" s="871"/>
      <c r="M90" s="871"/>
      <c r="N90" s="871"/>
      <c r="O90" s="871"/>
      <c r="P90" s="871"/>
      <c r="Q90" s="871"/>
      <c r="R90" s="871"/>
      <c r="S90" s="871"/>
      <c r="T90" s="871"/>
      <c r="U90" s="871"/>
      <c r="V90" s="871"/>
      <c r="W90" s="872"/>
      <c r="X90" s="871"/>
      <c r="Y90" s="885">
        <v>0.98</v>
      </c>
      <c r="Z90" s="874">
        <v>0.91</v>
      </c>
    </row>
    <row r="91" spans="1:26" ht="24" customHeight="1">
      <c r="A91" s="891"/>
      <c r="B91" s="877"/>
      <c r="C91" s="882"/>
      <c r="D91" s="50" t="s">
        <v>10</v>
      </c>
      <c r="E91" s="880"/>
      <c r="F91" s="871"/>
      <c r="G91" s="871"/>
      <c r="H91" s="871"/>
      <c r="I91" s="871"/>
      <c r="J91" s="871"/>
      <c r="K91" s="871"/>
      <c r="L91" s="871"/>
      <c r="M91" s="871"/>
      <c r="N91" s="871"/>
      <c r="O91" s="871"/>
      <c r="P91" s="871"/>
      <c r="Q91" s="871"/>
      <c r="R91" s="871"/>
      <c r="S91" s="871"/>
      <c r="T91" s="871"/>
      <c r="U91" s="871"/>
      <c r="V91" s="871"/>
      <c r="W91" s="873"/>
      <c r="X91" s="871"/>
      <c r="Y91" s="886"/>
      <c r="Z91" s="875"/>
    </row>
    <row r="92" spans="1:26" ht="24" customHeight="1">
      <c r="A92" s="891"/>
      <c r="B92" s="876" t="s">
        <v>184</v>
      </c>
      <c r="C92" s="878" t="s">
        <v>202</v>
      </c>
      <c r="D92" s="49" t="s">
        <v>26</v>
      </c>
      <c r="E92" s="880"/>
      <c r="F92" s="871"/>
      <c r="G92" s="871"/>
      <c r="H92" s="871"/>
      <c r="I92" s="871"/>
      <c r="J92" s="871"/>
      <c r="K92" s="871"/>
      <c r="L92" s="871"/>
      <c r="M92" s="871"/>
      <c r="N92" s="871"/>
      <c r="O92" s="871"/>
      <c r="P92" s="871"/>
      <c r="Q92" s="871"/>
      <c r="R92" s="871"/>
      <c r="S92" s="871"/>
      <c r="T92" s="871"/>
      <c r="U92" s="871"/>
      <c r="V92" s="871"/>
      <c r="W92" s="871"/>
      <c r="X92" s="872"/>
      <c r="Y92" s="871"/>
      <c r="Z92" s="874">
        <v>0.93</v>
      </c>
    </row>
    <row r="93" spans="1:26" ht="24" customHeight="1">
      <c r="A93" s="891"/>
      <c r="B93" s="877"/>
      <c r="C93" s="882"/>
      <c r="D93" s="50" t="s">
        <v>10</v>
      </c>
      <c r="E93" s="880"/>
      <c r="F93" s="871"/>
      <c r="G93" s="871"/>
      <c r="H93" s="871"/>
      <c r="I93" s="871"/>
      <c r="J93" s="871"/>
      <c r="K93" s="871"/>
      <c r="L93" s="871"/>
      <c r="M93" s="871"/>
      <c r="N93" s="871"/>
      <c r="O93" s="871"/>
      <c r="P93" s="871"/>
      <c r="Q93" s="871"/>
      <c r="R93" s="871"/>
      <c r="S93" s="871"/>
      <c r="T93" s="871"/>
      <c r="U93" s="871"/>
      <c r="V93" s="871"/>
      <c r="W93" s="871"/>
      <c r="X93" s="873"/>
      <c r="Y93" s="871"/>
      <c r="Z93" s="875"/>
    </row>
    <row r="94" spans="1:26" ht="24" customHeight="1">
      <c r="A94" s="891"/>
      <c r="B94" s="876" t="s">
        <v>185</v>
      </c>
      <c r="C94" s="878" t="s">
        <v>202</v>
      </c>
      <c r="D94" s="49" t="s">
        <v>26</v>
      </c>
      <c r="E94" s="880"/>
      <c r="F94" s="871"/>
      <c r="G94" s="871"/>
      <c r="H94" s="871"/>
      <c r="I94" s="871"/>
      <c r="J94" s="871"/>
      <c r="K94" s="871"/>
      <c r="L94" s="871"/>
      <c r="M94" s="871"/>
      <c r="N94" s="871"/>
      <c r="O94" s="871"/>
      <c r="P94" s="871"/>
      <c r="Q94" s="871"/>
      <c r="R94" s="871"/>
      <c r="S94" s="871"/>
      <c r="T94" s="871"/>
      <c r="U94" s="871"/>
      <c r="V94" s="871"/>
      <c r="W94" s="871"/>
      <c r="X94" s="871"/>
      <c r="Y94" s="871"/>
      <c r="Z94" s="881"/>
    </row>
    <row r="95" spans="1:26" ht="24" customHeight="1">
      <c r="A95" s="891"/>
      <c r="B95" s="877"/>
      <c r="C95" s="879"/>
      <c r="D95" s="50" t="s">
        <v>10</v>
      </c>
      <c r="E95" s="880"/>
      <c r="F95" s="871"/>
      <c r="G95" s="871"/>
      <c r="H95" s="871"/>
      <c r="I95" s="871"/>
      <c r="J95" s="871"/>
      <c r="K95" s="871"/>
      <c r="L95" s="871"/>
      <c r="M95" s="871"/>
      <c r="N95" s="871"/>
      <c r="O95" s="871"/>
      <c r="P95" s="871"/>
      <c r="Q95" s="871"/>
      <c r="R95" s="871"/>
      <c r="S95" s="871"/>
      <c r="T95" s="871"/>
      <c r="U95" s="871"/>
      <c r="V95" s="871"/>
      <c r="W95" s="871"/>
      <c r="X95" s="871"/>
      <c r="Y95" s="871"/>
      <c r="Z95" s="881"/>
    </row>
    <row r="96" spans="1:26" ht="24" customHeight="1">
      <c r="A96" s="891" t="s">
        <v>265</v>
      </c>
      <c r="B96" s="876" t="s">
        <v>172</v>
      </c>
      <c r="C96" s="878" t="s">
        <v>202</v>
      </c>
      <c r="D96" s="49" t="s">
        <v>26</v>
      </c>
      <c r="E96" s="880"/>
      <c r="F96" s="885">
        <v>0.76</v>
      </c>
      <c r="G96" s="885">
        <v>0.62</v>
      </c>
      <c r="H96" s="885">
        <v>0.53</v>
      </c>
      <c r="I96" s="885">
        <v>0.46</v>
      </c>
      <c r="J96" s="885">
        <v>0.46</v>
      </c>
      <c r="K96" s="885">
        <v>0.41</v>
      </c>
      <c r="L96" s="885">
        <v>0.4</v>
      </c>
      <c r="M96" s="885">
        <v>0.39</v>
      </c>
      <c r="N96" s="885">
        <v>0.38</v>
      </c>
      <c r="O96" s="885">
        <v>0.34</v>
      </c>
      <c r="P96" s="885">
        <v>0.31</v>
      </c>
      <c r="Q96" s="885">
        <v>0.28999999999999998</v>
      </c>
      <c r="R96" s="885">
        <v>0.28000000000000003</v>
      </c>
      <c r="S96" s="885">
        <v>0.27</v>
      </c>
      <c r="T96" s="885">
        <v>0.26</v>
      </c>
      <c r="U96" s="885">
        <v>0.25</v>
      </c>
      <c r="V96" s="885">
        <v>0.24</v>
      </c>
      <c r="W96" s="885">
        <v>0.23</v>
      </c>
      <c r="X96" s="885">
        <v>0.22</v>
      </c>
      <c r="Y96" s="885">
        <v>0.22</v>
      </c>
      <c r="Z96" s="874">
        <v>0.2</v>
      </c>
    </row>
    <row r="97" spans="1:26" ht="24" customHeight="1">
      <c r="A97" s="891"/>
      <c r="B97" s="877"/>
      <c r="C97" s="882"/>
      <c r="D97" s="50" t="s">
        <v>10</v>
      </c>
      <c r="E97" s="880"/>
      <c r="F97" s="886"/>
      <c r="G97" s="886"/>
      <c r="H97" s="886"/>
      <c r="I97" s="886"/>
      <c r="J97" s="886"/>
      <c r="K97" s="886"/>
      <c r="L97" s="886"/>
      <c r="M97" s="886"/>
      <c r="N97" s="886"/>
      <c r="O97" s="886"/>
      <c r="P97" s="886"/>
      <c r="Q97" s="886"/>
      <c r="R97" s="886"/>
      <c r="S97" s="886"/>
      <c r="T97" s="886"/>
      <c r="U97" s="886"/>
      <c r="V97" s="886"/>
      <c r="W97" s="886"/>
      <c r="X97" s="886"/>
      <c r="Y97" s="886"/>
      <c r="Z97" s="875"/>
    </row>
    <row r="98" spans="1:26" ht="24" customHeight="1">
      <c r="A98" s="891"/>
      <c r="B98" s="876" t="s">
        <v>254</v>
      </c>
      <c r="C98" s="878" t="s">
        <v>202</v>
      </c>
      <c r="D98" s="49" t="s">
        <v>26</v>
      </c>
      <c r="E98" s="880"/>
      <c r="F98" s="871"/>
      <c r="G98" s="885">
        <v>0.82</v>
      </c>
      <c r="H98" s="885">
        <v>0.7</v>
      </c>
      <c r="I98" s="885">
        <v>0.61</v>
      </c>
      <c r="J98" s="885">
        <v>0.6</v>
      </c>
      <c r="K98" s="885">
        <v>0.54</v>
      </c>
      <c r="L98" s="885">
        <v>0.52</v>
      </c>
      <c r="M98" s="885">
        <v>0.51</v>
      </c>
      <c r="N98" s="885">
        <v>0.5</v>
      </c>
      <c r="O98" s="885">
        <v>0.45</v>
      </c>
      <c r="P98" s="885">
        <v>0.41</v>
      </c>
      <c r="Q98" s="885">
        <v>0.39</v>
      </c>
      <c r="R98" s="885">
        <v>0.37</v>
      </c>
      <c r="S98" s="885">
        <v>0.35</v>
      </c>
      <c r="T98" s="885">
        <v>0.34</v>
      </c>
      <c r="U98" s="885">
        <v>0.33</v>
      </c>
      <c r="V98" s="885">
        <v>0.31</v>
      </c>
      <c r="W98" s="885">
        <v>0.3</v>
      </c>
      <c r="X98" s="885">
        <v>0.28999999999999998</v>
      </c>
      <c r="Y98" s="885">
        <v>0.28999999999999998</v>
      </c>
      <c r="Z98" s="874">
        <v>0.27</v>
      </c>
    </row>
    <row r="99" spans="1:26" ht="24" customHeight="1">
      <c r="A99" s="891"/>
      <c r="B99" s="877"/>
      <c r="C99" s="882"/>
      <c r="D99" s="50" t="s">
        <v>10</v>
      </c>
      <c r="E99" s="880"/>
      <c r="F99" s="871"/>
      <c r="G99" s="886"/>
      <c r="H99" s="886"/>
      <c r="I99" s="886"/>
      <c r="J99" s="886"/>
      <c r="K99" s="886"/>
      <c r="L99" s="886"/>
      <c r="M99" s="886"/>
      <c r="N99" s="886"/>
      <c r="O99" s="886"/>
      <c r="P99" s="886"/>
      <c r="Q99" s="886"/>
      <c r="R99" s="886"/>
      <c r="S99" s="886"/>
      <c r="T99" s="886"/>
      <c r="U99" s="886"/>
      <c r="V99" s="886"/>
      <c r="W99" s="886"/>
      <c r="X99" s="886"/>
      <c r="Y99" s="886"/>
      <c r="Z99" s="875"/>
    </row>
    <row r="100" spans="1:26" ht="24" customHeight="1">
      <c r="A100" s="891"/>
      <c r="B100" s="876" t="s">
        <v>255</v>
      </c>
      <c r="C100" s="878" t="s">
        <v>202</v>
      </c>
      <c r="D100" s="49" t="s">
        <v>26</v>
      </c>
      <c r="E100" s="880"/>
      <c r="F100" s="871"/>
      <c r="G100" s="871"/>
      <c r="H100" s="885">
        <v>0.85</v>
      </c>
      <c r="I100" s="885">
        <v>0.74</v>
      </c>
      <c r="J100" s="885">
        <v>0.73</v>
      </c>
      <c r="K100" s="885">
        <v>0.66</v>
      </c>
      <c r="L100" s="885">
        <v>0.64</v>
      </c>
      <c r="M100" s="885">
        <v>0.63</v>
      </c>
      <c r="N100" s="885">
        <v>0.61</v>
      </c>
      <c r="O100" s="885">
        <v>0.55000000000000004</v>
      </c>
      <c r="P100" s="885">
        <v>0.5</v>
      </c>
      <c r="Q100" s="885">
        <v>0.47</v>
      </c>
      <c r="R100" s="885">
        <v>0.45</v>
      </c>
      <c r="S100" s="885">
        <v>0.43</v>
      </c>
      <c r="T100" s="885">
        <v>0.42</v>
      </c>
      <c r="U100" s="885">
        <v>0.4</v>
      </c>
      <c r="V100" s="885">
        <v>0.38</v>
      </c>
      <c r="W100" s="885">
        <v>0.37</v>
      </c>
      <c r="X100" s="885">
        <v>0.36</v>
      </c>
      <c r="Y100" s="885">
        <v>0.35</v>
      </c>
      <c r="Z100" s="874">
        <v>0.33</v>
      </c>
    </row>
    <row r="101" spans="1:26" ht="24" customHeight="1">
      <c r="A101" s="891"/>
      <c r="B101" s="877"/>
      <c r="C101" s="882"/>
      <c r="D101" s="50" t="s">
        <v>10</v>
      </c>
      <c r="E101" s="880"/>
      <c r="F101" s="871"/>
      <c r="G101" s="871"/>
      <c r="H101" s="886"/>
      <c r="I101" s="886"/>
      <c r="J101" s="886"/>
      <c r="K101" s="886"/>
      <c r="L101" s="886"/>
      <c r="M101" s="886"/>
      <c r="N101" s="886"/>
      <c r="O101" s="886"/>
      <c r="P101" s="886"/>
      <c r="Q101" s="886"/>
      <c r="R101" s="886"/>
      <c r="S101" s="886"/>
      <c r="T101" s="886"/>
      <c r="U101" s="886"/>
      <c r="V101" s="886"/>
      <c r="W101" s="886"/>
      <c r="X101" s="886"/>
      <c r="Y101" s="886"/>
      <c r="Z101" s="875"/>
    </row>
    <row r="102" spans="1:26" ht="24" customHeight="1">
      <c r="A102" s="891"/>
      <c r="B102" s="876" t="s">
        <v>256</v>
      </c>
      <c r="C102" s="878" t="s">
        <v>202</v>
      </c>
      <c r="D102" s="49" t="s">
        <v>26</v>
      </c>
      <c r="E102" s="880"/>
      <c r="F102" s="871"/>
      <c r="G102" s="871"/>
      <c r="H102" s="871"/>
      <c r="I102" s="885">
        <v>0.87</v>
      </c>
      <c r="J102" s="885">
        <v>0.86</v>
      </c>
      <c r="K102" s="885">
        <v>0.78</v>
      </c>
      <c r="L102" s="885">
        <v>0.75</v>
      </c>
      <c r="M102" s="885">
        <v>0.74</v>
      </c>
      <c r="N102" s="885">
        <v>0.72</v>
      </c>
      <c r="O102" s="885">
        <v>0.64</v>
      </c>
      <c r="P102" s="885">
        <v>0.59</v>
      </c>
      <c r="Q102" s="885">
        <v>0.56000000000000005</v>
      </c>
      <c r="R102" s="885">
        <v>0.53</v>
      </c>
      <c r="S102" s="885">
        <v>0.51</v>
      </c>
      <c r="T102" s="885">
        <v>0.49</v>
      </c>
      <c r="U102" s="885">
        <v>0.47</v>
      </c>
      <c r="V102" s="885">
        <v>0.45</v>
      </c>
      <c r="W102" s="885">
        <v>0.43</v>
      </c>
      <c r="X102" s="885">
        <v>0.42</v>
      </c>
      <c r="Y102" s="885">
        <v>0.41</v>
      </c>
      <c r="Z102" s="874">
        <v>0.38</v>
      </c>
    </row>
    <row r="103" spans="1:26" ht="24" customHeight="1">
      <c r="A103" s="891"/>
      <c r="B103" s="877"/>
      <c r="C103" s="882"/>
      <c r="D103" s="50" t="s">
        <v>10</v>
      </c>
      <c r="E103" s="880"/>
      <c r="F103" s="871"/>
      <c r="G103" s="871"/>
      <c r="H103" s="871"/>
      <c r="I103" s="886"/>
      <c r="J103" s="886"/>
      <c r="K103" s="886"/>
      <c r="L103" s="886"/>
      <c r="M103" s="886"/>
      <c r="N103" s="886"/>
      <c r="O103" s="886"/>
      <c r="P103" s="886"/>
      <c r="Q103" s="886"/>
      <c r="R103" s="886"/>
      <c r="S103" s="886"/>
      <c r="T103" s="886"/>
      <c r="U103" s="886"/>
      <c r="V103" s="886"/>
      <c r="W103" s="886"/>
      <c r="X103" s="886"/>
      <c r="Y103" s="886"/>
      <c r="Z103" s="875"/>
    </row>
    <row r="104" spans="1:26" ht="24" customHeight="1">
      <c r="A104" s="891"/>
      <c r="B104" s="876" t="s">
        <v>257</v>
      </c>
      <c r="C104" s="878" t="s">
        <v>202</v>
      </c>
      <c r="D104" s="49" t="s">
        <v>26</v>
      </c>
      <c r="E104" s="880"/>
      <c r="F104" s="871"/>
      <c r="G104" s="871"/>
      <c r="H104" s="871"/>
      <c r="I104" s="871"/>
      <c r="J104" s="885">
        <v>0.99</v>
      </c>
      <c r="K104" s="885">
        <v>0.89</v>
      </c>
      <c r="L104" s="885">
        <v>0.86</v>
      </c>
      <c r="M104" s="885">
        <v>0.85</v>
      </c>
      <c r="N104" s="885">
        <v>0.83</v>
      </c>
      <c r="O104" s="885">
        <v>0.74</v>
      </c>
      <c r="P104" s="885">
        <v>0.68</v>
      </c>
      <c r="Q104" s="885">
        <v>0.64</v>
      </c>
      <c r="R104" s="885">
        <v>0.61</v>
      </c>
      <c r="S104" s="885">
        <v>0.57999999999999996</v>
      </c>
      <c r="T104" s="885">
        <v>0.56999999999999995</v>
      </c>
      <c r="U104" s="885">
        <v>0.54</v>
      </c>
      <c r="V104" s="885">
        <v>0.52</v>
      </c>
      <c r="W104" s="885">
        <v>0.5</v>
      </c>
      <c r="X104" s="885">
        <v>0.48</v>
      </c>
      <c r="Y104" s="885">
        <v>0.48</v>
      </c>
      <c r="Z104" s="874">
        <v>0.44</v>
      </c>
    </row>
    <row r="105" spans="1:26" ht="24" customHeight="1">
      <c r="A105" s="891"/>
      <c r="B105" s="877"/>
      <c r="C105" s="882"/>
      <c r="D105" s="50" t="s">
        <v>10</v>
      </c>
      <c r="E105" s="880"/>
      <c r="F105" s="871"/>
      <c r="G105" s="871"/>
      <c r="H105" s="871"/>
      <c r="I105" s="871"/>
      <c r="J105" s="886"/>
      <c r="K105" s="886"/>
      <c r="L105" s="886"/>
      <c r="M105" s="886"/>
      <c r="N105" s="886"/>
      <c r="O105" s="886"/>
      <c r="P105" s="886"/>
      <c r="Q105" s="886"/>
      <c r="R105" s="886"/>
      <c r="S105" s="886"/>
      <c r="T105" s="886"/>
      <c r="U105" s="886"/>
      <c r="V105" s="886"/>
      <c r="W105" s="886"/>
      <c r="X105" s="886"/>
      <c r="Y105" s="886"/>
      <c r="Z105" s="875"/>
    </row>
    <row r="106" spans="1:26" ht="24" customHeight="1">
      <c r="A106" s="891"/>
      <c r="B106" s="876" t="s">
        <v>258</v>
      </c>
      <c r="C106" s="878" t="s">
        <v>202</v>
      </c>
      <c r="D106" s="49" t="s">
        <v>26</v>
      </c>
      <c r="E106" s="880"/>
      <c r="F106" s="871"/>
      <c r="G106" s="871"/>
      <c r="H106" s="871"/>
      <c r="I106" s="871"/>
      <c r="J106" s="871"/>
      <c r="K106" s="885">
        <v>0.9</v>
      </c>
      <c r="L106" s="885">
        <v>0.87</v>
      </c>
      <c r="M106" s="885">
        <v>0.86</v>
      </c>
      <c r="N106" s="885">
        <v>0.84</v>
      </c>
      <c r="O106" s="885">
        <v>0.75</v>
      </c>
      <c r="P106" s="885">
        <v>0.69</v>
      </c>
      <c r="Q106" s="885">
        <v>0.65</v>
      </c>
      <c r="R106" s="885">
        <v>0.61</v>
      </c>
      <c r="S106" s="885">
        <v>0.59</v>
      </c>
      <c r="T106" s="885">
        <v>0.56999999999999995</v>
      </c>
      <c r="U106" s="885">
        <v>0.54</v>
      </c>
      <c r="V106" s="885">
        <v>0.52</v>
      </c>
      <c r="W106" s="885">
        <v>0.51</v>
      </c>
      <c r="X106" s="885">
        <v>0.49</v>
      </c>
      <c r="Y106" s="885">
        <v>0.48</v>
      </c>
      <c r="Z106" s="874">
        <v>0.45</v>
      </c>
    </row>
    <row r="107" spans="1:26" ht="24" customHeight="1">
      <c r="A107" s="891"/>
      <c r="B107" s="877"/>
      <c r="C107" s="882"/>
      <c r="D107" s="50" t="s">
        <v>10</v>
      </c>
      <c r="E107" s="880"/>
      <c r="F107" s="871"/>
      <c r="G107" s="871"/>
      <c r="H107" s="871"/>
      <c r="I107" s="871"/>
      <c r="J107" s="871"/>
      <c r="K107" s="886"/>
      <c r="L107" s="886"/>
      <c r="M107" s="886"/>
      <c r="N107" s="886"/>
      <c r="O107" s="886"/>
      <c r="P107" s="886"/>
      <c r="Q107" s="886"/>
      <c r="R107" s="886"/>
      <c r="S107" s="886"/>
      <c r="T107" s="886"/>
      <c r="U107" s="886"/>
      <c r="V107" s="886"/>
      <c r="W107" s="886"/>
      <c r="X107" s="886"/>
      <c r="Y107" s="886"/>
      <c r="Z107" s="875"/>
    </row>
    <row r="108" spans="1:26" ht="24" customHeight="1">
      <c r="A108" s="891"/>
      <c r="B108" s="876" t="s">
        <v>260</v>
      </c>
      <c r="C108" s="878" t="s">
        <v>202</v>
      </c>
      <c r="D108" s="49" t="s">
        <v>26</v>
      </c>
      <c r="E108" s="880"/>
      <c r="F108" s="871"/>
      <c r="G108" s="871"/>
      <c r="H108" s="871"/>
      <c r="I108" s="871"/>
      <c r="J108" s="871"/>
      <c r="K108" s="871"/>
      <c r="L108" s="885">
        <v>0.97</v>
      </c>
      <c r="M108" s="885">
        <v>0.95</v>
      </c>
      <c r="N108" s="885">
        <v>0.93</v>
      </c>
      <c r="O108" s="889">
        <v>0.83</v>
      </c>
      <c r="P108" s="889">
        <v>0.76</v>
      </c>
      <c r="Q108" s="889">
        <v>0.72</v>
      </c>
      <c r="R108" s="889">
        <v>0.68</v>
      </c>
      <c r="S108" s="889">
        <v>0.65</v>
      </c>
      <c r="T108" s="889">
        <v>0.63</v>
      </c>
      <c r="U108" s="889">
        <v>0.6</v>
      </c>
      <c r="V108" s="889">
        <v>0.57999999999999996</v>
      </c>
      <c r="W108" s="889">
        <v>0.56000000000000005</v>
      </c>
      <c r="X108" s="889">
        <v>0.54</v>
      </c>
      <c r="Y108" s="889">
        <v>0.53</v>
      </c>
      <c r="Z108" s="887">
        <v>0.5</v>
      </c>
    </row>
    <row r="109" spans="1:26" ht="24" customHeight="1">
      <c r="A109" s="891"/>
      <c r="B109" s="877"/>
      <c r="C109" s="882"/>
      <c r="D109" s="50" t="s">
        <v>10</v>
      </c>
      <c r="E109" s="880"/>
      <c r="F109" s="871"/>
      <c r="G109" s="871"/>
      <c r="H109" s="871"/>
      <c r="I109" s="871"/>
      <c r="J109" s="871"/>
      <c r="K109" s="871"/>
      <c r="L109" s="886"/>
      <c r="M109" s="886"/>
      <c r="N109" s="886"/>
      <c r="O109" s="890"/>
      <c r="P109" s="890"/>
      <c r="Q109" s="890"/>
      <c r="R109" s="890"/>
      <c r="S109" s="890"/>
      <c r="T109" s="890"/>
      <c r="U109" s="890"/>
      <c r="V109" s="890"/>
      <c r="W109" s="890"/>
      <c r="X109" s="890"/>
      <c r="Y109" s="890"/>
      <c r="Z109" s="888"/>
    </row>
    <row r="110" spans="1:26" ht="24" customHeight="1">
      <c r="A110" s="891"/>
      <c r="B110" s="876" t="s">
        <v>261</v>
      </c>
      <c r="C110" s="878" t="s">
        <v>202</v>
      </c>
      <c r="D110" s="49" t="s">
        <v>26</v>
      </c>
      <c r="E110" s="880"/>
      <c r="F110" s="871"/>
      <c r="G110" s="871"/>
      <c r="H110" s="871"/>
      <c r="I110" s="871"/>
      <c r="J110" s="871"/>
      <c r="K110" s="871"/>
      <c r="L110" s="871"/>
      <c r="M110" s="885">
        <v>0.98</v>
      </c>
      <c r="N110" s="885">
        <v>0.96</v>
      </c>
      <c r="O110" s="885">
        <v>0.85</v>
      </c>
      <c r="P110" s="885">
        <v>0.79</v>
      </c>
      <c r="Q110" s="885">
        <v>0.74</v>
      </c>
      <c r="R110" s="885">
        <v>0.7</v>
      </c>
      <c r="S110" s="885">
        <v>0.67</v>
      </c>
      <c r="T110" s="885">
        <v>0.65</v>
      </c>
      <c r="U110" s="885">
        <v>0.62</v>
      </c>
      <c r="V110" s="885">
        <v>0.6</v>
      </c>
      <c r="W110" s="885">
        <v>0.57999999999999996</v>
      </c>
      <c r="X110" s="885">
        <v>0.56000000000000005</v>
      </c>
      <c r="Y110" s="885">
        <v>0.55000000000000004</v>
      </c>
      <c r="Z110" s="874">
        <v>0.51</v>
      </c>
    </row>
    <row r="111" spans="1:26" ht="24" customHeight="1">
      <c r="A111" s="891"/>
      <c r="B111" s="877"/>
      <c r="C111" s="882"/>
      <c r="D111" s="50" t="s">
        <v>10</v>
      </c>
      <c r="E111" s="880"/>
      <c r="F111" s="871"/>
      <c r="G111" s="871"/>
      <c r="H111" s="871"/>
      <c r="I111" s="871"/>
      <c r="J111" s="871"/>
      <c r="K111" s="871"/>
      <c r="L111" s="871"/>
      <c r="M111" s="886"/>
      <c r="N111" s="886"/>
      <c r="O111" s="886"/>
      <c r="P111" s="886"/>
      <c r="Q111" s="886"/>
      <c r="R111" s="886"/>
      <c r="S111" s="886"/>
      <c r="T111" s="886"/>
      <c r="U111" s="886"/>
      <c r="V111" s="886"/>
      <c r="W111" s="886"/>
      <c r="X111" s="886"/>
      <c r="Y111" s="886"/>
      <c r="Z111" s="875"/>
    </row>
    <row r="112" spans="1:26" ht="24" customHeight="1">
      <c r="A112" s="891"/>
      <c r="B112" s="876" t="s">
        <v>262</v>
      </c>
      <c r="C112" s="878" t="s">
        <v>202</v>
      </c>
      <c r="D112" s="49" t="s">
        <v>26</v>
      </c>
      <c r="E112" s="880"/>
      <c r="F112" s="871"/>
      <c r="G112" s="871"/>
      <c r="H112" s="871"/>
      <c r="I112" s="871"/>
      <c r="J112" s="871"/>
      <c r="K112" s="871"/>
      <c r="L112" s="871"/>
      <c r="M112" s="871"/>
      <c r="N112" s="885">
        <v>0.98</v>
      </c>
      <c r="O112" s="885">
        <v>0.87</v>
      </c>
      <c r="P112" s="885">
        <v>0.8</v>
      </c>
      <c r="Q112" s="885">
        <v>0.75</v>
      </c>
      <c r="R112" s="885">
        <v>0.72</v>
      </c>
      <c r="S112" s="885">
        <v>0.69</v>
      </c>
      <c r="T112" s="885">
        <v>0.67</v>
      </c>
      <c r="U112" s="885">
        <v>0.63</v>
      </c>
      <c r="V112" s="885">
        <v>0.61</v>
      </c>
      <c r="W112" s="885">
        <v>0.59</v>
      </c>
      <c r="X112" s="885">
        <v>0.56999999999999995</v>
      </c>
      <c r="Y112" s="885">
        <v>0.56000000000000005</v>
      </c>
      <c r="Z112" s="874">
        <v>0.52</v>
      </c>
    </row>
    <row r="113" spans="1:26" ht="24" customHeight="1">
      <c r="A113" s="891"/>
      <c r="B113" s="877"/>
      <c r="C113" s="882"/>
      <c r="D113" s="50" t="s">
        <v>10</v>
      </c>
      <c r="E113" s="880"/>
      <c r="F113" s="871"/>
      <c r="G113" s="871"/>
      <c r="H113" s="871"/>
      <c r="I113" s="871"/>
      <c r="J113" s="871"/>
      <c r="K113" s="871"/>
      <c r="L113" s="871"/>
      <c r="M113" s="871"/>
      <c r="N113" s="886"/>
      <c r="O113" s="886"/>
      <c r="P113" s="886"/>
      <c r="Q113" s="886"/>
      <c r="R113" s="886"/>
      <c r="S113" s="886"/>
      <c r="T113" s="886"/>
      <c r="U113" s="886"/>
      <c r="V113" s="886"/>
      <c r="W113" s="886"/>
      <c r="X113" s="886"/>
      <c r="Y113" s="886"/>
      <c r="Z113" s="875"/>
    </row>
    <row r="114" spans="1:26" ht="24" customHeight="1">
      <c r="A114" s="891"/>
      <c r="B114" s="876" t="s">
        <v>263</v>
      </c>
      <c r="C114" s="878" t="s">
        <v>202</v>
      </c>
      <c r="D114" s="49" t="s">
        <v>26</v>
      </c>
      <c r="E114" s="880"/>
      <c r="F114" s="871"/>
      <c r="G114" s="871"/>
      <c r="H114" s="871"/>
      <c r="I114" s="871"/>
      <c r="J114" s="871"/>
      <c r="K114" s="871"/>
      <c r="L114" s="871"/>
      <c r="M114" s="871"/>
      <c r="N114" s="871"/>
      <c r="O114" s="885">
        <v>0.89</v>
      </c>
      <c r="P114" s="885">
        <v>0.82</v>
      </c>
      <c r="Q114" s="885">
        <v>0.77</v>
      </c>
      <c r="R114" s="885">
        <v>0.73</v>
      </c>
      <c r="S114" s="885">
        <v>0.7</v>
      </c>
      <c r="T114" s="885">
        <v>0.68</v>
      </c>
      <c r="U114" s="885">
        <v>0.65</v>
      </c>
      <c r="V114" s="885">
        <v>0.62</v>
      </c>
      <c r="W114" s="885">
        <v>0.6</v>
      </c>
      <c r="X114" s="885">
        <v>0.57999999999999996</v>
      </c>
      <c r="Y114" s="885">
        <v>0.56999999999999995</v>
      </c>
      <c r="Z114" s="874">
        <v>0.53</v>
      </c>
    </row>
    <row r="115" spans="1:26" ht="24" customHeight="1">
      <c r="A115" s="891"/>
      <c r="B115" s="877"/>
      <c r="C115" s="882"/>
      <c r="D115" s="50" t="s">
        <v>10</v>
      </c>
      <c r="E115" s="880"/>
      <c r="F115" s="871"/>
      <c r="G115" s="871"/>
      <c r="H115" s="871"/>
      <c r="I115" s="871"/>
      <c r="J115" s="871"/>
      <c r="K115" s="871"/>
      <c r="L115" s="871"/>
      <c r="M115" s="871"/>
      <c r="N115" s="871"/>
      <c r="O115" s="886"/>
      <c r="P115" s="886"/>
      <c r="Q115" s="886"/>
      <c r="R115" s="886"/>
      <c r="S115" s="886"/>
      <c r="T115" s="886"/>
      <c r="U115" s="886"/>
      <c r="V115" s="886"/>
      <c r="W115" s="886"/>
      <c r="X115" s="886"/>
      <c r="Y115" s="886"/>
      <c r="Z115" s="875"/>
    </row>
    <row r="116" spans="1:26" ht="24" customHeight="1">
      <c r="A116" s="891"/>
      <c r="B116" s="876" t="s">
        <v>174</v>
      </c>
      <c r="C116" s="878" t="s">
        <v>202</v>
      </c>
      <c r="D116" s="49" t="s">
        <v>26</v>
      </c>
      <c r="E116" s="880"/>
      <c r="F116" s="871"/>
      <c r="G116" s="871"/>
      <c r="H116" s="871"/>
      <c r="I116" s="871"/>
      <c r="J116" s="871"/>
      <c r="K116" s="871"/>
      <c r="L116" s="871"/>
      <c r="M116" s="871"/>
      <c r="N116" s="872"/>
      <c r="O116" s="871"/>
      <c r="P116" s="885">
        <v>0.92</v>
      </c>
      <c r="Q116" s="885">
        <v>0.86</v>
      </c>
      <c r="R116" s="885">
        <v>0.82</v>
      </c>
      <c r="S116" s="885">
        <v>0.79</v>
      </c>
      <c r="T116" s="885">
        <v>0.77</v>
      </c>
      <c r="U116" s="885">
        <v>0.73</v>
      </c>
      <c r="V116" s="885">
        <v>0.7</v>
      </c>
      <c r="W116" s="885">
        <v>0.68</v>
      </c>
      <c r="X116" s="885">
        <v>0.66</v>
      </c>
      <c r="Y116" s="885">
        <v>0.64</v>
      </c>
      <c r="Z116" s="874">
        <v>0.6</v>
      </c>
    </row>
    <row r="117" spans="1:26" ht="24" customHeight="1">
      <c r="A117" s="891"/>
      <c r="B117" s="877"/>
      <c r="C117" s="882"/>
      <c r="D117" s="50" t="s">
        <v>10</v>
      </c>
      <c r="E117" s="880"/>
      <c r="F117" s="871"/>
      <c r="G117" s="871"/>
      <c r="H117" s="871"/>
      <c r="I117" s="871"/>
      <c r="J117" s="871"/>
      <c r="K117" s="871"/>
      <c r="L117" s="871"/>
      <c r="M117" s="871"/>
      <c r="N117" s="873"/>
      <c r="O117" s="871"/>
      <c r="P117" s="886"/>
      <c r="Q117" s="886"/>
      <c r="R117" s="886"/>
      <c r="S117" s="886"/>
      <c r="T117" s="886"/>
      <c r="U117" s="886"/>
      <c r="V117" s="886"/>
      <c r="W117" s="886"/>
      <c r="X117" s="886"/>
      <c r="Y117" s="886"/>
      <c r="Z117" s="875"/>
    </row>
    <row r="118" spans="1:26" ht="24" customHeight="1">
      <c r="A118" s="891"/>
      <c r="B118" s="876" t="s">
        <v>175</v>
      </c>
      <c r="C118" s="878" t="s">
        <v>202</v>
      </c>
      <c r="D118" s="49" t="s">
        <v>26</v>
      </c>
      <c r="E118" s="880"/>
      <c r="F118" s="871"/>
      <c r="G118" s="871"/>
      <c r="H118" s="871"/>
      <c r="I118" s="871"/>
      <c r="J118" s="871"/>
      <c r="K118" s="871"/>
      <c r="L118" s="871"/>
      <c r="M118" s="871"/>
      <c r="N118" s="871"/>
      <c r="O118" s="872"/>
      <c r="P118" s="871"/>
      <c r="Q118" s="885">
        <v>0.94</v>
      </c>
      <c r="R118" s="885">
        <v>0.89</v>
      </c>
      <c r="S118" s="885">
        <v>0.86</v>
      </c>
      <c r="T118" s="885">
        <v>0.83</v>
      </c>
      <c r="U118" s="885">
        <v>0.79</v>
      </c>
      <c r="V118" s="885">
        <v>0.76</v>
      </c>
      <c r="W118" s="885">
        <v>0.74</v>
      </c>
      <c r="X118" s="885">
        <v>0.71</v>
      </c>
      <c r="Y118" s="885">
        <v>0.7</v>
      </c>
      <c r="Z118" s="874">
        <v>0.65</v>
      </c>
    </row>
    <row r="119" spans="1:26" ht="24" customHeight="1">
      <c r="A119" s="891"/>
      <c r="B119" s="877"/>
      <c r="C119" s="882"/>
      <c r="D119" s="50" t="s">
        <v>10</v>
      </c>
      <c r="E119" s="880"/>
      <c r="F119" s="871"/>
      <c r="G119" s="871"/>
      <c r="H119" s="871"/>
      <c r="I119" s="871"/>
      <c r="J119" s="871"/>
      <c r="K119" s="871"/>
      <c r="L119" s="871"/>
      <c r="M119" s="871"/>
      <c r="N119" s="871"/>
      <c r="O119" s="873"/>
      <c r="P119" s="871"/>
      <c r="Q119" s="886"/>
      <c r="R119" s="886"/>
      <c r="S119" s="886"/>
      <c r="T119" s="886"/>
      <c r="U119" s="886"/>
      <c r="V119" s="886"/>
      <c r="W119" s="886"/>
      <c r="X119" s="886"/>
      <c r="Y119" s="886"/>
      <c r="Z119" s="875"/>
    </row>
    <row r="120" spans="1:26" ht="24" customHeight="1">
      <c r="A120" s="891"/>
      <c r="B120" s="876" t="s">
        <v>176</v>
      </c>
      <c r="C120" s="878" t="s">
        <v>202</v>
      </c>
      <c r="D120" s="49" t="s">
        <v>26</v>
      </c>
      <c r="E120" s="880"/>
      <c r="F120" s="871"/>
      <c r="G120" s="871"/>
      <c r="H120" s="871"/>
      <c r="I120" s="871"/>
      <c r="J120" s="871"/>
      <c r="K120" s="871"/>
      <c r="L120" s="871"/>
      <c r="M120" s="871"/>
      <c r="N120" s="871"/>
      <c r="O120" s="871"/>
      <c r="P120" s="872"/>
      <c r="Q120" s="871"/>
      <c r="R120" s="885">
        <v>0.95</v>
      </c>
      <c r="S120" s="885">
        <v>0.91</v>
      </c>
      <c r="T120" s="885">
        <v>0.88</v>
      </c>
      <c r="U120" s="885">
        <v>0.84</v>
      </c>
      <c r="V120" s="885">
        <v>0.81</v>
      </c>
      <c r="W120" s="885">
        <v>0.78</v>
      </c>
      <c r="X120" s="885">
        <v>0.76</v>
      </c>
      <c r="Y120" s="885">
        <v>0.74</v>
      </c>
      <c r="Z120" s="874">
        <v>0.69</v>
      </c>
    </row>
    <row r="121" spans="1:26" ht="24" customHeight="1">
      <c r="A121" s="891"/>
      <c r="B121" s="877"/>
      <c r="C121" s="882"/>
      <c r="D121" s="50" t="s">
        <v>10</v>
      </c>
      <c r="E121" s="880"/>
      <c r="F121" s="871"/>
      <c r="G121" s="871"/>
      <c r="H121" s="871"/>
      <c r="I121" s="871"/>
      <c r="J121" s="871"/>
      <c r="K121" s="871"/>
      <c r="L121" s="871"/>
      <c r="M121" s="871"/>
      <c r="N121" s="871"/>
      <c r="O121" s="871"/>
      <c r="P121" s="873"/>
      <c r="Q121" s="871"/>
      <c r="R121" s="886"/>
      <c r="S121" s="886"/>
      <c r="T121" s="886"/>
      <c r="U121" s="886"/>
      <c r="V121" s="886"/>
      <c r="W121" s="886"/>
      <c r="X121" s="886"/>
      <c r="Y121" s="886"/>
      <c r="Z121" s="875"/>
    </row>
    <row r="122" spans="1:26" ht="24" customHeight="1">
      <c r="A122" s="891"/>
      <c r="B122" s="876" t="s">
        <v>177</v>
      </c>
      <c r="C122" s="878" t="s">
        <v>202</v>
      </c>
      <c r="D122" s="49" t="s">
        <v>26</v>
      </c>
      <c r="E122" s="880"/>
      <c r="F122" s="871"/>
      <c r="G122" s="871"/>
      <c r="H122" s="871"/>
      <c r="I122" s="871"/>
      <c r="J122" s="871"/>
      <c r="K122" s="871"/>
      <c r="L122" s="871"/>
      <c r="M122" s="871"/>
      <c r="N122" s="871"/>
      <c r="O122" s="871"/>
      <c r="P122" s="871"/>
      <c r="Q122" s="872"/>
      <c r="R122" s="871"/>
      <c r="S122" s="885">
        <v>0.96</v>
      </c>
      <c r="T122" s="885">
        <v>0.93</v>
      </c>
      <c r="U122" s="885">
        <v>0.88</v>
      </c>
      <c r="V122" s="885">
        <v>0.85</v>
      </c>
      <c r="W122" s="885">
        <v>0.82</v>
      </c>
      <c r="X122" s="885">
        <v>0.8</v>
      </c>
      <c r="Y122" s="885">
        <v>0.78</v>
      </c>
      <c r="Z122" s="874">
        <v>0.73</v>
      </c>
    </row>
    <row r="123" spans="1:26" ht="24" customHeight="1">
      <c r="A123" s="891"/>
      <c r="B123" s="877"/>
      <c r="C123" s="882"/>
      <c r="D123" s="50" t="s">
        <v>10</v>
      </c>
      <c r="E123" s="880"/>
      <c r="F123" s="871"/>
      <c r="G123" s="871"/>
      <c r="H123" s="871"/>
      <c r="I123" s="871"/>
      <c r="J123" s="871"/>
      <c r="K123" s="871"/>
      <c r="L123" s="871"/>
      <c r="M123" s="871"/>
      <c r="N123" s="871"/>
      <c r="O123" s="871"/>
      <c r="P123" s="871"/>
      <c r="Q123" s="873"/>
      <c r="R123" s="871"/>
      <c r="S123" s="886"/>
      <c r="T123" s="886"/>
      <c r="U123" s="886"/>
      <c r="V123" s="886"/>
      <c r="W123" s="886"/>
      <c r="X123" s="886"/>
      <c r="Y123" s="886"/>
      <c r="Z123" s="875"/>
    </row>
    <row r="124" spans="1:26" ht="24" customHeight="1">
      <c r="A124" s="891"/>
      <c r="B124" s="876" t="s">
        <v>178</v>
      </c>
      <c r="C124" s="878" t="s">
        <v>202</v>
      </c>
      <c r="D124" s="49" t="s">
        <v>26</v>
      </c>
      <c r="E124" s="880"/>
      <c r="F124" s="871"/>
      <c r="G124" s="871"/>
      <c r="H124" s="871"/>
      <c r="I124" s="871"/>
      <c r="J124" s="871"/>
      <c r="K124" s="871"/>
      <c r="L124" s="871"/>
      <c r="M124" s="871"/>
      <c r="N124" s="871"/>
      <c r="O124" s="871"/>
      <c r="P124" s="871"/>
      <c r="Q124" s="871"/>
      <c r="R124" s="872"/>
      <c r="S124" s="871"/>
      <c r="T124" s="885">
        <v>0.97</v>
      </c>
      <c r="U124" s="885">
        <v>0.92</v>
      </c>
      <c r="V124" s="885">
        <v>0.88</v>
      </c>
      <c r="W124" s="885">
        <v>0.86</v>
      </c>
      <c r="X124" s="885">
        <v>0.83</v>
      </c>
      <c r="Y124" s="885">
        <v>0.82</v>
      </c>
      <c r="Z124" s="874">
        <v>0.76</v>
      </c>
    </row>
    <row r="125" spans="1:26" ht="24" customHeight="1">
      <c r="A125" s="891"/>
      <c r="B125" s="877"/>
      <c r="C125" s="882"/>
      <c r="D125" s="50" t="s">
        <v>10</v>
      </c>
      <c r="E125" s="880"/>
      <c r="F125" s="871"/>
      <c r="G125" s="871"/>
      <c r="H125" s="871"/>
      <c r="I125" s="871"/>
      <c r="J125" s="871"/>
      <c r="K125" s="871"/>
      <c r="L125" s="871"/>
      <c r="M125" s="871"/>
      <c r="N125" s="871"/>
      <c r="O125" s="871"/>
      <c r="P125" s="871"/>
      <c r="Q125" s="871"/>
      <c r="R125" s="873"/>
      <c r="S125" s="871"/>
      <c r="T125" s="886"/>
      <c r="U125" s="886"/>
      <c r="V125" s="886"/>
      <c r="W125" s="886"/>
      <c r="X125" s="886"/>
      <c r="Y125" s="886"/>
      <c r="Z125" s="875"/>
    </row>
    <row r="126" spans="1:26" ht="24" customHeight="1">
      <c r="A126" s="891"/>
      <c r="B126" s="876" t="s">
        <v>179</v>
      </c>
      <c r="C126" s="878" t="s">
        <v>202</v>
      </c>
      <c r="D126" s="49" t="s">
        <v>26</v>
      </c>
      <c r="E126" s="880"/>
      <c r="F126" s="871"/>
      <c r="G126" s="871"/>
      <c r="H126" s="871"/>
      <c r="I126" s="871"/>
      <c r="J126" s="871"/>
      <c r="K126" s="871"/>
      <c r="L126" s="871"/>
      <c r="M126" s="871"/>
      <c r="N126" s="871"/>
      <c r="O126" s="871"/>
      <c r="P126" s="871"/>
      <c r="Q126" s="871"/>
      <c r="R126" s="871"/>
      <c r="S126" s="872"/>
      <c r="T126" s="871"/>
      <c r="U126" s="885">
        <v>0.95</v>
      </c>
      <c r="V126" s="885">
        <v>0.91</v>
      </c>
      <c r="W126" s="885">
        <v>0.88</v>
      </c>
      <c r="X126" s="885">
        <v>0.86</v>
      </c>
      <c r="Y126" s="885">
        <v>0.84</v>
      </c>
      <c r="Z126" s="874">
        <v>0.78</v>
      </c>
    </row>
    <row r="127" spans="1:26" ht="24" customHeight="1">
      <c r="A127" s="891"/>
      <c r="B127" s="877"/>
      <c r="C127" s="882"/>
      <c r="D127" s="50" t="s">
        <v>10</v>
      </c>
      <c r="E127" s="880"/>
      <c r="F127" s="871"/>
      <c r="G127" s="871"/>
      <c r="H127" s="871"/>
      <c r="I127" s="871"/>
      <c r="J127" s="871"/>
      <c r="K127" s="871"/>
      <c r="L127" s="871"/>
      <c r="M127" s="871"/>
      <c r="N127" s="871"/>
      <c r="O127" s="871"/>
      <c r="P127" s="871"/>
      <c r="Q127" s="871"/>
      <c r="R127" s="871"/>
      <c r="S127" s="873"/>
      <c r="T127" s="871"/>
      <c r="U127" s="886"/>
      <c r="V127" s="886"/>
      <c r="W127" s="886"/>
      <c r="X127" s="886"/>
      <c r="Y127" s="886"/>
      <c r="Z127" s="875"/>
    </row>
    <row r="128" spans="1:26" ht="24" customHeight="1">
      <c r="A128" s="891"/>
      <c r="B128" s="876" t="s">
        <v>180</v>
      </c>
      <c r="C128" s="878" t="s">
        <v>202</v>
      </c>
      <c r="D128" s="49" t="s">
        <v>26</v>
      </c>
      <c r="E128" s="880"/>
      <c r="F128" s="871"/>
      <c r="G128" s="871"/>
      <c r="H128" s="871"/>
      <c r="I128" s="871"/>
      <c r="J128" s="871"/>
      <c r="K128" s="871"/>
      <c r="L128" s="871"/>
      <c r="M128" s="871"/>
      <c r="N128" s="871"/>
      <c r="O128" s="871"/>
      <c r="P128" s="871"/>
      <c r="Q128" s="871"/>
      <c r="R128" s="871"/>
      <c r="S128" s="871"/>
      <c r="T128" s="872"/>
      <c r="U128" s="883"/>
      <c r="V128" s="885">
        <v>0.96</v>
      </c>
      <c r="W128" s="885">
        <v>0.93</v>
      </c>
      <c r="X128" s="885">
        <v>0.9</v>
      </c>
      <c r="Y128" s="885">
        <v>0.89</v>
      </c>
      <c r="Z128" s="874">
        <v>0.82</v>
      </c>
    </row>
    <row r="129" spans="1:26" ht="24" customHeight="1">
      <c r="A129" s="891"/>
      <c r="B129" s="877"/>
      <c r="C129" s="882"/>
      <c r="D129" s="50" t="s">
        <v>10</v>
      </c>
      <c r="E129" s="880"/>
      <c r="F129" s="871"/>
      <c r="G129" s="871"/>
      <c r="H129" s="871"/>
      <c r="I129" s="871"/>
      <c r="J129" s="871"/>
      <c r="K129" s="871"/>
      <c r="L129" s="871"/>
      <c r="M129" s="871"/>
      <c r="N129" s="871"/>
      <c r="O129" s="871"/>
      <c r="P129" s="871"/>
      <c r="Q129" s="871"/>
      <c r="R129" s="871"/>
      <c r="S129" s="871"/>
      <c r="T129" s="873"/>
      <c r="U129" s="884"/>
      <c r="V129" s="886"/>
      <c r="W129" s="886"/>
      <c r="X129" s="886"/>
      <c r="Y129" s="886"/>
      <c r="Z129" s="875"/>
    </row>
    <row r="130" spans="1:26" ht="24" customHeight="1">
      <c r="A130" s="891"/>
      <c r="B130" s="876" t="s">
        <v>181</v>
      </c>
      <c r="C130" s="878" t="s">
        <v>202</v>
      </c>
      <c r="D130" s="49" t="s">
        <v>26</v>
      </c>
      <c r="E130" s="880"/>
      <c r="F130" s="871"/>
      <c r="G130" s="871"/>
      <c r="H130" s="871"/>
      <c r="I130" s="871"/>
      <c r="J130" s="871"/>
      <c r="K130" s="871"/>
      <c r="L130" s="871"/>
      <c r="M130" s="871"/>
      <c r="N130" s="871"/>
      <c r="O130" s="871"/>
      <c r="P130" s="871"/>
      <c r="Q130" s="871"/>
      <c r="R130" s="871"/>
      <c r="S130" s="871"/>
      <c r="T130" s="871"/>
      <c r="U130" s="872"/>
      <c r="V130" s="871"/>
      <c r="W130" s="885">
        <v>0.97</v>
      </c>
      <c r="X130" s="885">
        <v>0.94</v>
      </c>
      <c r="Y130" s="885">
        <v>0.92</v>
      </c>
      <c r="Z130" s="874">
        <v>0.86</v>
      </c>
    </row>
    <row r="131" spans="1:26" ht="24" customHeight="1">
      <c r="A131" s="891"/>
      <c r="B131" s="877"/>
      <c r="C131" s="882"/>
      <c r="D131" s="50" t="s">
        <v>10</v>
      </c>
      <c r="E131" s="880"/>
      <c r="F131" s="871"/>
      <c r="G131" s="871"/>
      <c r="H131" s="871"/>
      <c r="I131" s="871"/>
      <c r="J131" s="871"/>
      <c r="K131" s="871"/>
      <c r="L131" s="871"/>
      <c r="M131" s="871"/>
      <c r="N131" s="871"/>
      <c r="O131" s="871"/>
      <c r="P131" s="871"/>
      <c r="Q131" s="871"/>
      <c r="R131" s="871"/>
      <c r="S131" s="871"/>
      <c r="T131" s="871"/>
      <c r="U131" s="873"/>
      <c r="V131" s="871"/>
      <c r="W131" s="886"/>
      <c r="X131" s="886"/>
      <c r="Y131" s="886"/>
      <c r="Z131" s="875"/>
    </row>
    <row r="132" spans="1:26" ht="24" customHeight="1">
      <c r="A132" s="891"/>
      <c r="B132" s="876" t="s">
        <v>182</v>
      </c>
      <c r="C132" s="878" t="s">
        <v>202</v>
      </c>
      <c r="D132" s="49" t="s">
        <v>26</v>
      </c>
      <c r="E132" s="880"/>
      <c r="F132" s="871"/>
      <c r="G132" s="871"/>
      <c r="H132" s="871"/>
      <c r="I132" s="871"/>
      <c r="J132" s="871"/>
      <c r="K132" s="871"/>
      <c r="L132" s="871"/>
      <c r="M132" s="871"/>
      <c r="N132" s="871"/>
      <c r="O132" s="871"/>
      <c r="P132" s="871"/>
      <c r="Q132" s="871"/>
      <c r="R132" s="871"/>
      <c r="S132" s="871"/>
      <c r="T132" s="871"/>
      <c r="U132" s="871"/>
      <c r="V132" s="872"/>
      <c r="W132" s="883"/>
      <c r="X132" s="885">
        <v>0.97</v>
      </c>
      <c r="Y132" s="885">
        <v>0.95</v>
      </c>
      <c r="Z132" s="874">
        <v>0.88</v>
      </c>
    </row>
    <row r="133" spans="1:26" ht="24" customHeight="1">
      <c r="A133" s="891"/>
      <c r="B133" s="877"/>
      <c r="C133" s="882"/>
      <c r="D133" s="50" t="s">
        <v>10</v>
      </c>
      <c r="E133" s="880"/>
      <c r="F133" s="871"/>
      <c r="G133" s="871"/>
      <c r="H133" s="871"/>
      <c r="I133" s="871"/>
      <c r="J133" s="871"/>
      <c r="K133" s="871"/>
      <c r="L133" s="871"/>
      <c r="M133" s="871"/>
      <c r="N133" s="871"/>
      <c r="O133" s="871"/>
      <c r="P133" s="871"/>
      <c r="Q133" s="871"/>
      <c r="R133" s="871"/>
      <c r="S133" s="871"/>
      <c r="T133" s="871"/>
      <c r="U133" s="871"/>
      <c r="V133" s="873"/>
      <c r="W133" s="884"/>
      <c r="X133" s="886"/>
      <c r="Y133" s="886"/>
      <c r="Z133" s="875"/>
    </row>
    <row r="134" spans="1:26" ht="24" customHeight="1">
      <c r="A134" s="891"/>
      <c r="B134" s="876" t="s">
        <v>183</v>
      </c>
      <c r="C134" s="878" t="s">
        <v>202</v>
      </c>
      <c r="D134" s="49" t="s">
        <v>26</v>
      </c>
      <c r="E134" s="880"/>
      <c r="F134" s="871"/>
      <c r="G134" s="871"/>
      <c r="H134" s="871"/>
      <c r="I134" s="871"/>
      <c r="J134" s="871"/>
      <c r="K134" s="871"/>
      <c r="L134" s="871"/>
      <c r="M134" s="871"/>
      <c r="N134" s="871"/>
      <c r="O134" s="871"/>
      <c r="P134" s="871"/>
      <c r="Q134" s="871"/>
      <c r="R134" s="871"/>
      <c r="S134" s="871"/>
      <c r="T134" s="871"/>
      <c r="U134" s="871"/>
      <c r="V134" s="871"/>
      <c r="W134" s="872"/>
      <c r="X134" s="871"/>
      <c r="Y134" s="885">
        <v>0.98</v>
      </c>
      <c r="Z134" s="874">
        <v>0.91</v>
      </c>
    </row>
    <row r="135" spans="1:26" ht="24" customHeight="1">
      <c r="A135" s="891"/>
      <c r="B135" s="877"/>
      <c r="C135" s="882"/>
      <c r="D135" s="50" t="s">
        <v>10</v>
      </c>
      <c r="E135" s="880"/>
      <c r="F135" s="871"/>
      <c r="G135" s="871"/>
      <c r="H135" s="871"/>
      <c r="I135" s="871"/>
      <c r="J135" s="871"/>
      <c r="K135" s="871"/>
      <c r="L135" s="871"/>
      <c r="M135" s="871"/>
      <c r="N135" s="871"/>
      <c r="O135" s="871"/>
      <c r="P135" s="871"/>
      <c r="Q135" s="871"/>
      <c r="R135" s="871"/>
      <c r="S135" s="871"/>
      <c r="T135" s="871"/>
      <c r="U135" s="871"/>
      <c r="V135" s="871"/>
      <c r="W135" s="873"/>
      <c r="X135" s="871"/>
      <c r="Y135" s="886"/>
      <c r="Z135" s="875"/>
    </row>
    <row r="136" spans="1:26" ht="24" customHeight="1">
      <c r="A136" s="891"/>
      <c r="B136" s="876" t="s">
        <v>184</v>
      </c>
      <c r="C136" s="878" t="s">
        <v>202</v>
      </c>
      <c r="D136" s="49" t="s">
        <v>26</v>
      </c>
      <c r="E136" s="880"/>
      <c r="F136" s="871"/>
      <c r="G136" s="871"/>
      <c r="H136" s="871"/>
      <c r="I136" s="871"/>
      <c r="J136" s="871"/>
      <c r="K136" s="871"/>
      <c r="L136" s="871"/>
      <c r="M136" s="871"/>
      <c r="N136" s="871"/>
      <c r="O136" s="871"/>
      <c r="P136" s="871"/>
      <c r="Q136" s="871"/>
      <c r="R136" s="871"/>
      <c r="S136" s="871"/>
      <c r="T136" s="871"/>
      <c r="U136" s="871"/>
      <c r="V136" s="871"/>
      <c r="W136" s="871"/>
      <c r="X136" s="872"/>
      <c r="Y136" s="871"/>
      <c r="Z136" s="874">
        <v>0.93</v>
      </c>
    </row>
    <row r="137" spans="1:26" ht="24" customHeight="1">
      <c r="A137" s="891"/>
      <c r="B137" s="877"/>
      <c r="C137" s="882"/>
      <c r="D137" s="50" t="s">
        <v>10</v>
      </c>
      <c r="E137" s="880"/>
      <c r="F137" s="871"/>
      <c r="G137" s="871"/>
      <c r="H137" s="871"/>
      <c r="I137" s="871"/>
      <c r="J137" s="871"/>
      <c r="K137" s="871"/>
      <c r="L137" s="871"/>
      <c r="M137" s="871"/>
      <c r="N137" s="871"/>
      <c r="O137" s="871"/>
      <c r="P137" s="871"/>
      <c r="Q137" s="871"/>
      <c r="R137" s="871"/>
      <c r="S137" s="871"/>
      <c r="T137" s="871"/>
      <c r="U137" s="871"/>
      <c r="V137" s="871"/>
      <c r="W137" s="871"/>
      <c r="X137" s="873"/>
      <c r="Y137" s="871"/>
      <c r="Z137" s="875"/>
    </row>
    <row r="138" spans="1:26" ht="24" customHeight="1">
      <c r="A138" s="891"/>
      <c r="B138" s="876" t="s">
        <v>185</v>
      </c>
      <c r="C138" s="878" t="s">
        <v>202</v>
      </c>
      <c r="D138" s="49" t="s">
        <v>26</v>
      </c>
      <c r="E138" s="880"/>
      <c r="F138" s="871"/>
      <c r="G138" s="871"/>
      <c r="H138" s="871"/>
      <c r="I138" s="871"/>
      <c r="J138" s="871"/>
      <c r="K138" s="871"/>
      <c r="L138" s="871"/>
      <c r="M138" s="871"/>
      <c r="N138" s="871"/>
      <c r="O138" s="871"/>
      <c r="P138" s="871"/>
      <c r="Q138" s="871"/>
      <c r="R138" s="871"/>
      <c r="S138" s="871"/>
      <c r="T138" s="871"/>
      <c r="U138" s="871"/>
      <c r="V138" s="871"/>
      <c r="W138" s="871"/>
      <c r="X138" s="871"/>
      <c r="Y138" s="871"/>
      <c r="Z138" s="881"/>
    </row>
    <row r="139" spans="1:26" ht="24" customHeight="1">
      <c r="A139" s="891"/>
      <c r="B139" s="877"/>
      <c r="C139" s="879"/>
      <c r="D139" s="50" t="s">
        <v>10</v>
      </c>
      <c r="E139" s="880"/>
      <c r="F139" s="871"/>
      <c r="G139" s="871"/>
      <c r="H139" s="871"/>
      <c r="I139" s="871"/>
      <c r="J139" s="871"/>
      <c r="K139" s="871"/>
      <c r="L139" s="871"/>
      <c r="M139" s="871"/>
      <c r="N139" s="871"/>
      <c r="O139" s="871"/>
      <c r="P139" s="871"/>
      <c r="Q139" s="871"/>
      <c r="R139" s="871"/>
      <c r="S139" s="871"/>
      <c r="T139" s="871"/>
      <c r="U139" s="871"/>
      <c r="V139" s="871"/>
      <c r="W139" s="871"/>
      <c r="X139" s="871"/>
      <c r="Y139" s="871"/>
      <c r="Z139" s="881"/>
    </row>
    <row r="140" spans="1:26" ht="24" customHeight="1">
      <c r="A140" s="891" t="s">
        <v>266</v>
      </c>
      <c r="B140" s="876" t="s">
        <v>172</v>
      </c>
      <c r="C140" s="878" t="s">
        <v>202</v>
      </c>
      <c r="D140" s="49" t="s">
        <v>26</v>
      </c>
      <c r="E140" s="880"/>
      <c r="F140" s="885">
        <v>0.76</v>
      </c>
      <c r="G140" s="885">
        <v>0.62</v>
      </c>
      <c r="H140" s="885">
        <v>0.53</v>
      </c>
      <c r="I140" s="885">
        <v>0.46</v>
      </c>
      <c r="J140" s="885">
        <v>0.46</v>
      </c>
      <c r="K140" s="885">
        <v>0.41</v>
      </c>
      <c r="L140" s="885">
        <v>0.4</v>
      </c>
      <c r="M140" s="885">
        <v>0.39</v>
      </c>
      <c r="N140" s="885">
        <v>0.38</v>
      </c>
      <c r="O140" s="885">
        <v>0.34</v>
      </c>
      <c r="P140" s="885">
        <v>0.31</v>
      </c>
      <c r="Q140" s="885">
        <v>0.28999999999999998</v>
      </c>
      <c r="R140" s="885">
        <v>0.28000000000000003</v>
      </c>
      <c r="S140" s="885">
        <v>0.27</v>
      </c>
      <c r="T140" s="885">
        <v>0.26</v>
      </c>
      <c r="U140" s="885">
        <v>0.25</v>
      </c>
      <c r="V140" s="885">
        <v>0.24</v>
      </c>
      <c r="W140" s="885">
        <v>0.23</v>
      </c>
      <c r="X140" s="885">
        <v>0.23</v>
      </c>
      <c r="Y140" s="885">
        <v>0.22</v>
      </c>
      <c r="Z140" s="874">
        <v>0.21</v>
      </c>
    </row>
    <row r="141" spans="1:26" ht="24" customHeight="1">
      <c r="A141" s="891"/>
      <c r="B141" s="877"/>
      <c r="C141" s="882"/>
      <c r="D141" s="50" t="s">
        <v>10</v>
      </c>
      <c r="E141" s="880"/>
      <c r="F141" s="886"/>
      <c r="G141" s="886"/>
      <c r="H141" s="886"/>
      <c r="I141" s="886"/>
      <c r="J141" s="886"/>
      <c r="K141" s="886"/>
      <c r="L141" s="886"/>
      <c r="M141" s="886"/>
      <c r="N141" s="886"/>
      <c r="O141" s="886"/>
      <c r="P141" s="886"/>
      <c r="Q141" s="886"/>
      <c r="R141" s="886"/>
      <c r="S141" s="886"/>
      <c r="T141" s="886"/>
      <c r="U141" s="886"/>
      <c r="V141" s="886"/>
      <c r="W141" s="886"/>
      <c r="X141" s="886"/>
      <c r="Y141" s="886"/>
      <c r="Z141" s="875"/>
    </row>
    <row r="142" spans="1:26" ht="24" customHeight="1">
      <c r="A142" s="891"/>
      <c r="B142" s="876" t="s">
        <v>254</v>
      </c>
      <c r="C142" s="878" t="s">
        <v>202</v>
      </c>
      <c r="D142" s="49" t="s">
        <v>26</v>
      </c>
      <c r="E142" s="880"/>
      <c r="F142" s="871"/>
      <c r="G142" s="885">
        <v>0.82</v>
      </c>
      <c r="H142" s="885">
        <v>0.7</v>
      </c>
      <c r="I142" s="885">
        <v>0.61</v>
      </c>
      <c r="J142" s="885">
        <v>0.6</v>
      </c>
      <c r="K142" s="885">
        <v>0.54</v>
      </c>
      <c r="L142" s="885">
        <v>0.52</v>
      </c>
      <c r="M142" s="885">
        <v>0.51</v>
      </c>
      <c r="N142" s="885">
        <v>0.5</v>
      </c>
      <c r="O142" s="885">
        <v>0.45</v>
      </c>
      <c r="P142" s="885">
        <v>0.41</v>
      </c>
      <c r="Q142" s="885">
        <v>0.39</v>
      </c>
      <c r="R142" s="885">
        <v>0.37</v>
      </c>
      <c r="S142" s="885">
        <v>0.35</v>
      </c>
      <c r="T142" s="885">
        <v>0.34</v>
      </c>
      <c r="U142" s="885">
        <v>0.33</v>
      </c>
      <c r="V142" s="885">
        <v>0.31</v>
      </c>
      <c r="W142" s="885">
        <v>0.3</v>
      </c>
      <c r="X142" s="885">
        <v>0.3</v>
      </c>
      <c r="Y142" s="885">
        <v>0.28999999999999998</v>
      </c>
      <c r="Z142" s="874">
        <v>0.27</v>
      </c>
    </row>
    <row r="143" spans="1:26" ht="24" customHeight="1">
      <c r="A143" s="891"/>
      <c r="B143" s="877"/>
      <c r="C143" s="882"/>
      <c r="D143" s="50" t="s">
        <v>10</v>
      </c>
      <c r="E143" s="880"/>
      <c r="F143" s="871"/>
      <c r="G143" s="886"/>
      <c r="H143" s="886"/>
      <c r="I143" s="886"/>
      <c r="J143" s="886"/>
      <c r="K143" s="886"/>
      <c r="L143" s="886"/>
      <c r="M143" s="886"/>
      <c r="N143" s="886"/>
      <c r="O143" s="886"/>
      <c r="P143" s="886"/>
      <c r="Q143" s="886"/>
      <c r="R143" s="886"/>
      <c r="S143" s="886"/>
      <c r="T143" s="886"/>
      <c r="U143" s="886"/>
      <c r="V143" s="886"/>
      <c r="W143" s="886"/>
      <c r="X143" s="886"/>
      <c r="Y143" s="886"/>
      <c r="Z143" s="875"/>
    </row>
    <row r="144" spans="1:26" ht="24" customHeight="1">
      <c r="A144" s="891"/>
      <c r="B144" s="876" t="s">
        <v>255</v>
      </c>
      <c r="C144" s="878" t="s">
        <v>202</v>
      </c>
      <c r="D144" s="49" t="s">
        <v>26</v>
      </c>
      <c r="E144" s="880"/>
      <c r="F144" s="871"/>
      <c r="G144" s="871"/>
      <c r="H144" s="885">
        <v>0.85</v>
      </c>
      <c r="I144" s="885">
        <v>0.74</v>
      </c>
      <c r="J144" s="885">
        <v>0.73</v>
      </c>
      <c r="K144" s="885">
        <v>0.66</v>
      </c>
      <c r="L144" s="885">
        <v>0.64</v>
      </c>
      <c r="M144" s="885">
        <v>0.63</v>
      </c>
      <c r="N144" s="885">
        <v>0.61</v>
      </c>
      <c r="O144" s="885">
        <v>0.55000000000000004</v>
      </c>
      <c r="P144" s="885">
        <v>0.5</v>
      </c>
      <c r="Q144" s="885">
        <v>0.47</v>
      </c>
      <c r="R144" s="885">
        <v>0.45</v>
      </c>
      <c r="S144" s="885">
        <v>0.43</v>
      </c>
      <c r="T144" s="885">
        <v>0.42</v>
      </c>
      <c r="U144" s="885">
        <v>0.4</v>
      </c>
      <c r="V144" s="885">
        <v>0.38</v>
      </c>
      <c r="W144" s="885">
        <v>0.37</v>
      </c>
      <c r="X144" s="885">
        <v>0.36</v>
      </c>
      <c r="Y144" s="885">
        <v>0.36</v>
      </c>
      <c r="Z144" s="874">
        <v>0.33</v>
      </c>
    </row>
    <row r="145" spans="1:26" ht="24" customHeight="1">
      <c r="A145" s="891"/>
      <c r="B145" s="877"/>
      <c r="C145" s="882"/>
      <c r="D145" s="50" t="s">
        <v>10</v>
      </c>
      <c r="E145" s="880"/>
      <c r="F145" s="871"/>
      <c r="G145" s="871"/>
      <c r="H145" s="886"/>
      <c r="I145" s="886"/>
      <c r="J145" s="886"/>
      <c r="K145" s="886"/>
      <c r="L145" s="886"/>
      <c r="M145" s="886"/>
      <c r="N145" s="886"/>
      <c r="O145" s="886"/>
      <c r="P145" s="886"/>
      <c r="Q145" s="886"/>
      <c r="R145" s="886"/>
      <c r="S145" s="886"/>
      <c r="T145" s="886"/>
      <c r="U145" s="886"/>
      <c r="V145" s="886"/>
      <c r="W145" s="886"/>
      <c r="X145" s="886"/>
      <c r="Y145" s="886"/>
      <c r="Z145" s="875"/>
    </row>
    <row r="146" spans="1:26" ht="24" customHeight="1">
      <c r="A146" s="891"/>
      <c r="B146" s="876" t="s">
        <v>256</v>
      </c>
      <c r="C146" s="878" t="s">
        <v>202</v>
      </c>
      <c r="D146" s="49" t="s">
        <v>26</v>
      </c>
      <c r="E146" s="880"/>
      <c r="F146" s="871"/>
      <c r="G146" s="871"/>
      <c r="H146" s="871"/>
      <c r="I146" s="885">
        <v>0.87</v>
      </c>
      <c r="J146" s="885">
        <v>0.86</v>
      </c>
      <c r="K146" s="885">
        <v>0.78</v>
      </c>
      <c r="L146" s="885">
        <v>0.75</v>
      </c>
      <c r="M146" s="885">
        <v>0.74</v>
      </c>
      <c r="N146" s="885">
        <v>0.72</v>
      </c>
      <c r="O146" s="885">
        <v>0.64</v>
      </c>
      <c r="P146" s="885">
        <v>0.59</v>
      </c>
      <c r="Q146" s="885">
        <v>0.56000000000000005</v>
      </c>
      <c r="R146" s="885">
        <v>0.53</v>
      </c>
      <c r="S146" s="885">
        <v>0.51</v>
      </c>
      <c r="T146" s="885">
        <v>0.49</v>
      </c>
      <c r="U146" s="885">
        <v>0.47</v>
      </c>
      <c r="V146" s="885">
        <v>0.45</v>
      </c>
      <c r="W146" s="885">
        <v>0.43</v>
      </c>
      <c r="X146" s="885">
        <v>0.43</v>
      </c>
      <c r="Y146" s="885">
        <v>0.42</v>
      </c>
      <c r="Z146" s="874">
        <v>0.39</v>
      </c>
    </row>
    <row r="147" spans="1:26" ht="24" customHeight="1">
      <c r="A147" s="891"/>
      <c r="B147" s="877"/>
      <c r="C147" s="882"/>
      <c r="D147" s="50" t="s">
        <v>10</v>
      </c>
      <c r="E147" s="880"/>
      <c r="F147" s="871"/>
      <c r="G147" s="871"/>
      <c r="H147" s="871"/>
      <c r="I147" s="886"/>
      <c r="J147" s="886"/>
      <c r="K147" s="886"/>
      <c r="L147" s="886"/>
      <c r="M147" s="886"/>
      <c r="N147" s="886"/>
      <c r="O147" s="886"/>
      <c r="P147" s="886"/>
      <c r="Q147" s="886"/>
      <c r="R147" s="886"/>
      <c r="S147" s="886"/>
      <c r="T147" s="886"/>
      <c r="U147" s="886"/>
      <c r="V147" s="886"/>
      <c r="W147" s="886"/>
      <c r="X147" s="886"/>
      <c r="Y147" s="886"/>
      <c r="Z147" s="875"/>
    </row>
    <row r="148" spans="1:26" ht="24" customHeight="1">
      <c r="A148" s="891"/>
      <c r="B148" s="876" t="s">
        <v>257</v>
      </c>
      <c r="C148" s="878" t="s">
        <v>202</v>
      </c>
      <c r="D148" s="49" t="s">
        <v>26</v>
      </c>
      <c r="E148" s="880"/>
      <c r="F148" s="871"/>
      <c r="G148" s="871"/>
      <c r="H148" s="871"/>
      <c r="I148" s="871"/>
      <c r="J148" s="885">
        <v>0.99</v>
      </c>
      <c r="K148" s="885">
        <v>0.89</v>
      </c>
      <c r="L148" s="885">
        <v>0.86</v>
      </c>
      <c r="M148" s="885">
        <v>0.85</v>
      </c>
      <c r="N148" s="885">
        <v>0.83</v>
      </c>
      <c r="O148" s="885">
        <v>0.74</v>
      </c>
      <c r="P148" s="885">
        <v>0.68</v>
      </c>
      <c r="Q148" s="885">
        <v>0.64</v>
      </c>
      <c r="R148" s="885">
        <v>0.61</v>
      </c>
      <c r="S148" s="885">
        <v>0.57999999999999996</v>
      </c>
      <c r="T148" s="885">
        <v>0.56999999999999995</v>
      </c>
      <c r="U148" s="885">
        <v>0.54</v>
      </c>
      <c r="V148" s="885">
        <v>0.52</v>
      </c>
      <c r="W148" s="885">
        <v>0.5</v>
      </c>
      <c r="X148" s="885">
        <v>0.49</v>
      </c>
      <c r="Y148" s="885">
        <v>0.48</v>
      </c>
      <c r="Z148" s="874">
        <v>0.45</v>
      </c>
    </row>
    <row r="149" spans="1:26" ht="24" customHeight="1">
      <c r="A149" s="891"/>
      <c r="B149" s="877"/>
      <c r="C149" s="882"/>
      <c r="D149" s="50" t="s">
        <v>10</v>
      </c>
      <c r="E149" s="880"/>
      <c r="F149" s="871"/>
      <c r="G149" s="871"/>
      <c r="H149" s="871"/>
      <c r="I149" s="871"/>
      <c r="J149" s="886"/>
      <c r="K149" s="886"/>
      <c r="L149" s="886"/>
      <c r="M149" s="886"/>
      <c r="N149" s="886"/>
      <c r="O149" s="886"/>
      <c r="P149" s="886"/>
      <c r="Q149" s="886"/>
      <c r="R149" s="886"/>
      <c r="S149" s="886"/>
      <c r="T149" s="886"/>
      <c r="U149" s="886"/>
      <c r="V149" s="886"/>
      <c r="W149" s="886"/>
      <c r="X149" s="886"/>
      <c r="Y149" s="886"/>
      <c r="Z149" s="875"/>
    </row>
    <row r="150" spans="1:26" ht="24" customHeight="1">
      <c r="A150" s="891"/>
      <c r="B150" s="876" t="s">
        <v>258</v>
      </c>
      <c r="C150" s="878" t="s">
        <v>202</v>
      </c>
      <c r="D150" s="49" t="s">
        <v>26</v>
      </c>
      <c r="E150" s="880"/>
      <c r="F150" s="871"/>
      <c r="G150" s="871"/>
      <c r="H150" s="871"/>
      <c r="I150" s="871"/>
      <c r="J150" s="871"/>
      <c r="K150" s="885">
        <v>0.9</v>
      </c>
      <c r="L150" s="885">
        <v>0.87</v>
      </c>
      <c r="M150" s="885">
        <v>0.86</v>
      </c>
      <c r="N150" s="885">
        <v>0.84</v>
      </c>
      <c r="O150" s="885">
        <v>0.75</v>
      </c>
      <c r="P150" s="885">
        <v>0.69</v>
      </c>
      <c r="Q150" s="885">
        <v>0.65</v>
      </c>
      <c r="R150" s="885">
        <v>0.61</v>
      </c>
      <c r="S150" s="885">
        <v>0.59</v>
      </c>
      <c r="T150" s="885">
        <v>0.56999999999999995</v>
      </c>
      <c r="U150" s="885">
        <v>0.54</v>
      </c>
      <c r="V150" s="885">
        <v>0.52</v>
      </c>
      <c r="W150" s="885">
        <v>0.51</v>
      </c>
      <c r="X150" s="885">
        <v>0.49</v>
      </c>
      <c r="Y150" s="885">
        <v>0.49</v>
      </c>
      <c r="Z150" s="874">
        <v>0.45</v>
      </c>
    </row>
    <row r="151" spans="1:26" ht="24" customHeight="1">
      <c r="A151" s="891"/>
      <c r="B151" s="877"/>
      <c r="C151" s="882"/>
      <c r="D151" s="50" t="s">
        <v>10</v>
      </c>
      <c r="E151" s="880"/>
      <c r="F151" s="871"/>
      <c r="G151" s="871"/>
      <c r="H151" s="871"/>
      <c r="I151" s="871"/>
      <c r="J151" s="871"/>
      <c r="K151" s="886"/>
      <c r="L151" s="886"/>
      <c r="M151" s="886"/>
      <c r="N151" s="886"/>
      <c r="O151" s="886"/>
      <c r="P151" s="886"/>
      <c r="Q151" s="886"/>
      <c r="R151" s="886"/>
      <c r="S151" s="886"/>
      <c r="T151" s="886"/>
      <c r="U151" s="886"/>
      <c r="V151" s="886"/>
      <c r="W151" s="886"/>
      <c r="X151" s="886"/>
      <c r="Y151" s="886"/>
      <c r="Z151" s="875"/>
    </row>
    <row r="152" spans="1:26" ht="24" customHeight="1">
      <c r="A152" s="891"/>
      <c r="B152" s="876" t="s">
        <v>260</v>
      </c>
      <c r="C152" s="878" t="s">
        <v>202</v>
      </c>
      <c r="D152" s="49" t="s">
        <v>26</v>
      </c>
      <c r="E152" s="880"/>
      <c r="F152" s="871"/>
      <c r="G152" s="871"/>
      <c r="H152" s="871"/>
      <c r="I152" s="871"/>
      <c r="J152" s="871"/>
      <c r="K152" s="871"/>
      <c r="L152" s="885">
        <v>0.97</v>
      </c>
      <c r="M152" s="885">
        <v>0.95</v>
      </c>
      <c r="N152" s="885">
        <v>0.93</v>
      </c>
      <c r="O152" s="889">
        <v>0.83</v>
      </c>
      <c r="P152" s="889">
        <v>0.76</v>
      </c>
      <c r="Q152" s="889">
        <v>0.72</v>
      </c>
      <c r="R152" s="889">
        <v>0.68</v>
      </c>
      <c r="S152" s="889">
        <v>0.65</v>
      </c>
      <c r="T152" s="889">
        <v>0.63</v>
      </c>
      <c r="U152" s="889">
        <v>0.6</v>
      </c>
      <c r="V152" s="889">
        <v>0.57999999999999996</v>
      </c>
      <c r="W152" s="889">
        <v>0.56000000000000005</v>
      </c>
      <c r="X152" s="889">
        <v>0.55000000000000004</v>
      </c>
      <c r="Y152" s="889">
        <v>0.54</v>
      </c>
      <c r="Z152" s="887">
        <v>0.5</v>
      </c>
    </row>
    <row r="153" spans="1:26" ht="24" customHeight="1">
      <c r="A153" s="891"/>
      <c r="B153" s="877"/>
      <c r="C153" s="882"/>
      <c r="D153" s="50" t="s">
        <v>10</v>
      </c>
      <c r="E153" s="880"/>
      <c r="F153" s="871"/>
      <c r="G153" s="871"/>
      <c r="H153" s="871"/>
      <c r="I153" s="871"/>
      <c r="J153" s="871"/>
      <c r="K153" s="871"/>
      <c r="L153" s="886"/>
      <c r="M153" s="886"/>
      <c r="N153" s="886"/>
      <c r="O153" s="890"/>
      <c r="P153" s="890"/>
      <c r="Q153" s="890"/>
      <c r="R153" s="890"/>
      <c r="S153" s="890"/>
      <c r="T153" s="890"/>
      <c r="U153" s="890"/>
      <c r="V153" s="890"/>
      <c r="W153" s="890"/>
      <c r="X153" s="890"/>
      <c r="Y153" s="890"/>
      <c r="Z153" s="888"/>
    </row>
    <row r="154" spans="1:26" ht="24" customHeight="1">
      <c r="A154" s="891"/>
      <c r="B154" s="876" t="s">
        <v>261</v>
      </c>
      <c r="C154" s="878" t="s">
        <v>202</v>
      </c>
      <c r="D154" s="49" t="s">
        <v>26</v>
      </c>
      <c r="E154" s="880"/>
      <c r="F154" s="871"/>
      <c r="G154" s="871"/>
      <c r="H154" s="871"/>
      <c r="I154" s="871"/>
      <c r="J154" s="871"/>
      <c r="K154" s="871"/>
      <c r="L154" s="871"/>
      <c r="M154" s="885">
        <v>0.98</v>
      </c>
      <c r="N154" s="885">
        <v>0.96</v>
      </c>
      <c r="O154" s="885">
        <v>0.85</v>
      </c>
      <c r="P154" s="885">
        <v>0.79</v>
      </c>
      <c r="Q154" s="885">
        <v>0.74</v>
      </c>
      <c r="R154" s="885">
        <v>0.7</v>
      </c>
      <c r="S154" s="885">
        <v>0.67</v>
      </c>
      <c r="T154" s="885">
        <v>0.65</v>
      </c>
      <c r="U154" s="885">
        <v>0.62</v>
      </c>
      <c r="V154" s="885">
        <v>0.6</v>
      </c>
      <c r="W154" s="885">
        <v>0.57999999999999996</v>
      </c>
      <c r="X154" s="885">
        <v>0.56999999999999995</v>
      </c>
      <c r="Y154" s="885">
        <v>0.56000000000000005</v>
      </c>
      <c r="Z154" s="874">
        <v>0.52</v>
      </c>
    </row>
    <row r="155" spans="1:26" ht="24" customHeight="1">
      <c r="A155" s="891"/>
      <c r="B155" s="877"/>
      <c r="C155" s="882"/>
      <c r="D155" s="50" t="s">
        <v>10</v>
      </c>
      <c r="E155" s="880"/>
      <c r="F155" s="871"/>
      <c r="G155" s="871"/>
      <c r="H155" s="871"/>
      <c r="I155" s="871"/>
      <c r="J155" s="871"/>
      <c r="K155" s="871"/>
      <c r="L155" s="871"/>
      <c r="M155" s="886"/>
      <c r="N155" s="886"/>
      <c r="O155" s="886"/>
      <c r="P155" s="886"/>
      <c r="Q155" s="886"/>
      <c r="R155" s="886"/>
      <c r="S155" s="886"/>
      <c r="T155" s="886"/>
      <c r="U155" s="886"/>
      <c r="V155" s="886"/>
      <c r="W155" s="886"/>
      <c r="X155" s="886"/>
      <c r="Y155" s="886"/>
      <c r="Z155" s="875"/>
    </row>
    <row r="156" spans="1:26" ht="24" customHeight="1">
      <c r="A156" s="891"/>
      <c r="B156" s="876" t="s">
        <v>262</v>
      </c>
      <c r="C156" s="878" t="s">
        <v>202</v>
      </c>
      <c r="D156" s="49" t="s">
        <v>26</v>
      </c>
      <c r="E156" s="880"/>
      <c r="F156" s="871"/>
      <c r="G156" s="871"/>
      <c r="H156" s="871"/>
      <c r="I156" s="871"/>
      <c r="J156" s="871"/>
      <c r="K156" s="871"/>
      <c r="L156" s="871"/>
      <c r="M156" s="871"/>
      <c r="N156" s="885">
        <v>0.98</v>
      </c>
      <c r="O156" s="885">
        <v>0.87</v>
      </c>
      <c r="P156" s="885">
        <v>0.8</v>
      </c>
      <c r="Q156" s="885">
        <v>0.75</v>
      </c>
      <c r="R156" s="885">
        <v>0.72</v>
      </c>
      <c r="S156" s="885">
        <v>0.69</v>
      </c>
      <c r="T156" s="885">
        <v>0.67</v>
      </c>
      <c r="U156" s="885">
        <v>0.63</v>
      </c>
      <c r="V156" s="885">
        <v>0.61</v>
      </c>
      <c r="W156" s="885">
        <v>0.59</v>
      </c>
      <c r="X156" s="885">
        <v>0.57999999999999996</v>
      </c>
      <c r="Y156" s="885">
        <v>0.56999999999999995</v>
      </c>
      <c r="Z156" s="874">
        <v>0.53</v>
      </c>
    </row>
    <row r="157" spans="1:26" ht="24" customHeight="1">
      <c r="A157" s="891"/>
      <c r="B157" s="877"/>
      <c r="C157" s="882"/>
      <c r="D157" s="50" t="s">
        <v>10</v>
      </c>
      <c r="E157" s="880"/>
      <c r="F157" s="871"/>
      <c r="G157" s="871"/>
      <c r="H157" s="871"/>
      <c r="I157" s="871"/>
      <c r="J157" s="871"/>
      <c r="K157" s="871"/>
      <c r="L157" s="871"/>
      <c r="M157" s="871"/>
      <c r="N157" s="886"/>
      <c r="O157" s="886"/>
      <c r="P157" s="886"/>
      <c r="Q157" s="886"/>
      <c r="R157" s="886"/>
      <c r="S157" s="886"/>
      <c r="T157" s="886"/>
      <c r="U157" s="886"/>
      <c r="V157" s="886"/>
      <c r="W157" s="886"/>
      <c r="X157" s="886"/>
      <c r="Y157" s="886"/>
      <c r="Z157" s="875"/>
    </row>
    <row r="158" spans="1:26" ht="24" customHeight="1">
      <c r="A158" s="891"/>
      <c r="B158" s="876" t="s">
        <v>263</v>
      </c>
      <c r="C158" s="878" t="s">
        <v>202</v>
      </c>
      <c r="D158" s="49" t="s">
        <v>26</v>
      </c>
      <c r="E158" s="880"/>
      <c r="F158" s="871"/>
      <c r="G158" s="871"/>
      <c r="H158" s="871"/>
      <c r="I158" s="871"/>
      <c r="J158" s="871"/>
      <c r="K158" s="871"/>
      <c r="L158" s="871"/>
      <c r="M158" s="871"/>
      <c r="N158" s="871"/>
      <c r="O158" s="885">
        <v>0.89</v>
      </c>
      <c r="P158" s="885">
        <v>0.82</v>
      </c>
      <c r="Q158" s="885">
        <v>0.77</v>
      </c>
      <c r="R158" s="885">
        <v>0.73</v>
      </c>
      <c r="S158" s="885">
        <v>0.7</v>
      </c>
      <c r="T158" s="885">
        <v>0.68</v>
      </c>
      <c r="U158" s="885">
        <v>0.65</v>
      </c>
      <c r="V158" s="885">
        <v>0.62</v>
      </c>
      <c r="W158" s="885">
        <v>0.6</v>
      </c>
      <c r="X158" s="885">
        <v>0.59</v>
      </c>
      <c r="Y158" s="885">
        <v>0.57999999999999996</v>
      </c>
      <c r="Z158" s="874">
        <v>0.54</v>
      </c>
    </row>
    <row r="159" spans="1:26" ht="24" customHeight="1">
      <c r="A159" s="891"/>
      <c r="B159" s="877"/>
      <c r="C159" s="882"/>
      <c r="D159" s="50" t="s">
        <v>10</v>
      </c>
      <c r="E159" s="880"/>
      <c r="F159" s="871"/>
      <c r="G159" s="871"/>
      <c r="H159" s="871"/>
      <c r="I159" s="871"/>
      <c r="J159" s="871"/>
      <c r="K159" s="871"/>
      <c r="L159" s="871"/>
      <c r="M159" s="871"/>
      <c r="N159" s="871"/>
      <c r="O159" s="886"/>
      <c r="P159" s="886"/>
      <c r="Q159" s="886"/>
      <c r="R159" s="886"/>
      <c r="S159" s="886"/>
      <c r="T159" s="886"/>
      <c r="U159" s="886"/>
      <c r="V159" s="886"/>
      <c r="W159" s="886"/>
      <c r="X159" s="886"/>
      <c r="Y159" s="886"/>
      <c r="Z159" s="875"/>
    </row>
    <row r="160" spans="1:26" ht="24" customHeight="1">
      <c r="A160" s="891"/>
      <c r="B160" s="876" t="s">
        <v>174</v>
      </c>
      <c r="C160" s="878" t="s">
        <v>202</v>
      </c>
      <c r="D160" s="49" t="s">
        <v>26</v>
      </c>
      <c r="E160" s="880"/>
      <c r="F160" s="871"/>
      <c r="G160" s="871"/>
      <c r="H160" s="871"/>
      <c r="I160" s="871"/>
      <c r="J160" s="871"/>
      <c r="K160" s="871"/>
      <c r="L160" s="871"/>
      <c r="M160" s="871"/>
      <c r="N160" s="872"/>
      <c r="O160" s="871"/>
      <c r="P160" s="885">
        <v>0.92</v>
      </c>
      <c r="Q160" s="885">
        <v>0.86</v>
      </c>
      <c r="R160" s="885">
        <v>0.82</v>
      </c>
      <c r="S160" s="885">
        <v>0.79</v>
      </c>
      <c r="T160" s="885">
        <v>0.77</v>
      </c>
      <c r="U160" s="885">
        <v>0.73</v>
      </c>
      <c r="V160" s="885">
        <v>0.7</v>
      </c>
      <c r="W160" s="885">
        <v>0.68</v>
      </c>
      <c r="X160" s="885">
        <v>0.66</v>
      </c>
      <c r="Y160" s="885">
        <v>0.65</v>
      </c>
      <c r="Z160" s="874">
        <v>0.6</v>
      </c>
    </row>
    <row r="161" spans="1:26" ht="24" customHeight="1">
      <c r="A161" s="891"/>
      <c r="B161" s="877"/>
      <c r="C161" s="882"/>
      <c r="D161" s="50" t="s">
        <v>10</v>
      </c>
      <c r="E161" s="880"/>
      <c r="F161" s="871"/>
      <c r="G161" s="871"/>
      <c r="H161" s="871"/>
      <c r="I161" s="871"/>
      <c r="J161" s="871"/>
      <c r="K161" s="871"/>
      <c r="L161" s="871"/>
      <c r="M161" s="871"/>
      <c r="N161" s="873"/>
      <c r="O161" s="871"/>
      <c r="P161" s="886"/>
      <c r="Q161" s="886"/>
      <c r="R161" s="886"/>
      <c r="S161" s="886"/>
      <c r="T161" s="886"/>
      <c r="U161" s="886"/>
      <c r="V161" s="886"/>
      <c r="W161" s="886"/>
      <c r="X161" s="886"/>
      <c r="Y161" s="886"/>
      <c r="Z161" s="875"/>
    </row>
    <row r="162" spans="1:26" ht="24" customHeight="1">
      <c r="A162" s="891"/>
      <c r="B162" s="876" t="s">
        <v>175</v>
      </c>
      <c r="C162" s="878" t="s">
        <v>202</v>
      </c>
      <c r="D162" s="49" t="s">
        <v>26</v>
      </c>
      <c r="E162" s="880"/>
      <c r="F162" s="871"/>
      <c r="G162" s="871"/>
      <c r="H162" s="871"/>
      <c r="I162" s="871"/>
      <c r="J162" s="871"/>
      <c r="K162" s="871"/>
      <c r="L162" s="871"/>
      <c r="M162" s="871"/>
      <c r="N162" s="871"/>
      <c r="O162" s="872"/>
      <c r="P162" s="871"/>
      <c r="Q162" s="885">
        <v>0.94</v>
      </c>
      <c r="R162" s="885">
        <v>0.89</v>
      </c>
      <c r="S162" s="885">
        <v>0.86</v>
      </c>
      <c r="T162" s="885">
        <v>0.83</v>
      </c>
      <c r="U162" s="885">
        <v>0.79</v>
      </c>
      <c r="V162" s="885">
        <v>0.76</v>
      </c>
      <c r="W162" s="885">
        <v>0.74</v>
      </c>
      <c r="X162" s="885">
        <v>0.72</v>
      </c>
      <c r="Y162" s="885">
        <v>0.71</v>
      </c>
      <c r="Z162" s="874">
        <v>0.66</v>
      </c>
    </row>
    <row r="163" spans="1:26" ht="24" customHeight="1">
      <c r="A163" s="891"/>
      <c r="B163" s="877"/>
      <c r="C163" s="882"/>
      <c r="D163" s="50" t="s">
        <v>10</v>
      </c>
      <c r="E163" s="880"/>
      <c r="F163" s="871"/>
      <c r="G163" s="871"/>
      <c r="H163" s="871"/>
      <c r="I163" s="871"/>
      <c r="J163" s="871"/>
      <c r="K163" s="871"/>
      <c r="L163" s="871"/>
      <c r="M163" s="871"/>
      <c r="N163" s="871"/>
      <c r="O163" s="873"/>
      <c r="P163" s="871"/>
      <c r="Q163" s="886"/>
      <c r="R163" s="886"/>
      <c r="S163" s="886"/>
      <c r="T163" s="886"/>
      <c r="U163" s="886"/>
      <c r="V163" s="886"/>
      <c r="W163" s="886"/>
      <c r="X163" s="886"/>
      <c r="Y163" s="886"/>
      <c r="Z163" s="875"/>
    </row>
    <row r="164" spans="1:26" ht="24" customHeight="1">
      <c r="A164" s="891"/>
      <c r="B164" s="876" t="s">
        <v>176</v>
      </c>
      <c r="C164" s="878" t="s">
        <v>202</v>
      </c>
      <c r="D164" s="49" t="s">
        <v>26</v>
      </c>
      <c r="E164" s="880"/>
      <c r="F164" s="871"/>
      <c r="G164" s="871"/>
      <c r="H164" s="871"/>
      <c r="I164" s="871"/>
      <c r="J164" s="871"/>
      <c r="K164" s="871"/>
      <c r="L164" s="871"/>
      <c r="M164" s="871"/>
      <c r="N164" s="871"/>
      <c r="O164" s="871"/>
      <c r="P164" s="872"/>
      <c r="Q164" s="871"/>
      <c r="R164" s="885">
        <v>0.95</v>
      </c>
      <c r="S164" s="885">
        <v>0.91</v>
      </c>
      <c r="T164" s="885">
        <v>0.88</v>
      </c>
      <c r="U164" s="885">
        <v>0.84</v>
      </c>
      <c r="V164" s="885">
        <v>0.81</v>
      </c>
      <c r="W164" s="885">
        <v>0.78</v>
      </c>
      <c r="X164" s="885">
        <v>0.77</v>
      </c>
      <c r="Y164" s="885">
        <v>0.75</v>
      </c>
      <c r="Z164" s="874">
        <v>0.7</v>
      </c>
    </row>
    <row r="165" spans="1:26" ht="24" customHeight="1">
      <c r="A165" s="891"/>
      <c r="B165" s="877"/>
      <c r="C165" s="882"/>
      <c r="D165" s="50" t="s">
        <v>10</v>
      </c>
      <c r="E165" s="880"/>
      <c r="F165" s="871"/>
      <c r="G165" s="871"/>
      <c r="H165" s="871"/>
      <c r="I165" s="871"/>
      <c r="J165" s="871"/>
      <c r="K165" s="871"/>
      <c r="L165" s="871"/>
      <c r="M165" s="871"/>
      <c r="N165" s="871"/>
      <c r="O165" s="871"/>
      <c r="P165" s="873"/>
      <c r="Q165" s="871"/>
      <c r="R165" s="886"/>
      <c r="S165" s="886"/>
      <c r="T165" s="886"/>
      <c r="U165" s="886"/>
      <c r="V165" s="886"/>
      <c r="W165" s="886"/>
      <c r="X165" s="886"/>
      <c r="Y165" s="886"/>
      <c r="Z165" s="875"/>
    </row>
    <row r="166" spans="1:26" ht="24" customHeight="1">
      <c r="A166" s="891"/>
      <c r="B166" s="876" t="s">
        <v>177</v>
      </c>
      <c r="C166" s="878" t="s">
        <v>202</v>
      </c>
      <c r="D166" s="49" t="s">
        <v>26</v>
      </c>
      <c r="E166" s="880"/>
      <c r="F166" s="871"/>
      <c r="G166" s="871"/>
      <c r="H166" s="871"/>
      <c r="I166" s="871"/>
      <c r="J166" s="871"/>
      <c r="K166" s="871"/>
      <c r="L166" s="871"/>
      <c r="M166" s="871"/>
      <c r="N166" s="871"/>
      <c r="O166" s="871"/>
      <c r="P166" s="871"/>
      <c r="Q166" s="872"/>
      <c r="R166" s="871"/>
      <c r="S166" s="885">
        <v>0.96</v>
      </c>
      <c r="T166" s="885">
        <v>0.93</v>
      </c>
      <c r="U166" s="885">
        <v>0.88</v>
      </c>
      <c r="V166" s="885">
        <v>0.85</v>
      </c>
      <c r="W166" s="885">
        <v>0.82</v>
      </c>
      <c r="X166" s="885">
        <v>0.81</v>
      </c>
      <c r="Y166" s="885">
        <v>0.79</v>
      </c>
      <c r="Z166" s="874">
        <v>0.74</v>
      </c>
    </row>
    <row r="167" spans="1:26" ht="24" customHeight="1">
      <c r="A167" s="891"/>
      <c r="B167" s="877"/>
      <c r="C167" s="882"/>
      <c r="D167" s="50" t="s">
        <v>10</v>
      </c>
      <c r="E167" s="880"/>
      <c r="F167" s="871"/>
      <c r="G167" s="871"/>
      <c r="H167" s="871"/>
      <c r="I167" s="871"/>
      <c r="J167" s="871"/>
      <c r="K167" s="871"/>
      <c r="L167" s="871"/>
      <c r="M167" s="871"/>
      <c r="N167" s="871"/>
      <c r="O167" s="871"/>
      <c r="P167" s="871"/>
      <c r="Q167" s="873"/>
      <c r="R167" s="871"/>
      <c r="S167" s="886"/>
      <c r="T167" s="886"/>
      <c r="U167" s="886"/>
      <c r="V167" s="886"/>
      <c r="W167" s="886"/>
      <c r="X167" s="886"/>
      <c r="Y167" s="886"/>
      <c r="Z167" s="875"/>
    </row>
    <row r="168" spans="1:26" ht="24" customHeight="1">
      <c r="A168" s="891"/>
      <c r="B168" s="876" t="s">
        <v>178</v>
      </c>
      <c r="C168" s="878" t="s">
        <v>202</v>
      </c>
      <c r="D168" s="49" t="s">
        <v>26</v>
      </c>
      <c r="E168" s="880"/>
      <c r="F168" s="871"/>
      <c r="G168" s="871"/>
      <c r="H168" s="871"/>
      <c r="I168" s="871"/>
      <c r="J168" s="871"/>
      <c r="K168" s="871"/>
      <c r="L168" s="871"/>
      <c r="M168" s="871"/>
      <c r="N168" s="871"/>
      <c r="O168" s="871"/>
      <c r="P168" s="871"/>
      <c r="Q168" s="871"/>
      <c r="R168" s="872"/>
      <c r="S168" s="871"/>
      <c r="T168" s="885">
        <v>0.97</v>
      </c>
      <c r="U168" s="885">
        <v>0.92</v>
      </c>
      <c r="V168" s="885">
        <v>0.88</v>
      </c>
      <c r="W168" s="885">
        <v>0.86</v>
      </c>
      <c r="X168" s="885">
        <v>0.84</v>
      </c>
      <c r="Y168" s="885">
        <v>0.82</v>
      </c>
      <c r="Z168" s="874">
        <v>0.77</v>
      </c>
    </row>
    <row r="169" spans="1:26" ht="24" customHeight="1">
      <c r="A169" s="891"/>
      <c r="B169" s="877"/>
      <c r="C169" s="882"/>
      <c r="D169" s="50" t="s">
        <v>10</v>
      </c>
      <c r="E169" s="880"/>
      <c r="F169" s="871"/>
      <c r="G169" s="871"/>
      <c r="H169" s="871"/>
      <c r="I169" s="871"/>
      <c r="J169" s="871"/>
      <c r="K169" s="871"/>
      <c r="L169" s="871"/>
      <c r="M169" s="871"/>
      <c r="N169" s="871"/>
      <c r="O169" s="871"/>
      <c r="P169" s="871"/>
      <c r="Q169" s="871"/>
      <c r="R169" s="873"/>
      <c r="S169" s="871"/>
      <c r="T169" s="886"/>
      <c r="U169" s="886"/>
      <c r="V169" s="886"/>
      <c r="W169" s="886"/>
      <c r="X169" s="886"/>
      <c r="Y169" s="886"/>
      <c r="Z169" s="875"/>
    </row>
    <row r="170" spans="1:26" ht="24" customHeight="1">
      <c r="A170" s="891"/>
      <c r="B170" s="876" t="s">
        <v>179</v>
      </c>
      <c r="C170" s="878" t="s">
        <v>202</v>
      </c>
      <c r="D170" s="49" t="s">
        <v>26</v>
      </c>
      <c r="E170" s="880"/>
      <c r="F170" s="871"/>
      <c r="G170" s="871"/>
      <c r="H170" s="871"/>
      <c r="I170" s="871"/>
      <c r="J170" s="871"/>
      <c r="K170" s="871"/>
      <c r="L170" s="871"/>
      <c r="M170" s="871"/>
      <c r="N170" s="871"/>
      <c r="O170" s="871"/>
      <c r="P170" s="871"/>
      <c r="Q170" s="871"/>
      <c r="R170" s="871"/>
      <c r="S170" s="872"/>
      <c r="T170" s="871"/>
      <c r="U170" s="885">
        <v>0.95</v>
      </c>
      <c r="V170" s="885">
        <v>0.91</v>
      </c>
      <c r="W170" s="885">
        <v>0.88</v>
      </c>
      <c r="X170" s="885">
        <v>0.87</v>
      </c>
      <c r="Y170" s="885">
        <v>0.85</v>
      </c>
      <c r="Z170" s="874">
        <v>0.79</v>
      </c>
    </row>
    <row r="171" spans="1:26" ht="24" customHeight="1">
      <c r="A171" s="891"/>
      <c r="B171" s="877"/>
      <c r="C171" s="882"/>
      <c r="D171" s="50" t="s">
        <v>10</v>
      </c>
      <c r="E171" s="880"/>
      <c r="F171" s="871"/>
      <c r="G171" s="871"/>
      <c r="H171" s="871"/>
      <c r="I171" s="871"/>
      <c r="J171" s="871"/>
      <c r="K171" s="871"/>
      <c r="L171" s="871"/>
      <c r="M171" s="871"/>
      <c r="N171" s="871"/>
      <c r="O171" s="871"/>
      <c r="P171" s="871"/>
      <c r="Q171" s="871"/>
      <c r="R171" s="871"/>
      <c r="S171" s="873"/>
      <c r="T171" s="871"/>
      <c r="U171" s="886"/>
      <c r="V171" s="886"/>
      <c r="W171" s="886"/>
      <c r="X171" s="886"/>
      <c r="Y171" s="886"/>
      <c r="Z171" s="875"/>
    </row>
    <row r="172" spans="1:26" ht="24" customHeight="1">
      <c r="A172" s="891"/>
      <c r="B172" s="876" t="s">
        <v>180</v>
      </c>
      <c r="C172" s="878" t="s">
        <v>202</v>
      </c>
      <c r="D172" s="49" t="s">
        <v>26</v>
      </c>
      <c r="E172" s="880"/>
      <c r="F172" s="871"/>
      <c r="G172" s="871"/>
      <c r="H172" s="871"/>
      <c r="I172" s="871"/>
      <c r="J172" s="871"/>
      <c r="K172" s="871"/>
      <c r="L172" s="871"/>
      <c r="M172" s="871"/>
      <c r="N172" s="871"/>
      <c r="O172" s="871"/>
      <c r="P172" s="871"/>
      <c r="Q172" s="871"/>
      <c r="R172" s="871"/>
      <c r="S172" s="871"/>
      <c r="T172" s="872"/>
      <c r="U172" s="883"/>
      <c r="V172" s="885">
        <v>0.96</v>
      </c>
      <c r="W172" s="885">
        <v>0.93</v>
      </c>
      <c r="X172" s="885">
        <v>0.91</v>
      </c>
      <c r="Y172" s="885">
        <v>0.89</v>
      </c>
      <c r="Z172" s="874">
        <v>0.83</v>
      </c>
    </row>
    <row r="173" spans="1:26" ht="24" customHeight="1">
      <c r="A173" s="891"/>
      <c r="B173" s="877"/>
      <c r="C173" s="882"/>
      <c r="D173" s="50" t="s">
        <v>10</v>
      </c>
      <c r="E173" s="880"/>
      <c r="F173" s="871"/>
      <c r="G173" s="871"/>
      <c r="H173" s="871"/>
      <c r="I173" s="871"/>
      <c r="J173" s="871"/>
      <c r="K173" s="871"/>
      <c r="L173" s="871"/>
      <c r="M173" s="871"/>
      <c r="N173" s="871"/>
      <c r="O173" s="871"/>
      <c r="P173" s="871"/>
      <c r="Q173" s="871"/>
      <c r="R173" s="871"/>
      <c r="S173" s="871"/>
      <c r="T173" s="873"/>
      <c r="U173" s="884"/>
      <c r="V173" s="886"/>
      <c r="W173" s="886"/>
      <c r="X173" s="886"/>
      <c r="Y173" s="886"/>
      <c r="Z173" s="875"/>
    </row>
    <row r="174" spans="1:26" ht="24" customHeight="1">
      <c r="A174" s="891"/>
      <c r="B174" s="876" t="s">
        <v>181</v>
      </c>
      <c r="C174" s="878" t="s">
        <v>202</v>
      </c>
      <c r="D174" s="49" t="s">
        <v>26</v>
      </c>
      <c r="E174" s="880"/>
      <c r="F174" s="871"/>
      <c r="G174" s="871"/>
      <c r="H174" s="871"/>
      <c r="I174" s="871"/>
      <c r="J174" s="871"/>
      <c r="K174" s="871"/>
      <c r="L174" s="871"/>
      <c r="M174" s="871"/>
      <c r="N174" s="871"/>
      <c r="O174" s="871"/>
      <c r="P174" s="871"/>
      <c r="Q174" s="871"/>
      <c r="R174" s="871"/>
      <c r="S174" s="871"/>
      <c r="T174" s="871"/>
      <c r="U174" s="872"/>
      <c r="V174" s="871"/>
      <c r="W174" s="885">
        <v>0.97</v>
      </c>
      <c r="X174" s="885">
        <v>0.95</v>
      </c>
      <c r="Y174" s="885">
        <v>0.93</v>
      </c>
      <c r="Z174" s="874">
        <v>0.87</v>
      </c>
    </row>
    <row r="175" spans="1:26" ht="24" customHeight="1">
      <c r="A175" s="891"/>
      <c r="B175" s="877"/>
      <c r="C175" s="882"/>
      <c r="D175" s="50" t="s">
        <v>10</v>
      </c>
      <c r="E175" s="880"/>
      <c r="F175" s="871"/>
      <c r="G175" s="871"/>
      <c r="H175" s="871"/>
      <c r="I175" s="871"/>
      <c r="J175" s="871"/>
      <c r="K175" s="871"/>
      <c r="L175" s="871"/>
      <c r="M175" s="871"/>
      <c r="N175" s="871"/>
      <c r="O175" s="871"/>
      <c r="P175" s="871"/>
      <c r="Q175" s="871"/>
      <c r="R175" s="871"/>
      <c r="S175" s="871"/>
      <c r="T175" s="871"/>
      <c r="U175" s="873"/>
      <c r="V175" s="871"/>
      <c r="W175" s="886"/>
      <c r="X175" s="886"/>
      <c r="Y175" s="886"/>
      <c r="Z175" s="875"/>
    </row>
    <row r="176" spans="1:26" ht="24" customHeight="1">
      <c r="A176" s="891"/>
      <c r="B176" s="876" t="s">
        <v>182</v>
      </c>
      <c r="C176" s="878" t="s">
        <v>202</v>
      </c>
      <c r="D176" s="49" t="s">
        <v>26</v>
      </c>
      <c r="E176" s="880"/>
      <c r="F176" s="871"/>
      <c r="G176" s="871"/>
      <c r="H176" s="871"/>
      <c r="I176" s="871"/>
      <c r="J176" s="871"/>
      <c r="K176" s="871"/>
      <c r="L176" s="871"/>
      <c r="M176" s="871"/>
      <c r="N176" s="871"/>
      <c r="O176" s="871"/>
      <c r="P176" s="871"/>
      <c r="Q176" s="871"/>
      <c r="R176" s="871"/>
      <c r="S176" s="871"/>
      <c r="T176" s="871"/>
      <c r="U176" s="871"/>
      <c r="V176" s="872"/>
      <c r="W176" s="883"/>
      <c r="X176" s="885">
        <v>0.98</v>
      </c>
      <c r="Y176" s="885">
        <v>0.96</v>
      </c>
      <c r="Z176" s="874">
        <v>0.89</v>
      </c>
    </row>
    <row r="177" spans="1:26" ht="24" customHeight="1">
      <c r="A177" s="891"/>
      <c r="B177" s="877"/>
      <c r="C177" s="882"/>
      <c r="D177" s="50" t="s">
        <v>10</v>
      </c>
      <c r="E177" s="880"/>
      <c r="F177" s="871"/>
      <c r="G177" s="871"/>
      <c r="H177" s="871"/>
      <c r="I177" s="871"/>
      <c r="J177" s="871"/>
      <c r="K177" s="871"/>
      <c r="L177" s="871"/>
      <c r="M177" s="871"/>
      <c r="N177" s="871"/>
      <c r="O177" s="871"/>
      <c r="P177" s="871"/>
      <c r="Q177" s="871"/>
      <c r="R177" s="871"/>
      <c r="S177" s="871"/>
      <c r="T177" s="871"/>
      <c r="U177" s="871"/>
      <c r="V177" s="873"/>
      <c r="W177" s="884"/>
      <c r="X177" s="886"/>
      <c r="Y177" s="886"/>
      <c r="Z177" s="875"/>
    </row>
    <row r="178" spans="1:26" ht="24" customHeight="1">
      <c r="A178" s="891"/>
      <c r="B178" s="876" t="s">
        <v>183</v>
      </c>
      <c r="C178" s="878" t="s">
        <v>202</v>
      </c>
      <c r="D178" s="49" t="s">
        <v>26</v>
      </c>
      <c r="E178" s="880"/>
      <c r="F178" s="871"/>
      <c r="G178" s="871"/>
      <c r="H178" s="871"/>
      <c r="I178" s="871"/>
      <c r="J178" s="871"/>
      <c r="K178" s="871"/>
      <c r="L178" s="871"/>
      <c r="M178" s="871"/>
      <c r="N178" s="871"/>
      <c r="O178" s="871"/>
      <c r="P178" s="871"/>
      <c r="Q178" s="871"/>
      <c r="R178" s="871"/>
      <c r="S178" s="871"/>
      <c r="T178" s="871"/>
      <c r="U178" s="871"/>
      <c r="V178" s="871"/>
      <c r="W178" s="872"/>
      <c r="X178" s="871"/>
      <c r="Y178" s="885">
        <v>0.98</v>
      </c>
      <c r="Z178" s="874">
        <v>0.91</v>
      </c>
    </row>
    <row r="179" spans="1:26" ht="24" customHeight="1">
      <c r="A179" s="891"/>
      <c r="B179" s="877"/>
      <c r="C179" s="882"/>
      <c r="D179" s="50" t="s">
        <v>10</v>
      </c>
      <c r="E179" s="880"/>
      <c r="F179" s="871"/>
      <c r="G179" s="871"/>
      <c r="H179" s="871"/>
      <c r="I179" s="871"/>
      <c r="J179" s="871"/>
      <c r="K179" s="871"/>
      <c r="L179" s="871"/>
      <c r="M179" s="871"/>
      <c r="N179" s="871"/>
      <c r="O179" s="871"/>
      <c r="P179" s="871"/>
      <c r="Q179" s="871"/>
      <c r="R179" s="871"/>
      <c r="S179" s="871"/>
      <c r="T179" s="871"/>
      <c r="U179" s="871"/>
      <c r="V179" s="871"/>
      <c r="W179" s="873"/>
      <c r="X179" s="871"/>
      <c r="Y179" s="886"/>
      <c r="Z179" s="875"/>
    </row>
    <row r="180" spans="1:26" ht="24" customHeight="1">
      <c r="A180" s="891"/>
      <c r="B180" s="876" t="s">
        <v>184</v>
      </c>
      <c r="C180" s="878" t="s">
        <v>202</v>
      </c>
      <c r="D180" s="49" t="s">
        <v>26</v>
      </c>
      <c r="E180" s="880"/>
      <c r="F180" s="871"/>
      <c r="G180" s="871"/>
      <c r="H180" s="871"/>
      <c r="I180" s="871"/>
      <c r="J180" s="871"/>
      <c r="K180" s="871"/>
      <c r="L180" s="871"/>
      <c r="M180" s="871"/>
      <c r="N180" s="871"/>
      <c r="O180" s="871"/>
      <c r="P180" s="871"/>
      <c r="Q180" s="871"/>
      <c r="R180" s="871"/>
      <c r="S180" s="871"/>
      <c r="T180" s="871"/>
      <c r="U180" s="871"/>
      <c r="V180" s="871"/>
      <c r="W180" s="871"/>
      <c r="X180" s="872"/>
      <c r="Y180" s="871"/>
      <c r="Z180" s="874">
        <v>0.93</v>
      </c>
    </row>
    <row r="181" spans="1:26" ht="24" customHeight="1">
      <c r="A181" s="891"/>
      <c r="B181" s="877"/>
      <c r="C181" s="882"/>
      <c r="D181" s="50" t="s">
        <v>10</v>
      </c>
      <c r="E181" s="880"/>
      <c r="F181" s="871"/>
      <c r="G181" s="871"/>
      <c r="H181" s="871"/>
      <c r="I181" s="871"/>
      <c r="J181" s="871"/>
      <c r="K181" s="871"/>
      <c r="L181" s="871"/>
      <c r="M181" s="871"/>
      <c r="N181" s="871"/>
      <c r="O181" s="871"/>
      <c r="P181" s="871"/>
      <c r="Q181" s="871"/>
      <c r="R181" s="871"/>
      <c r="S181" s="871"/>
      <c r="T181" s="871"/>
      <c r="U181" s="871"/>
      <c r="V181" s="871"/>
      <c r="W181" s="871"/>
      <c r="X181" s="873"/>
      <c r="Y181" s="871"/>
      <c r="Z181" s="875"/>
    </row>
    <row r="182" spans="1:26" ht="24" customHeight="1">
      <c r="A182" s="891"/>
      <c r="B182" s="876" t="s">
        <v>185</v>
      </c>
      <c r="C182" s="878" t="s">
        <v>202</v>
      </c>
      <c r="D182" s="49" t="s">
        <v>26</v>
      </c>
      <c r="E182" s="880"/>
      <c r="F182" s="871"/>
      <c r="G182" s="871"/>
      <c r="H182" s="871"/>
      <c r="I182" s="871"/>
      <c r="J182" s="871"/>
      <c r="K182" s="871"/>
      <c r="L182" s="871"/>
      <c r="M182" s="871"/>
      <c r="N182" s="871"/>
      <c r="O182" s="871"/>
      <c r="P182" s="871"/>
      <c r="Q182" s="871"/>
      <c r="R182" s="871"/>
      <c r="S182" s="871"/>
      <c r="T182" s="871"/>
      <c r="U182" s="871"/>
      <c r="V182" s="871"/>
      <c r="W182" s="871"/>
      <c r="X182" s="871"/>
      <c r="Y182" s="871"/>
      <c r="Z182" s="881"/>
    </row>
    <row r="183" spans="1:26" ht="24" customHeight="1">
      <c r="A183" s="891"/>
      <c r="B183" s="877"/>
      <c r="C183" s="879"/>
      <c r="D183" s="50" t="s">
        <v>10</v>
      </c>
      <c r="E183" s="880"/>
      <c r="F183" s="871"/>
      <c r="G183" s="871"/>
      <c r="H183" s="871"/>
      <c r="I183" s="871"/>
      <c r="J183" s="871"/>
      <c r="K183" s="871"/>
      <c r="L183" s="871"/>
      <c r="M183" s="871"/>
      <c r="N183" s="871"/>
      <c r="O183" s="871"/>
      <c r="P183" s="871"/>
      <c r="Q183" s="871"/>
      <c r="R183" s="871"/>
      <c r="S183" s="871"/>
      <c r="T183" s="871"/>
      <c r="U183" s="871"/>
      <c r="V183" s="871"/>
      <c r="W183" s="871"/>
      <c r="X183" s="871"/>
      <c r="Y183" s="871"/>
      <c r="Z183" s="881"/>
    </row>
    <row r="184" spans="1:26" ht="24" customHeight="1">
      <c r="A184" s="891" t="s">
        <v>267</v>
      </c>
      <c r="B184" s="876" t="s">
        <v>172</v>
      </c>
      <c r="C184" s="878" t="s">
        <v>202</v>
      </c>
      <c r="D184" s="49" t="s">
        <v>26</v>
      </c>
      <c r="E184" s="880"/>
      <c r="F184" s="885">
        <v>0.76</v>
      </c>
      <c r="G184" s="885">
        <v>0.62</v>
      </c>
      <c r="H184" s="885">
        <v>0.53</v>
      </c>
      <c r="I184" s="885">
        <v>0.46</v>
      </c>
      <c r="J184" s="885">
        <v>0.46</v>
      </c>
      <c r="K184" s="885">
        <v>0.41</v>
      </c>
      <c r="L184" s="885">
        <v>0.4</v>
      </c>
      <c r="M184" s="885">
        <v>0.39</v>
      </c>
      <c r="N184" s="885">
        <v>0.38</v>
      </c>
      <c r="O184" s="885">
        <v>0.34</v>
      </c>
      <c r="P184" s="885">
        <v>0.31</v>
      </c>
      <c r="Q184" s="885">
        <v>0.28999999999999998</v>
      </c>
      <c r="R184" s="885">
        <v>0.28000000000000003</v>
      </c>
      <c r="S184" s="885">
        <v>0.27</v>
      </c>
      <c r="T184" s="885">
        <v>0.26</v>
      </c>
      <c r="U184" s="885">
        <v>0.25</v>
      </c>
      <c r="V184" s="885">
        <v>0.24</v>
      </c>
      <c r="W184" s="885">
        <v>0.23</v>
      </c>
      <c r="X184" s="885">
        <v>0.22</v>
      </c>
      <c r="Y184" s="885">
        <v>0.22</v>
      </c>
      <c r="Z184" s="874">
        <v>0.2</v>
      </c>
    </row>
    <row r="185" spans="1:26" ht="24" customHeight="1">
      <c r="A185" s="891"/>
      <c r="B185" s="877"/>
      <c r="C185" s="882"/>
      <c r="D185" s="50" t="s">
        <v>10</v>
      </c>
      <c r="E185" s="880"/>
      <c r="F185" s="886"/>
      <c r="G185" s="886"/>
      <c r="H185" s="886"/>
      <c r="I185" s="886"/>
      <c r="J185" s="886"/>
      <c r="K185" s="886"/>
      <c r="L185" s="886"/>
      <c r="M185" s="886"/>
      <c r="N185" s="886"/>
      <c r="O185" s="886"/>
      <c r="P185" s="886"/>
      <c r="Q185" s="886"/>
      <c r="R185" s="886"/>
      <c r="S185" s="886"/>
      <c r="T185" s="886"/>
      <c r="U185" s="886"/>
      <c r="V185" s="886"/>
      <c r="W185" s="886"/>
      <c r="X185" s="886"/>
      <c r="Y185" s="886"/>
      <c r="Z185" s="875"/>
    </row>
    <row r="186" spans="1:26" ht="24" customHeight="1">
      <c r="A186" s="891"/>
      <c r="B186" s="876" t="s">
        <v>254</v>
      </c>
      <c r="C186" s="878" t="s">
        <v>202</v>
      </c>
      <c r="D186" s="49" t="s">
        <v>26</v>
      </c>
      <c r="E186" s="880"/>
      <c r="F186" s="871"/>
      <c r="G186" s="885">
        <v>0.82</v>
      </c>
      <c r="H186" s="885">
        <v>0.7</v>
      </c>
      <c r="I186" s="885">
        <v>0.61</v>
      </c>
      <c r="J186" s="885">
        <v>0.6</v>
      </c>
      <c r="K186" s="885">
        <v>0.54</v>
      </c>
      <c r="L186" s="885">
        <v>0.52</v>
      </c>
      <c r="M186" s="885">
        <v>0.51</v>
      </c>
      <c r="N186" s="885">
        <v>0.5</v>
      </c>
      <c r="O186" s="885">
        <v>0.45</v>
      </c>
      <c r="P186" s="885">
        <v>0.41</v>
      </c>
      <c r="Q186" s="885">
        <v>0.39</v>
      </c>
      <c r="R186" s="885">
        <v>0.37</v>
      </c>
      <c r="S186" s="885">
        <v>0.35</v>
      </c>
      <c r="T186" s="885">
        <v>0.34</v>
      </c>
      <c r="U186" s="885">
        <v>0.33</v>
      </c>
      <c r="V186" s="885">
        <v>0.31</v>
      </c>
      <c r="W186" s="885">
        <v>0.3</v>
      </c>
      <c r="X186" s="885">
        <v>0.28999999999999998</v>
      </c>
      <c r="Y186" s="885">
        <v>0.28999999999999998</v>
      </c>
      <c r="Z186" s="874">
        <v>0.27</v>
      </c>
    </row>
    <row r="187" spans="1:26" ht="24" customHeight="1">
      <c r="A187" s="891"/>
      <c r="B187" s="877"/>
      <c r="C187" s="882"/>
      <c r="D187" s="50" t="s">
        <v>10</v>
      </c>
      <c r="E187" s="880"/>
      <c r="F187" s="871"/>
      <c r="G187" s="886"/>
      <c r="H187" s="886"/>
      <c r="I187" s="886"/>
      <c r="J187" s="886"/>
      <c r="K187" s="886"/>
      <c r="L187" s="886"/>
      <c r="M187" s="886"/>
      <c r="N187" s="886"/>
      <c r="O187" s="886"/>
      <c r="P187" s="886"/>
      <c r="Q187" s="886"/>
      <c r="R187" s="886"/>
      <c r="S187" s="886"/>
      <c r="T187" s="886"/>
      <c r="U187" s="886"/>
      <c r="V187" s="886"/>
      <c r="W187" s="886"/>
      <c r="X187" s="886"/>
      <c r="Y187" s="886"/>
      <c r="Z187" s="875"/>
    </row>
    <row r="188" spans="1:26" ht="24" customHeight="1">
      <c r="A188" s="891"/>
      <c r="B188" s="876" t="s">
        <v>255</v>
      </c>
      <c r="C188" s="878" t="s">
        <v>202</v>
      </c>
      <c r="D188" s="49" t="s">
        <v>26</v>
      </c>
      <c r="E188" s="880"/>
      <c r="F188" s="871"/>
      <c r="G188" s="871"/>
      <c r="H188" s="885">
        <v>0.85</v>
      </c>
      <c r="I188" s="885">
        <v>0.74</v>
      </c>
      <c r="J188" s="885">
        <v>0.73</v>
      </c>
      <c r="K188" s="885">
        <v>0.66</v>
      </c>
      <c r="L188" s="885">
        <v>0.64</v>
      </c>
      <c r="M188" s="885">
        <v>0.63</v>
      </c>
      <c r="N188" s="885">
        <v>0.61</v>
      </c>
      <c r="O188" s="885">
        <v>0.55000000000000004</v>
      </c>
      <c r="P188" s="885">
        <v>0.5</v>
      </c>
      <c r="Q188" s="885">
        <v>0.47</v>
      </c>
      <c r="R188" s="885">
        <v>0.45</v>
      </c>
      <c r="S188" s="885">
        <v>0.43</v>
      </c>
      <c r="T188" s="885">
        <v>0.42</v>
      </c>
      <c r="U188" s="885">
        <v>0.4</v>
      </c>
      <c r="V188" s="885">
        <v>0.38</v>
      </c>
      <c r="W188" s="885">
        <v>0.37</v>
      </c>
      <c r="X188" s="885">
        <v>0.36</v>
      </c>
      <c r="Y188" s="885">
        <v>0.35</v>
      </c>
      <c r="Z188" s="874">
        <v>0.33</v>
      </c>
    </row>
    <row r="189" spans="1:26" ht="24" customHeight="1">
      <c r="A189" s="891"/>
      <c r="B189" s="877"/>
      <c r="C189" s="882"/>
      <c r="D189" s="50" t="s">
        <v>10</v>
      </c>
      <c r="E189" s="880"/>
      <c r="F189" s="871"/>
      <c r="G189" s="871"/>
      <c r="H189" s="886"/>
      <c r="I189" s="886"/>
      <c r="J189" s="886"/>
      <c r="K189" s="886"/>
      <c r="L189" s="886"/>
      <c r="M189" s="886"/>
      <c r="N189" s="886"/>
      <c r="O189" s="886"/>
      <c r="P189" s="886"/>
      <c r="Q189" s="886"/>
      <c r="R189" s="886"/>
      <c r="S189" s="886"/>
      <c r="T189" s="886"/>
      <c r="U189" s="886"/>
      <c r="V189" s="886"/>
      <c r="W189" s="886"/>
      <c r="X189" s="886"/>
      <c r="Y189" s="886"/>
      <c r="Z189" s="875"/>
    </row>
    <row r="190" spans="1:26" ht="24" customHeight="1">
      <c r="A190" s="891"/>
      <c r="B190" s="876" t="s">
        <v>256</v>
      </c>
      <c r="C190" s="878" t="s">
        <v>202</v>
      </c>
      <c r="D190" s="49" t="s">
        <v>26</v>
      </c>
      <c r="E190" s="880"/>
      <c r="F190" s="871"/>
      <c r="G190" s="871"/>
      <c r="H190" s="871"/>
      <c r="I190" s="885">
        <v>0.87</v>
      </c>
      <c r="J190" s="885">
        <v>0.86</v>
      </c>
      <c r="K190" s="885">
        <v>0.78</v>
      </c>
      <c r="L190" s="885">
        <v>0.75</v>
      </c>
      <c r="M190" s="885">
        <v>0.74</v>
      </c>
      <c r="N190" s="885">
        <v>0.72</v>
      </c>
      <c r="O190" s="885">
        <v>0.64</v>
      </c>
      <c r="P190" s="885">
        <v>0.59</v>
      </c>
      <c r="Q190" s="885">
        <v>0.56000000000000005</v>
      </c>
      <c r="R190" s="885">
        <v>0.53</v>
      </c>
      <c r="S190" s="885">
        <v>0.51</v>
      </c>
      <c r="T190" s="885">
        <v>0.49</v>
      </c>
      <c r="U190" s="885">
        <v>0.47</v>
      </c>
      <c r="V190" s="885">
        <v>0.45</v>
      </c>
      <c r="W190" s="885">
        <v>0.43</v>
      </c>
      <c r="X190" s="885">
        <v>0.42</v>
      </c>
      <c r="Y190" s="885">
        <v>0.41</v>
      </c>
      <c r="Z190" s="874">
        <v>0.38</v>
      </c>
    </row>
    <row r="191" spans="1:26" ht="24" customHeight="1">
      <c r="A191" s="891"/>
      <c r="B191" s="877"/>
      <c r="C191" s="882"/>
      <c r="D191" s="50" t="s">
        <v>10</v>
      </c>
      <c r="E191" s="880"/>
      <c r="F191" s="871"/>
      <c r="G191" s="871"/>
      <c r="H191" s="871"/>
      <c r="I191" s="886"/>
      <c r="J191" s="886"/>
      <c r="K191" s="886"/>
      <c r="L191" s="886"/>
      <c r="M191" s="886"/>
      <c r="N191" s="886"/>
      <c r="O191" s="886"/>
      <c r="P191" s="886"/>
      <c r="Q191" s="886"/>
      <c r="R191" s="886"/>
      <c r="S191" s="886"/>
      <c r="T191" s="886"/>
      <c r="U191" s="886"/>
      <c r="V191" s="886"/>
      <c r="W191" s="886"/>
      <c r="X191" s="886"/>
      <c r="Y191" s="886"/>
      <c r="Z191" s="875"/>
    </row>
    <row r="192" spans="1:26" ht="24" customHeight="1">
      <c r="A192" s="891"/>
      <c r="B192" s="876" t="s">
        <v>257</v>
      </c>
      <c r="C192" s="878" t="s">
        <v>202</v>
      </c>
      <c r="D192" s="49" t="s">
        <v>26</v>
      </c>
      <c r="E192" s="880"/>
      <c r="F192" s="871"/>
      <c r="G192" s="871"/>
      <c r="H192" s="871"/>
      <c r="I192" s="871"/>
      <c r="J192" s="885">
        <v>0.99</v>
      </c>
      <c r="K192" s="885">
        <v>0.89</v>
      </c>
      <c r="L192" s="885">
        <v>0.86</v>
      </c>
      <c r="M192" s="885">
        <v>0.85</v>
      </c>
      <c r="N192" s="885">
        <v>0.83</v>
      </c>
      <c r="O192" s="885">
        <v>0.74</v>
      </c>
      <c r="P192" s="885">
        <v>0.68</v>
      </c>
      <c r="Q192" s="885">
        <v>0.64</v>
      </c>
      <c r="R192" s="885">
        <v>0.61</v>
      </c>
      <c r="S192" s="885">
        <v>0.57999999999999996</v>
      </c>
      <c r="T192" s="885">
        <v>0.56999999999999995</v>
      </c>
      <c r="U192" s="885">
        <v>0.54</v>
      </c>
      <c r="V192" s="885">
        <v>0.52</v>
      </c>
      <c r="W192" s="885">
        <v>0.5</v>
      </c>
      <c r="X192" s="885">
        <v>0.48</v>
      </c>
      <c r="Y192" s="885">
        <v>0.48</v>
      </c>
      <c r="Z192" s="874">
        <v>0.44</v>
      </c>
    </row>
    <row r="193" spans="1:26" ht="24" customHeight="1">
      <c r="A193" s="891"/>
      <c r="B193" s="877"/>
      <c r="C193" s="882"/>
      <c r="D193" s="50" t="s">
        <v>10</v>
      </c>
      <c r="E193" s="880"/>
      <c r="F193" s="871"/>
      <c r="G193" s="871"/>
      <c r="H193" s="871"/>
      <c r="I193" s="871"/>
      <c r="J193" s="886"/>
      <c r="K193" s="886"/>
      <c r="L193" s="886"/>
      <c r="M193" s="886"/>
      <c r="N193" s="886"/>
      <c r="O193" s="886"/>
      <c r="P193" s="886"/>
      <c r="Q193" s="886"/>
      <c r="R193" s="886"/>
      <c r="S193" s="886"/>
      <c r="T193" s="886"/>
      <c r="U193" s="886"/>
      <c r="V193" s="886"/>
      <c r="W193" s="886"/>
      <c r="X193" s="886"/>
      <c r="Y193" s="886"/>
      <c r="Z193" s="875"/>
    </row>
    <row r="194" spans="1:26" ht="24" customHeight="1">
      <c r="A194" s="891"/>
      <c r="B194" s="876" t="s">
        <v>258</v>
      </c>
      <c r="C194" s="878" t="s">
        <v>202</v>
      </c>
      <c r="D194" s="49" t="s">
        <v>26</v>
      </c>
      <c r="E194" s="880"/>
      <c r="F194" s="871"/>
      <c r="G194" s="871"/>
      <c r="H194" s="871"/>
      <c r="I194" s="871"/>
      <c r="J194" s="871"/>
      <c r="K194" s="885">
        <v>0.9</v>
      </c>
      <c r="L194" s="885">
        <v>0.87</v>
      </c>
      <c r="M194" s="885">
        <v>0.86</v>
      </c>
      <c r="N194" s="885">
        <v>0.84</v>
      </c>
      <c r="O194" s="885">
        <v>0.75</v>
      </c>
      <c r="P194" s="885">
        <v>0.69</v>
      </c>
      <c r="Q194" s="885">
        <v>0.65</v>
      </c>
      <c r="R194" s="885">
        <v>0.61</v>
      </c>
      <c r="S194" s="885">
        <v>0.59</v>
      </c>
      <c r="T194" s="885">
        <v>0.56999999999999995</v>
      </c>
      <c r="U194" s="885">
        <v>0.54</v>
      </c>
      <c r="V194" s="885">
        <v>0.52</v>
      </c>
      <c r="W194" s="885">
        <v>0.51</v>
      </c>
      <c r="X194" s="885">
        <v>0.49</v>
      </c>
      <c r="Y194" s="885">
        <v>0.48</v>
      </c>
      <c r="Z194" s="874">
        <v>0.45</v>
      </c>
    </row>
    <row r="195" spans="1:26" ht="24" customHeight="1">
      <c r="A195" s="891"/>
      <c r="B195" s="877"/>
      <c r="C195" s="882"/>
      <c r="D195" s="50" t="s">
        <v>10</v>
      </c>
      <c r="E195" s="880"/>
      <c r="F195" s="871"/>
      <c r="G195" s="871"/>
      <c r="H195" s="871"/>
      <c r="I195" s="871"/>
      <c r="J195" s="871"/>
      <c r="K195" s="886"/>
      <c r="L195" s="886"/>
      <c r="M195" s="886"/>
      <c r="N195" s="886"/>
      <c r="O195" s="886"/>
      <c r="P195" s="886"/>
      <c r="Q195" s="886"/>
      <c r="R195" s="886"/>
      <c r="S195" s="886"/>
      <c r="T195" s="886"/>
      <c r="U195" s="886"/>
      <c r="V195" s="886"/>
      <c r="W195" s="886"/>
      <c r="X195" s="886"/>
      <c r="Y195" s="886"/>
      <c r="Z195" s="875"/>
    </row>
    <row r="196" spans="1:26" ht="24" customHeight="1">
      <c r="A196" s="891"/>
      <c r="B196" s="876" t="s">
        <v>260</v>
      </c>
      <c r="C196" s="878" t="s">
        <v>202</v>
      </c>
      <c r="D196" s="49" t="s">
        <v>26</v>
      </c>
      <c r="E196" s="880"/>
      <c r="F196" s="871"/>
      <c r="G196" s="871"/>
      <c r="H196" s="871"/>
      <c r="I196" s="871"/>
      <c r="J196" s="871"/>
      <c r="K196" s="871"/>
      <c r="L196" s="885">
        <v>0.97</v>
      </c>
      <c r="M196" s="885">
        <v>0.95</v>
      </c>
      <c r="N196" s="885">
        <v>0.93</v>
      </c>
      <c r="O196" s="889">
        <v>0.83</v>
      </c>
      <c r="P196" s="889">
        <v>0.76</v>
      </c>
      <c r="Q196" s="889">
        <v>0.72</v>
      </c>
      <c r="R196" s="889">
        <v>0.68</v>
      </c>
      <c r="S196" s="889">
        <v>0.65</v>
      </c>
      <c r="T196" s="889">
        <v>0.63</v>
      </c>
      <c r="U196" s="889">
        <v>0.6</v>
      </c>
      <c r="V196" s="889">
        <v>0.57999999999999996</v>
      </c>
      <c r="W196" s="889">
        <v>0.56000000000000005</v>
      </c>
      <c r="X196" s="889">
        <v>0.54</v>
      </c>
      <c r="Y196" s="889">
        <v>0.53</v>
      </c>
      <c r="Z196" s="887">
        <v>0.5</v>
      </c>
    </row>
    <row r="197" spans="1:26" ht="24" customHeight="1">
      <c r="A197" s="891"/>
      <c r="B197" s="877"/>
      <c r="C197" s="882"/>
      <c r="D197" s="50" t="s">
        <v>10</v>
      </c>
      <c r="E197" s="880"/>
      <c r="F197" s="871"/>
      <c r="G197" s="871"/>
      <c r="H197" s="871"/>
      <c r="I197" s="871"/>
      <c r="J197" s="871"/>
      <c r="K197" s="871"/>
      <c r="L197" s="886"/>
      <c r="M197" s="886"/>
      <c r="N197" s="886"/>
      <c r="O197" s="890"/>
      <c r="P197" s="890"/>
      <c r="Q197" s="890"/>
      <c r="R197" s="890"/>
      <c r="S197" s="890"/>
      <c r="T197" s="890"/>
      <c r="U197" s="890"/>
      <c r="V197" s="890"/>
      <c r="W197" s="890"/>
      <c r="X197" s="890"/>
      <c r="Y197" s="890"/>
      <c r="Z197" s="888"/>
    </row>
    <row r="198" spans="1:26" ht="24" customHeight="1">
      <c r="A198" s="891"/>
      <c r="B198" s="876" t="s">
        <v>261</v>
      </c>
      <c r="C198" s="878" t="s">
        <v>202</v>
      </c>
      <c r="D198" s="49" t="s">
        <v>26</v>
      </c>
      <c r="E198" s="880"/>
      <c r="F198" s="871"/>
      <c r="G198" s="871"/>
      <c r="H198" s="871"/>
      <c r="I198" s="871"/>
      <c r="J198" s="871"/>
      <c r="K198" s="871"/>
      <c r="L198" s="871"/>
      <c r="M198" s="885">
        <v>0.98</v>
      </c>
      <c r="N198" s="885">
        <v>0.96</v>
      </c>
      <c r="O198" s="885">
        <v>0.85</v>
      </c>
      <c r="P198" s="885">
        <v>0.79</v>
      </c>
      <c r="Q198" s="885">
        <v>0.74</v>
      </c>
      <c r="R198" s="885">
        <v>0.7</v>
      </c>
      <c r="S198" s="885">
        <v>0.67</v>
      </c>
      <c r="T198" s="885">
        <v>0.65</v>
      </c>
      <c r="U198" s="885">
        <v>0.62</v>
      </c>
      <c r="V198" s="885">
        <v>0.6</v>
      </c>
      <c r="W198" s="885">
        <v>0.57999999999999996</v>
      </c>
      <c r="X198" s="885">
        <v>0.56000000000000005</v>
      </c>
      <c r="Y198" s="885">
        <v>0.55000000000000004</v>
      </c>
      <c r="Z198" s="874">
        <v>0.51</v>
      </c>
    </row>
    <row r="199" spans="1:26" ht="24" customHeight="1">
      <c r="A199" s="891"/>
      <c r="B199" s="877"/>
      <c r="C199" s="882"/>
      <c r="D199" s="50" t="s">
        <v>10</v>
      </c>
      <c r="E199" s="880"/>
      <c r="F199" s="871"/>
      <c r="G199" s="871"/>
      <c r="H199" s="871"/>
      <c r="I199" s="871"/>
      <c r="J199" s="871"/>
      <c r="K199" s="871"/>
      <c r="L199" s="871"/>
      <c r="M199" s="886"/>
      <c r="N199" s="886"/>
      <c r="O199" s="886"/>
      <c r="P199" s="886"/>
      <c r="Q199" s="886"/>
      <c r="R199" s="886"/>
      <c r="S199" s="886"/>
      <c r="T199" s="886"/>
      <c r="U199" s="886"/>
      <c r="V199" s="886"/>
      <c r="W199" s="886"/>
      <c r="X199" s="886"/>
      <c r="Y199" s="886"/>
      <c r="Z199" s="875"/>
    </row>
    <row r="200" spans="1:26" ht="24" customHeight="1">
      <c r="A200" s="891"/>
      <c r="B200" s="876" t="s">
        <v>262</v>
      </c>
      <c r="C200" s="878" t="s">
        <v>202</v>
      </c>
      <c r="D200" s="49" t="s">
        <v>26</v>
      </c>
      <c r="E200" s="880"/>
      <c r="F200" s="871"/>
      <c r="G200" s="871"/>
      <c r="H200" s="871"/>
      <c r="I200" s="871"/>
      <c r="J200" s="871"/>
      <c r="K200" s="871"/>
      <c r="L200" s="871"/>
      <c r="M200" s="871"/>
      <c r="N200" s="885">
        <v>0.98</v>
      </c>
      <c r="O200" s="885">
        <v>0.87</v>
      </c>
      <c r="P200" s="885">
        <v>0.8</v>
      </c>
      <c r="Q200" s="885">
        <v>0.75</v>
      </c>
      <c r="R200" s="885">
        <v>0.72</v>
      </c>
      <c r="S200" s="885">
        <v>0.69</v>
      </c>
      <c r="T200" s="885">
        <v>0.67</v>
      </c>
      <c r="U200" s="885">
        <v>0.63</v>
      </c>
      <c r="V200" s="885">
        <v>0.61</v>
      </c>
      <c r="W200" s="885">
        <v>0.59</v>
      </c>
      <c r="X200" s="885">
        <v>0.56999999999999995</v>
      </c>
      <c r="Y200" s="885">
        <v>0.56000000000000005</v>
      </c>
      <c r="Z200" s="874">
        <v>0.52</v>
      </c>
    </row>
    <row r="201" spans="1:26" ht="24" customHeight="1">
      <c r="A201" s="891"/>
      <c r="B201" s="877"/>
      <c r="C201" s="882"/>
      <c r="D201" s="50" t="s">
        <v>10</v>
      </c>
      <c r="E201" s="880"/>
      <c r="F201" s="871"/>
      <c r="G201" s="871"/>
      <c r="H201" s="871"/>
      <c r="I201" s="871"/>
      <c r="J201" s="871"/>
      <c r="K201" s="871"/>
      <c r="L201" s="871"/>
      <c r="M201" s="871"/>
      <c r="N201" s="886"/>
      <c r="O201" s="886"/>
      <c r="P201" s="886"/>
      <c r="Q201" s="886"/>
      <c r="R201" s="886"/>
      <c r="S201" s="886"/>
      <c r="T201" s="886"/>
      <c r="U201" s="886"/>
      <c r="V201" s="886"/>
      <c r="W201" s="886"/>
      <c r="X201" s="886"/>
      <c r="Y201" s="886"/>
      <c r="Z201" s="875"/>
    </row>
    <row r="202" spans="1:26" ht="24" customHeight="1">
      <c r="A202" s="891"/>
      <c r="B202" s="876" t="s">
        <v>263</v>
      </c>
      <c r="C202" s="878" t="s">
        <v>202</v>
      </c>
      <c r="D202" s="49" t="s">
        <v>26</v>
      </c>
      <c r="E202" s="880"/>
      <c r="F202" s="871"/>
      <c r="G202" s="871"/>
      <c r="H202" s="871"/>
      <c r="I202" s="871"/>
      <c r="J202" s="871"/>
      <c r="K202" s="871"/>
      <c r="L202" s="871"/>
      <c r="M202" s="871"/>
      <c r="N202" s="871"/>
      <c r="O202" s="885">
        <v>0.89</v>
      </c>
      <c r="P202" s="885">
        <v>0.82</v>
      </c>
      <c r="Q202" s="885">
        <v>0.77</v>
      </c>
      <c r="R202" s="885">
        <v>0.73</v>
      </c>
      <c r="S202" s="885">
        <v>0.7</v>
      </c>
      <c r="T202" s="885">
        <v>0.68</v>
      </c>
      <c r="U202" s="885">
        <v>0.65</v>
      </c>
      <c r="V202" s="885">
        <v>0.62</v>
      </c>
      <c r="W202" s="885">
        <v>0.6</v>
      </c>
      <c r="X202" s="885">
        <v>0.57999999999999996</v>
      </c>
      <c r="Y202" s="885">
        <v>0.56999999999999995</v>
      </c>
      <c r="Z202" s="874">
        <v>0.53</v>
      </c>
    </row>
    <row r="203" spans="1:26" ht="24" customHeight="1">
      <c r="A203" s="891"/>
      <c r="B203" s="877"/>
      <c r="C203" s="882"/>
      <c r="D203" s="50" t="s">
        <v>10</v>
      </c>
      <c r="E203" s="880"/>
      <c r="F203" s="871"/>
      <c r="G203" s="871"/>
      <c r="H203" s="871"/>
      <c r="I203" s="871"/>
      <c r="J203" s="871"/>
      <c r="K203" s="871"/>
      <c r="L203" s="871"/>
      <c r="M203" s="871"/>
      <c r="N203" s="871"/>
      <c r="O203" s="886"/>
      <c r="P203" s="886"/>
      <c r="Q203" s="886"/>
      <c r="R203" s="886"/>
      <c r="S203" s="886"/>
      <c r="T203" s="886"/>
      <c r="U203" s="886"/>
      <c r="V203" s="886"/>
      <c r="W203" s="886"/>
      <c r="X203" s="886"/>
      <c r="Y203" s="886"/>
      <c r="Z203" s="875"/>
    </row>
    <row r="204" spans="1:26" ht="24" customHeight="1">
      <c r="A204" s="891"/>
      <c r="B204" s="876" t="s">
        <v>174</v>
      </c>
      <c r="C204" s="878" t="s">
        <v>202</v>
      </c>
      <c r="D204" s="49" t="s">
        <v>26</v>
      </c>
      <c r="E204" s="880"/>
      <c r="F204" s="871"/>
      <c r="G204" s="871"/>
      <c r="H204" s="871"/>
      <c r="I204" s="871"/>
      <c r="J204" s="871"/>
      <c r="K204" s="871"/>
      <c r="L204" s="871"/>
      <c r="M204" s="871"/>
      <c r="N204" s="872"/>
      <c r="O204" s="871"/>
      <c r="P204" s="885">
        <v>0.92</v>
      </c>
      <c r="Q204" s="885">
        <v>0.86</v>
      </c>
      <c r="R204" s="885">
        <v>0.82</v>
      </c>
      <c r="S204" s="885">
        <v>0.79</v>
      </c>
      <c r="T204" s="885">
        <v>0.77</v>
      </c>
      <c r="U204" s="885">
        <v>0.73</v>
      </c>
      <c r="V204" s="885">
        <v>0.7</v>
      </c>
      <c r="W204" s="885">
        <v>0.68</v>
      </c>
      <c r="X204" s="885">
        <v>0.66</v>
      </c>
      <c r="Y204" s="885">
        <v>0.64</v>
      </c>
      <c r="Z204" s="874">
        <v>0.6</v>
      </c>
    </row>
    <row r="205" spans="1:26" ht="24" customHeight="1">
      <c r="A205" s="891"/>
      <c r="B205" s="877"/>
      <c r="C205" s="882"/>
      <c r="D205" s="50" t="s">
        <v>10</v>
      </c>
      <c r="E205" s="880"/>
      <c r="F205" s="871"/>
      <c r="G205" s="871"/>
      <c r="H205" s="871"/>
      <c r="I205" s="871"/>
      <c r="J205" s="871"/>
      <c r="K205" s="871"/>
      <c r="L205" s="871"/>
      <c r="M205" s="871"/>
      <c r="N205" s="873"/>
      <c r="O205" s="871"/>
      <c r="P205" s="886"/>
      <c r="Q205" s="886"/>
      <c r="R205" s="886"/>
      <c r="S205" s="886"/>
      <c r="T205" s="886"/>
      <c r="U205" s="886"/>
      <c r="V205" s="886"/>
      <c r="W205" s="886"/>
      <c r="X205" s="886"/>
      <c r="Y205" s="886"/>
      <c r="Z205" s="875"/>
    </row>
    <row r="206" spans="1:26" ht="24" customHeight="1">
      <c r="A206" s="891"/>
      <c r="B206" s="876" t="s">
        <v>175</v>
      </c>
      <c r="C206" s="878" t="s">
        <v>202</v>
      </c>
      <c r="D206" s="49" t="s">
        <v>26</v>
      </c>
      <c r="E206" s="880"/>
      <c r="F206" s="871"/>
      <c r="G206" s="871"/>
      <c r="H206" s="871"/>
      <c r="I206" s="871"/>
      <c r="J206" s="871"/>
      <c r="K206" s="871"/>
      <c r="L206" s="871"/>
      <c r="M206" s="871"/>
      <c r="N206" s="871"/>
      <c r="O206" s="872"/>
      <c r="P206" s="871"/>
      <c r="Q206" s="885">
        <v>0.94</v>
      </c>
      <c r="R206" s="885">
        <v>0.89</v>
      </c>
      <c r="S206" s="885">
        <v>0.86</v>
      </c>
      <c r="T206" s="885">
        <v>0.83</v>
      </c>
      <c r="U206" s="885">
        <v>0.79</v>
      </c>
      <c r="V206" s="885">
        <v>0.76</v>
      </c>
      <c r="W206" s="885">
        <v>0.74</v>
      </c>
      <c r="X206" s="885">
        <v>0.71</v>
      </c>
      <c r="Y206" s="885">
        <v>0.7</v>
      </c>
      <c r="Z206" s="874">
        <v>0.65</v>
      </c>
    </row>
    <row r="207" spans="1:26" ht="24" customHeight="1">
      <c r="A207" s="891"/>
      <c r="B207" s="877"/>
      <c r="C207" s="882"/>
      <c r="D207" s="50" t="s">
        <v>10</v>
      </c>
      <c r="E207" s="880"/>
      <c r="F207" s="871"/>
      <c r="G207" s="871"/>
      <c r="H207" s="871"/>
      <c r="I207" s="871"/>
      <c r="J207" s="871"/>
      <c r="K207" s="871"/>
      <c r="L207" s="871"/>
      <c r="M207" s="871"/>
      <c r="N207" s="871"/>
      <c r="O207" s="873"/>
      <c r="P207" s="871"/>
      <c r="Q207" s="886"/>
      <c r="R207" s="886"/>
      <c r="S207" s="886"/>
      <c r="T207" s="886"/>
      <c r="U207" s="886"/>
      <c r="V207" s="886"/>
      <c r="W207" s="886"/>
      <c r="X207" s="886"/>
      <c r="Y207" s="886"/>
      <c r="Z207" s="875"/>
    </row>
    <row r="208" spans="1:26" ht="24" customHeight="1">
      <c r="A208" s="891"/>
      <c r="B208" s="876" t="s">
        <v>176</v>
      </c>
      <c r="C208" s="878" t="s">
        <v>202</v>
      </c>
      <c r="D208" s="49" t="s">
        <v>26</v>
      </c>
      <c r="E208" s="880"/>
      <c r="F208" s="871"/>
      <c r="G208" s="871"/>
      <c r="H208" s="871"/>
      <c r="I208" s="871"/>
      <c r="J208" s="871"/>
      <c r="K208" s="871"/>
      <c r="L208" s="871"/>
      <c r="M208" s="871"/>
      <c r="N208" s="871"/>
      <c r="O208" s="871"/>
      <c r="P208" s="872"/>
      <c r="Q208" s="871"/>
      <c r="R208" s="885">
        <v>0.95</v>
      </c>
      <c r="S208" s="885">
        <v>0.91</v>
      </c>
      <c r="T208" s="885">
        <v>0.88</v>
      </c>
      <c r="U208" s="885">
        <v>0.84</v>
      </c>
      <c r="V208" s="885">
        <v>0.81</v>
      </c>
      <c r="W208" s="885">
        <v>0.78</v>
      </c>
      <c r="X208" s="885">
        <v>0.76</v>
      </c>
      <c r="Y208" s="885">
        <v>0.74</v>
      </c>
      <c r="Z208" s="874">
        <v>0.69</v>
      </c>
    </row>
    <row r="209" spans="1:26" ht="24" customHeight="1">
      <c r="A209" s="891"/>
      <c r="B209" s="877"/>
      <c r="C209" s="882"/>
      <c r="D209" s="50" t="s">
        <v>10</v>
      </c>
      <c r="E209" s="880"/>
      <c r="F209" s="871"/>
      <c r="G209" s="871"/>
      <c r="H209" s="871"/>
      <c r="I209" s="871"/>
      <c r="J209" s="871"/>
      <c r="K209" s="871"/>
      <c r="L209" s="871"/>
      <c r="M209" s="871"/>
      <c r="N209" s="871"/>
      <c r="O209" s="871"/>
      <c r="P209" s="873"/>
      <c r="Q209" s="871"/>
      <c r="R209" s="886"/>
      <c r="S209" s="886"/>
      <c r="T209" s="886"/>
      <c r="U209" s="886"/>
      <c r="V209" s="886"/>
      <c r="W209" s="886"/>
      <c r="X209" s="886"/>
      <c r="Y209" s="886"/>
      <c r="Z209" s="875"/>
    </row>
    <row r="210" spans="1:26" ht="24" customHeight="1">
      <c r="A210" s="891"/>
      <c r="B210" s="876" t="s">
        <v>177</v>
      </c>
      <c r="C210" s="878" t="s">
        <v>202</v>
      </c>
      <c r="D210" s="49" t="s">
        <v>26</v>
      </c>
      <c r="E210" s="880"/>
      <c r="F210" s="871"/>
      <c r="G210" s="871"/>
      <c r="H210" s="871"/>
      <c r="I210" s="871"/>
      <c r="J210" s="871"/>
      <c r="K210" s="871"/>
      <c r="L210" s="871"/>
      <c r="M210" s="871"/>
      <c r="N210" s="871"/>
      <c r="O210" s="871"/>
      <c r="P210" s="871"/>
      <c r="Q210" s="872"/>
      <c r="R210" s="871"/>
      <c r="S210" s="885">
        <v>0.96</v>
      </c>
      <c r="T210" s="885">
        <v>0.93</v>
      </c>
      <c r="U210" s="885">
        <v>0.88</v>
      </c>
      <c r="V210" s="885">
        <v>0.85</v>
      </c>
      <c r="W210" s="885">
        <v>0.82</v>
      </c>
      <c r="X210" s="885">
        <v>0.8</v>
      </c>
      <c r="Y210" s="885">
        <v>0.78</v>
      </c>
      <c r="Z210" s="874">
        <v>0.73</v>
      </c>
    </row>
    <row r="211" spans="1:26" ht="24" customHeight="1">
      <c r="A211" s="891"/>
      <c r="B211" s="877"/>
      <c r="C211" s="882"/>
      <c r="D211" s="50" t="s">
        <v>10</v>
      </c>
      <c r="E211" s="880"/>
      <c r="F211" s="871"/>
      <c r="G211" s="871"/>
      <c r="H211" s="871"/>
      <c r="I211" s="871"/>
      <c r="J211" s="871"/>
      <c r="K211" s="871"/>
      <c r="L211" s="871"/>
      <c r="M211" s="871"/>
      <c r="N211" s="871"/>
      <c r="O211" s="871"/>
      <c r="P211" s="871"/>
      <c r="Q211" s="873"/>
      <c r="R211" s="871"/>
      <c r="S211" s="886"/>
      <c r="T211" s="886"/>
      <c r="U211" s="886"/>
      <c r="V211" s="886"/>
      <c r="W211" s="886"/>
      <c r="X211" s="886"/>
      <c r="Y211" s="886"/>
      <c r="Z211" s="875"/>
    </row>
    <row r="212" spans="1:26" ht="24" customHeight="1">
      <c r="A212" s="891"/>
      <c r="B212" s="876" t="s">
        <v>178</v>
      </c>
      <c r="C212" s="878" t="s">
        <v>202</v>
      </c>
      <c r="D212" s="49" t="s">
        <v>26</v>
      </c>
      <c r="E212" s="880"/>
      <c r="F212" s="871"/>
      <c r="G212" s="871"/>
      <c r="H212" s="871"/>
      <c r="I212" s="871"/>
      <c r="J212" s="871"/>
      <c r="K212" s="871"/>
      <c r="L212" s="871"/>
      <c r="M212" s="871"/>
      <c r="N212" s="871"/>
      <c r="O212" s="871"/>
      <c r="P212" s="871"/>
      <c r="Q212" s="871"/>
      <c r="R212" s="872"/>
      <c r="S212" s="871"/>
      <c r="T212" s="885">
        <v>0.97</v>
      </c>
      <c r="U212" s="885">
        <v>0.92</v>
      </c>
      <c r="V212" s="885">
        <v>0.88</v>
      </c>
      <c r="W212" s="885">
        <v>0.86</v>
      </c>
      <c r="X212" s="885">
        <v>0.83</v>
      </c>
      <c r="Y212" s="885">
        <v>0.82</v>
      </c>
      <c r="Z212" s="874">
        <v>0.76</v>
      </c>
    </row>
    <row r="213" spans="1:26" ht="24" customHeight="1">
      <c r="A213" s="891"/>
      <c r="B213" s="877"/>
      <c r="C213" s="882"/>
      <c r="D213" s="50" t="s">
        <v>10</v>
      </c>
      <c r="E213" s="880"/>
      <c r="F213" s="871"/>
      <c r="G213" s="871"/>
      <c r="H213" s="871"/>
      <c r="I213" s="871"/>
      <c r="J213" s="871"/>
      <c r="K213" s="871"/>
      <c r="L213" s="871"/>
      <c r="M213" s="871"/>
      <c r="N213" s="871"/>
      <c r="O213" s="871"/>
      <c r="P213" s="871"/>
      <c r="Q213" s="871"/>
      <c r="R213" s="873"/>
      <c r="S213" s="871"/>
      <c r="T213" s="886"/>
      <c r="U213" s="886"/>
      <c r="V213" s="886"/>
      <c r="W213" s="886"/>
      <c r="X213" s="886"/>
      <c r="Y213" s="886"/>
      <c r="Z213" s="875"/>
    </row>
    <row r="214" spans="1:26" ht="24" customHeight="1">
      <c r="A214" s="891"/>
      <c r="B214" s="876" t="s">
        <v>179</v>
      </c>
      <c r="C214" s="878" t="s">
        <v>202</v>
      </c>
      <c r="D214" s="49" t="s">
        <v>26</v>
      </c>
      <c r="E214" s="880"/>
      <c r="F214" s="871"/>
      <c r="G214" s="871"/>
      <c r="H214" s="871"/>
      <c r="I214" s="871"/>
      <c r="J214" s="871"/>
      <c r="K214" s="871"/>
      <c r="L214" s="871"/>
      <c r="M214" s="871"/>
      <c r="N214" s="871"/>
      <c r="O214" s="871"/>
      <c r="P214" s="871"/>
      <c r="Q214" s="871"/>
      <c r="R214" s="871"/>
      <c r="S214" s="872"/>
      <c r="T214" s="871"/>
      <c r="U214" s="885">
        <v>0.95</v>
      </c>
      <c r="V214" s="885">
        <v>0.91</v>
      </c>
      <c r="W214" s="885">
        <v>0.88</v>
      </c>
      <c r="X214" s="885">
        <v>0.86</v>
      </c>
      <c r="Y214" s="885">
        <v>0.84</v>
      </c>
      <c r="Z214" s="874">
        <v>0.78</v>
      </c>
    </row>
    <row r="215" spans="1:26" ht="24" customHeight="1">
      <c r="A215" s="891"/>
      <c r="B215" s="877"/>
      <c r="C215" s="882"/>
      <c r="D215" s="50" t="s">
        <v>10</v>
      </c>
      <c r="E215" s="880"/>
      <c r="F215" s="871"/>
      <c r="G215" s="871"/>
      <c r="H215" s="871"/>
      <c r="I215" s="871"/>
      <c r="J215" s="871"/>
      <c r="K215" s="871"/>
      <c r="L215" s="871"/>
      <c r="M215" s="871"/>
      <c r="N215" s="871"/>
      <c r="O215" s="871"/>
      <c r="P215" s="871"/>
      <c r="Q215" s="871"/>
      <c r="R215" s="871"/>
      <c r="S215" s="873"/>
      <c r="T215" s="871"/>
      <c r="U215" s="886"/>
      <c r="V215" s="886"/>
      <c r="W215" s="886"/>
      <c r="X215" s="886"/>
      <c r="Y215" s="886"/>
      <c r="Z215" s="875"/>
    </row>
    <row r="216" spans="1:26" ht="24" customHeight="1">
      <c r="A216" s="891"/>
      <c r="B216" s="876" t="s">
        <v>180</v>
      </c>
      <c r="C216" s="878" t="s">
        <v>202</v>
      </c>
      <c r="D216" s="49" t="s">
        <v>26</v>
      </c>
      <c r="E216" s="880"/>
      <c r="F216" s="871"/>
      <c r="G216" s="871"/>
      <c r="H216" s="871"/>
      <c r="I216" s="871"/>
      <c r="J216" s="871"/>
      <c r="K216" s="871"/>
      <c r="L216" s="871"/>
      <c r="M216" s="871"/>
      <c r="N216" s="871"/>
      <c r="O216" s="871"/>
      <c r="P216" s="871"/>
      <c r="Q216" s="871"/>
      <c r="R216" s="871"/>
      <c r="S216" s="871"/>
      <c r="T216" s="872"/>
      <c r="U216" s="883"/>
      <c r="V216" s="885">
        <v>0.96</v>
      </c>
      <c r="W216" s="885">
        <v>0.93</v>
      </c>
      <c r="X216" s="885">
        <v>0.9</v>
      </c>
      <c r="Y216" s="885">
        <v>0.89</v>
      </c>
      <c r="Z216" s="874">
        <v>0.82</v>
      </c>
    </row>
    <row r="217" spans="1:26" ht="24" customHeight="1">
      <c r="A217" s="891"/>
      <c r="B217" s="877"/>
      <c r="C217" s="882"/>
      <c r="D217" s="50" t="s">
        <v>10</v>
      </c>
      <c r="E217" s="880"/>
      <c r="F217" s="871"/>
      <c r="G217" s="871"/>
      <c r="H217" s="871"/>
      <c r="I217" s="871"/>
      <c r="J217" s="871"/>
      <c r="K217" s="871"/>
      <c r="L217" s="871"/>
      <c r="M217" s="871"/>
      <c r="N217" s="871"/>
      <c r="O217" s="871"/>
      <c r="P217" s="871"/>
      <c r="Q217" s="871"/>
      <c r="R217" s="871"/>
      <c r="S217" s="871"/>
      <c r="T217" s="873"/>
      <c r="U217" s="884"/>
      <c r="V217" s="886"/>
      <c r="W217" s="886"/>
      <c r="X217" s="886"/>
      <c r="Y217" s="886"/>
      <c r="Z217" s="875"/>
    </row>
    <row r="218" spans="1:26" ht="24" customHeight="1">
      <c r="A218" s="891"/>
      <c r="B218" s="876" t="s">
        <v>181</v>
      </c>
      <c r="C218" s="878" t="s">
        <v>202</v>
      </c>
      <c r="D218" s="49" t="s">
        <v>26</v>
      </c>
      <c r="E218" s="880"/>
      <c r="F218" s="871"/>
      <c r="G218" s="871"/>
      <c r="H218" s="871"/>
      <c r="I218" s="871"/>
      <c r="J218" s="871"/>
      <c r="K218" s="871"/>
      <c r="L218" s="871"/>
      <c r="M218" s="871"/>
      <c r="N218" s="871"/>
      <c r="O218" s="871"/>
      <c r="P218" s="871"/>
      <c r="Q218" s="871"/>
      <c r="R218" s="871"/>
      <c r="S218" s="871"/>
      <c r="T218" s="871"/>
      <c r="U218" s="872"/>
      <c r="V218" s="871"/>
      <c r="W218" s="885">
        <v>0.97</v>
      </c>
      <c r="X218" s="885">
        <v>0.94</v>
      </c>
      <c r="Y218" s="885">
        <v>0.92</v>
      </c>
      <c r="Z218" s="874">
        <v>0.86</v>
      </c>
    </row>
    <row r="219" spans="1:26" ht="24" customHeight="1">
      <c r="A219" s="891"/>
      <c r="B219" s="877"/>
      <c r="C219" s="882"/>
      <c r="D219" s="50" t="s">
        <v>10</v>
      </c>
      <c r="E219" s="880"/>
      <c r="F219" s="871"/>
      <c r="G219" s="871"/>
      <c r="H219" s="871"/>
      <c r="I219" s="871"/>
      <c r="J219" s="871"/>
      <c r="K219" s="871"/>
      <c r="L219" s="871"/>
      <c r="M219" s="871"/>
      <c r="N219" s="871"/>
      <c r="O219" s="871"/>
      <c r="P219" s="871"/>
      <c r="Q219" s="871"/>
      <c r="R219" s="871"/>
      <c r="S219" s="871"/>
      <c r="T219" s="871"/>
      <c r="U219" s="873"/>
      <c r="V219" s="871"/>
      <c r="W219" s="886"/>
      <c r="X219" s="886"/>
      <c r="Y219" s="886"/>
      <c r="Z219" s="875"/>
    </row>
    <row r="220" spans="1:26" ht="24" customHeight="1">
      <c r="A220" s="891"/>
      <c r="B220" s="876" t="s">
        <v>182</v>
      </c>
      <c r="C220" s="878" t="s">
        <v>202</v>
      </c>
      <c r="D220" s="49" t="s">
        <v>26</v>
      </c>
      <c r="E220" s="880"/>
      <c r="F220" s="871"/>
      <c r="G220" s="871"/>
      <c r="H220" s="871"/>
      <c r="I220" s="871"/>
      <c r="J220" s="871"/>
      <c r="K220" s="871"/>
      <c r="L220" s="871"/>
      <c r="M220" s="871"/>
      <c r="N220" s="871"/>
      <c r="O220" s="871"/>
      <c r="P220" s="871"/>
      <c r="Q220" s="871"/>
      <c r="R220" s="871"/>
      <c r="S220" s="871"/>
      <c r="T220" s="871"/>
      <c r="U220" s="871"/>
      <c r="V220" s="872"/>
      <c r="W220" s="883"/>
      <c r="X220" s="885">
        <v>0.97</v>
      </c>
      <c r="Y220" s="885">
        <v>0.95</v>
      </c>
      <c r="Z220" s="874">
        <v>0.88</v>
      </c>
    </row>
    <row r="221" spans="1:26" ht="24" customHeight="1">
      <c r="A221" s="891"/>
      <c r="B221" s="877"/>
      <c r="C221" s="882"/>
      <c r="D221" s="50" t="s">
        <v>10</v>
      </c>
      <c r="E221" s="880"/>
      <c r="F221" s="871"/>
      <c r="G221" s="871"/>
      <c r="H221" s="871"/>
      <c r="I221" s="871"/>
      <c r="J221" s="871"/>
      <c r="K221" s="871"/>
      <c r="L221" s="871"/>
      <c r="M221" s="871"/>
      <c r="N221" s="871"/>
      <c r="O221" s="871"/>
      <c r="P221" s="871"/>
      <c r="Q221" s="871"/>
      <c r="R221" s="871"/>
      <c r="S221" s="871"/>
      <c r="T221" s="871"/>
      <c r="U221" s="871"/>
      <c r="V221" s="873"/>
      <c r="W221" s="884"/>
      <c r="X221" s="886"/>
      <c r="Y221" s="886"/>
      <c r="Z221" s="875"/>
    </row>
    <row r="222" spans="1:26" ht="24" customHeight="1">
      <c r="A222" s="891"/>
      <c r="B222" s="876" t="s">
        <v>183</v>
      </c>
      <c r="C222" s="878" t="s">
        <v>202</v>
      </c>
      <c r="D222" s="49" t="s">
        <v>26</v>
      </c>
      <c r="E222" s="880"/>
      <c r="F222" s="871"/>
      <c r="G222" s="871"/>
      <c r="H222" s="871"/>
      <c r="I222" s="871"/>
      <c r="J222" s="871"/>
      <c r="K222" s="871"/>
      <c r="L222" s="871"/>
      <c r="M222" s="871"/>
      <c r="N222" s="871"/>
      <c r="O222" s="871"/>
      <c r="P222" s="871"/>
      <c r="Q222" s="871"/>
      <c r="R222" s="871"/>
      <c r="S222" s="871"/>
      <c r="T222" s="871"/>
      <c r="U222" s="871"/>
      <c r="V222" s="871"/>
      <c r="W222" s="872"/>
      <c r="X222" s="871"/>
      <c r="Y222" s="885">
        <v>0.98</v>
      </c>
      <c r="Z222" s="874">
        <v>0.91</v>
      </c>
    </row>
    <row r="223" spans="1:26" ht="24" customHeight="1">
      <c r="A223" s="891"/>
      <c r="B223" s="877"/>
      <c r="C223" s="882"/>
      <c r="D223" s="50" t="s">
        <v>10</v>
      </c>
      <c r="E223" s="880"/>
      <c r="F223" s="871"/>
      <c r="G223" s="871"/>
      <c r="H223" s="871"/>
      <c r="I223" s="871"/>
      <c r="J223" s="871"/>
      <c r="K223" s="871"/>
      <c r="L223" s="871"/>
      <c r="M223" s="871"/>
      <c r="N223" s="871"/>
      <c r="O223" s="871"/>
      <c r="P223" s="871"/>
      <c r="Q223" s="871"/>
      <c r="R223" s="871"/>
      <c r="S223" s="871"/>
      <c r="T223" s="871"/>
      <c r="U223" s="871"/>
      <c r="V223" s="871"/>
      <c r="W223" s="873"/>
      <c r="X223" s="871"/>
      <c r="Y223" s="886"/>
      <c r="Z223" s="875"/>
    </row>
    <row r="224" spans="1:26" ht="24" customHeight="1">
      <c r="A224" s="891"/>
      <c r="B224" s="876" t="s">
        <v>184</v>
      </c>
      <c r="C224" s="878" t="s">
        <v>202</v>
      </c>
      <c r="D224" s="49" t="s">
        <v>26</v>
      </c>
      <c r="E224" s="880"/>
      <c r="F224" s="871"/>
      <c r="G224" s="871"/>
      <c r="H224" s="871"/>
      <c r="I224" s="871"/>
      <c r="J224" s="871"/>
      <c r="K224" s="871"/>
      <c r="L224" s="871"/>
      <c r="M224" s="871"/>
      <c r="N224" s="871"/>
      <c r="O224" s="871"/>
      <c r="P224" s="871"/>
      <c r="Q224" s="871"/>
      <c r="R224" s="871"/>
      <c r="S224" s="871"/>
      <c r="T224" s="871"/>
      <c r="U224" s="871"/>
      <c r="V224" s="871"/>
      <c r="W224" s="871"/>
      <c r="X224" s="872"/>
      <c r="Y224" s="871"/>
      <c r="Z224" s="874">
        <v>0.93</v>
      </c>
    </row>
    <row r="225" spans="1:26" ht="24" customHeight="1">
      <c r="A225" s="891"/>
      <c r="B225" s="877"/>
      <c r="C225" s="882"/>
      <c r="D225" s="50" t="s">
        <v>10</v>
      </c>
      <c r="E225" s="880"/>
      <c r="F225" s="871"/>
      <c r="G225" s="871"/>
      <c r="H225" s="871"/>
      <c r="I225" s="871"/>
      <c r="J225" s="871"/>
      <c r="K225" s="871"/>
      <c r="L225" s="871"/>
      <c r="M225" s="871"/>
      <c r="N225" s="871"/>
      <c r="O225" s="871"/>
      <c r="P225" s="871"/>
      <c r="Q225" s="871"/>
      <c r="R225" s="871"/>
      <c r="S225" s="871"/>
      <c r="T225" s="871"/>
      <c r="U225" s="871"/>
      <c r="V225" s="871"/>
      <c r="W225" s="871"/>
      <c r="X225" s="873"/>
      <c r="Y225" s="871"/>
      <c r="Z225" s="875"/>
    </row>
    <row r="226" spans="1:26" ht="24" customHeight="1">
      <c r="A226" s="891"/>
      <c r="B226" s="876" t="s">
        <v>185</v>
      </c>
      <c r="C226" s="878" t="s">
        <v>202</v>
      </c>
      <c r="D226" s="49" t="s">
        <v>26</v>
      </c>
      <c r="E226" s="880"/>
      <c r="F226" s="871"/>
      <c r="G226" s="871"/>
      <c r="H226" s="871"/>
      <c r="I226" s="871"/>
      <c r="J226" s="871"/>
      <c r="K226" s="871"/>
      <c r="L226" s="871"/>
      <c r="M226" s="871"/>
      <c r="N226" s="871"/>
      <c r="O226" s="871"/>
      <c r="P226" s="871"/>
      <c r="Q226" s="871"/>
      <c r="R226" s="871"/>
      <c r="S226" s="871"/>
      <c r="T226" s="871"/>
      <c r="U226" s="871"/>
      <c r="V226" s="871"/>
      <c r="W226" s="871"/>
      <c r="X226" s="871"/>
      <c r="Y226" s="871"/>
      <c r="Z226" s="881"/>
    </row>
    <row r="227" spans="1:26" ht="24" customHeight="1">
      <c r="A227" s="891"/>
      <c r="B227" s="877"/>
      <c r="C227" s="879"/>
      <c r="D227" s="50" t="s">
        <v>10</v>
      </c>
      <c r="E227" s="880"/>
      <c r="F227" s="871"/>
      <c r="G227" s="871"/>
      <c r="H227" s="871"/>
      <c r="I227" s="871"/>
      <c r="J227" s="871"/>
      <c r="K227" s="871"/>
      <c r="L227" s="871"/>
      <c r="M227" s="871"/>
      <c r="N227" s="871"/>
      <c r="O227" s="871"/>
      <c r="P227" s="871"/>
      <c r="Q227" s="871"/>
      <c r="R227" s="871"/>
      <c r="S227" s="871"/>
      <c r="T227" s="871"/>
      <c r="U227" s="871"/>
      <c r="V227" s="871"/>
      <c r="W227" s="871"/>
      <c r="X227" s="871"/>
      <c r="Y227" s="871"/>
      <c r="Z227" s="881"/>
    </row>
    <row r="228" spans="1:26" ht="24" customHeight="1">
      <c r="A228" s="891" t="s">
        <v>268</v>
      </c>
      <c r="B228" s="876" t="s">
        <v>172</v>
      </c>
      <c r="C228" s="878" t="s">
        <v>202</v>
      </c>
      <c r="D228" s="49" t="s">
        <v>26</v>
      </c>
      <c r="E228" s="880"/>
      <c r="F228" s="885">
        <v>0.77</v>
      </c>
      <c r="G228" s="885">
        <v>0.63</v>
      </c>
      <c r="H228" s="885">
        <v>0.54</v>
      </c>
      <c r="I228" s="885">
        <v>0.47</v>
      </c>
      <c r="J228" s="885">
        <v>0.46</v>
      </c>
      <c r="K228" s="885">
        <v>0.42</v>
      </c>
      <c r="L228" s="885">
        <v>0.4</v>
      </c>
      <c r="M228" s="885">
        <v>0.4</v>
      </c>
      <c r="N228" s="885">
        <v>0.39</v>
      </c>
      <c r="O228" s="885">
        <v>0.34</v>
      </c>
      <c r="P228" s="885">
        <v>0.32</v>
      </c>
      <c r="Q228" s="885">
        <v>0.3</v>
      </c>
      <c r="R228" s="885">
        <v>0.28000000000000003</v>
      </c>
      <c r="S228" s="885">
        <v>0.27</v>
      </c>
      <c r="T228" s="885">
        <v>0.26</v>
      </c>
      <c r="U228" s="885">
        <v>0.25</v>
      </c>
      <c r="V228" s="885">
        <v>0.24</v>
      </c>
      <c r="W228" s="885">
        <v>0.23</v>
      </c>
      <c r="X228" s="885">
        <v>0.23</v>
      </c>
      <c r="Y228" s="885">
        <v>0.22</v>
      </c>
      <c r="Z228" s="874">
        <v>0.21</v>
      </c>
    </row>
    <row r="229" spans="1:26" ht="24" customHeight="1">
      <c r="A229" s="891"/>
      <c r="B229" s="877"/>
      <c r="C229" s="882"/>
      <c r="D229" s="50" t="s">
        <v>10</v>
      </c>
      <c r="E229" s="880"/>
      <c r="F229" s="886"/>
      <c r="G229" s="886"/>
      <c r="H229" s="886"/>
      <c r="I229" s="886"/>
      <c r="J229" s="886"/>
      <c r="K229" s="886"/>
      <c r="L229" s="886"/>
      <c r="M229" s="886"/>
      <c r="N229" s="886"/>
      <c r="O229" s="886"/>
      <c r="P229" s="886"/>
      <c r="Q229" s="886"/>
      <c r="R229" s="886"/>
      <c r="S229" s="886"/>
      <c r="T229" s="886"/>
      <c r="U229" s="886"/>
      <c r="V229" s="886"/>
      <c r="W229" s="886"/>
      <c r="X229" s="886"/>
      <c r="Y229" s="886"/>
      <c r="Z229" s="875"/>
    </row>
    <row r="230" spans="1:26" ht="24" customHeight="1">
      <c r="A230" s="891"/>
      <c r="B230" s="876" t="s">
        <v>254</v>
      </c>
      <c r="C230" s="878" t="s">
        <v>202</v>
      </c>
      <c r="D230" s="49" t="s">
        <v>26</v>
      </c>
      <c r="E230" s="880"/>
      <c r="F230" s="871"/>
      <c r="G230" s="885">
        <v>0.82</v>
      </c>
      <c r="H230" s="885">
        <v>0.7</v>
      </c>
      <c r="I230" s="885">
        <v>0.61</v>
      </c>
      <c r="J230" s="885">
        <v>0.6</v>
      </c>
      <c r="K230" s="885">
        <v>0.54</v>
      </c>
      <c r="L230" s="885">
        <v>0.52</v>
      </c>
      <c r="M230" s="885">
        <v>0.51</v>
      </c>
      <c r="N230" s="885">
        <v>0.5</v>
      </c>
      <c r="O230" s="885">
        <v>0.45</v>
      </c>
      <c r="P230" s="885">
        <v>0.41</v>
      </c>
      <c r="Q230" s="885">
        <v>0.39</v>
      </c>
      <c r="R230" s="885">
        <v>0.37</v>
      </c>
      <c r="S230" s="885">
        <v>0.35</v>
      </c>
      <c r="T230" s="885">
        <v>0.34</v>
      </c>
      <c r="U230" s="885">
        <v>0.33</v>
      </c>
      <c r="V230" s="885">
        <v>0.31</v>
      </c>
      <c r="W230" s="885">
        <v>0.3</v>
      </c>
      <c r="X230" s="885">
        <v>0.3</v>
      </c>
      <c r="Y230" s="885">
        <v>0.28999999999999998</v>
      </c>
      <c r="Z230" s="874">
        <v>0.27</v>
      </c>
    </row>
    <row r="231" spans="1:26" ht="24" customHeight="1">
      <c r="A231" s="891"/>
      <c r="B231" s="877"/>
      <c r="C231" s="882"/>
      <c r="D231" s="50" t="s">
        <v>10</v>
      </c>
      <c r="E231" s="880"/>
      <c r="F231" s="871"/>
      <c r="G231" s="886"/>
      <c r="H231" s="886"/>
      <c r="I231" s="886"/>
      <c r="J231" s="886"/>
      <c r="K231" s="886"/>
      <c r="L231" s="886"/>
      <c r="M231" s="886"/>
      <c r="N231" s="886"/>
      <c r="O231" s="886"/>
      <c r="P231" s="886"/>
      <c r="Q231" s="886"/>
      <c r="R231" s="886"/>
      <c r="S231" s="886"/>
      <c r="T231" s="886"/>
      <c r="U231" s="886"/>
      <c r="V231" s="886"/>
      <c r="W231" s="886"/>
      <c r="X231" s="886"/>
      <c r="Y231" s="886"/>
      <c r="Z231" s="875"/>
    </row>
    <row r="232" spans="1:26" ht="24" customHeight="1">
      <c r="A232" s="891"/>
      <c r="B232" s="876" t="s">
        <v>255</v>
      </c>
      <c r="C232" s="878" t="s">
        <v>202</v>
      </c>
      <c r="D232" s="49" t="s">
        <v>26</v>
      </c>
      <c r="E232" s="880"/>
      <c r="F232" s="871"/>
      <c r="G232" s="871"/>
      <c r="H232" s="885">
        <v>0.85</v>
      </c>
      <c r="I232" s="885">
        <v>0.74</v>
      </c>
      <c r="J232" s="885">
        <v>0.73</v>
      </c>
      <c r="K232" s="885">
        <v>0.66</v>
      </c>
      <c r="L232" s="885">
        <v>0.64</v>
      </c>
      <c r="M232" s="885">
        <v>0.63</v>
      </c>
      <c r="N232" s="885">
        <v>0.61</v>
      </c>
      <c r="O232" s="885">
        <v>0.55000000000000004</v>
      </c>
      <c r="P232" s="885">
        <v>0.5</v>
      </c>
      <c r="Q232" s="885">
        <v>0.47</v>
      </c>
      <c r="R232" s="885">
        <v>0.45</v>
      </c>
      <c r="S232" s="885">
        <v>0.43</v>
      </c>
      <c r="T232" s="885">
        <v>0.42</v>
      </c>
      <c r="U232" s="885">
        <v>0.4</v>
      </c>
      <c r="V232" s="885">
        <v>0.38</v>
      </c>
      <c r="W232" s="885">
        <v>0.37</v>
      </c>
      <c r="X232" s="885">
        <v>0.36</v>
      </c>
      <c r="Y232" s="885">
        <v>0.36</v>
      </c>
      <c r="Z232" s="874">
        <v>0.33</v>
      </c>
    </row>
    <row r="233" spans="1:26" ht="24" customHeight="1">
      <c r="A233" s="891"/>
      <c r="B233" s="877"/>
      <c r="C233" s="882"/>
      <c r="D233" s="50" t="s">
        <v>10</v>
      </c>
      <c r="E233" s="880"/>
      <c r="F233" s="871"/>
      <c r="G233" s="871"/>
      <c r="H233" s="886"/>
      <c r="I233" s="886"/>
      <c r="J233" s="886"/>
      <c r="K233" s="886"/>
      <c r="L233" s="886"/>
      <c r="M233" s="886"/>
      <c r="N233" s="886"/>
      <c r="O233" s="886"/>
      <c r="P233" s="886"/>
      <c r="Q233" s="886"/>
      <c r="R233" s="886"/>
      <c r="S233" s="886"/>
      <c r="T233" s="886"/>
      <c r="U233" s="886"/>
      <c r="V233" s="886"/>
      <c r="W233" s="886"/>
      <c r="X233" s="886"/>
      <c r="Y233" s="886"/>
      <c r="Z233" s="875"/>
    </row>
    <row r="234" spans="1:26" ht="24" customHeight="1">
      <c r="A234" s="891"/>
      <c r="B234" s="876" t="s">
        <v>256</v>
      </c>
      <c r="C234" s="878" t="s">
        <v>202</v>
      </c>
      <c r="D234" s="49" t="s">
        <v>26</v>
      </c>
      <c r="E234" s="880"/>
      <c r="F234" s="871"/>
      <c r="G234" s="871"/>
      <c r="H234" s="871"/>
      <c r="I234" s="885">
        <v>0.87</v>
      </c>
      <c r="J234" s="885">
        <v>0.86</v>
      </c>
      <c r="K234" s="885">
        <v>0.78</v>
      </c>
      <c r="L234" s="885">
        <v>0.75</v>
      </c>
      <c r="M234" s="885">
        <v>0.74</v>
      </c>
      <c r="N234" s="885">
        <v>0.72</v>
      </c>
      <c r="O234" s="885">
        <v>0.64</v>
      </c>
      <c r="P234" s="885">
        <v>0.59</v>
      </c>
      <c r="Q234" s="885">
        <v>0.56000000000000005</v>
      </c>
      <c r="R234" s="885">
        <v>0.53</v>
      </c>
      <c r="S234" s="885">
        <v>0.51</v>
      </c>
      <c r="T234" s="885">
        <v>0.49</v>
      </c>
      <c r="U234" s="885">
        <v>0.47</v>
      </c>
      <c r="V234" s="885">
        <v>0.45</v>
      </c>
      <c r="W234" s="885">
        <v>0.43</v>
      </c>
      <c r="X234" s="885">
        <v>0.43</v>
      </c>
      <c r="Y234" s="885">
        <v>0.42</v>
      </c>
      <c r="Z234" s="874">
        <v>0.39</v>
      </c>
    </row>
    <row r="235" spans="1:26" ht="24" customHeight="1">
      <c r="A235" s="891"/>
      <c r="B235" s="877"/>
      <c r="C235" s="882"/>
      <c r="D235" s="50" t="s">
        <v>10</v>
      </c>
      <c r="E235" s="880"/>
      <c r="F235" s="871"/>
      <c r="G235" s="871"/>
      <c r="H235" s="871"/>
      <c r="I235" s="886"/>
      <c r="J235" s="886"/>
      <c r="K235" s="886"/>
      <c r="L235" s="886"/>
      <c r="M235" s="886"/>
      <c r="N235" s="886"/>
      <c r="O235" s="886"/>
      <c r="P235" s="886"/>
      <c r="Q235" s="886"/>
      <c r="R235" s="886"/>
      <c r="S235" s="886"/>
      <c r="T235" s="886"/>
      <c r="U235" s="886"/>
      <c r="V235" s="886"/>
      <c r="W235" s="886"/>
      <c r="X235" s="886"/>
      <c r="Y235" s="886"/>
      <c r="Z235" s="875"/>
    </row>
    <row r="236" spans="1:26" ht="24" customHeight="1">
      <c r="A236" s="891"/>
      <c r="B236" s="876" t="s">
        <v>257</v>
      </c>
      <c r="C236" s="878" t="s">
        <v>202</v>
      </c>
      <c r="D236" s="49" t="s">
        <v>26</v>
      </c>
      <c r="E236" s="880"/>
      <c r="F236" s="871"/>
      <c r="G236" s="871"/>
      <c r="H236" s="871"/>
      <c r="I236" s="871"/>
      <c r="J236" s="885">
        <v>0.99</v>
      </c>
      <c r="K236" s="885">
        <v>0.89</v>
      </c>
      <c r="L236" s="885">
        <v>0.86</v>
      </c>
      <c r="M236" s="885">
        <v>0.85</v>
      </c>
      <c r="N236" s="885">
        <v>0.83</v>
      </c>
      <c r="O236" s="885">
        <v>0.74</v>
      </c>
      <c r="P236" s="885">
        <v>0.68</v>
      </c>
      <c r="Q236" s="885">
        <v>0.64</v>
      </c>
      <c r="R236" s="885">
        <v>0.61</v>
      </c>
      <c r="S236" s="885">
        <v>0.57999999999999996</v>
      </c>
      <c r="T236" s="885">
        <v>0.56999999999999995</v>
      </c>
      <c r="U236" s="885">
        <v>0.54</v>
      </c>
      <c r="V236" s="885">
        <v>0.52</v>
      </c>
      <c r="W236" s="885">
        <v>0.5</v>
      </c>
      <c r="X236" s="885">
        <v>0.49</v>
      </c>
      <c r="Y236" s="885">
        <v>0.48</v>
      </c>
      <c r="Z236" s="874">
        <v>0.45</v>
      </c>
    </row>
    <row r="237" spans="1:26" ht="24" customHeight="1">
      <c r="A237" s="891"/>
      <c r="B237" s="877"/>
      <c r="C237" s="882"/>
      <c r="D237" s="50" t="s">
        <v>10</v>
      </c>
      <c r="E237" s="880"/>
      <c r="F237" s="871"/>
      <c r="G237" s="871"/>
      <c r="H237" s="871"/>
      <c r="I237" s="871"/>
      <c r="J237" s="886"/>
      <c r="K237" s="886"/>
      <c r="L237" s="886"/>
      <c r="M237" s="886"/>
      <c r="N237" s="886"/>
      <c r="O237" s="886"/>
      <c r="P237" s="886"/>
      <c r="Q237" s="886"/>
      <c r="R237" s="886"/>
      <c r="S237" s="886"/>
      <c r="T237" s="886"/>
      <c r="U237" s="886"/>
      <c r="V237" s="886"/>
      <c r="W237" s="886"/>
      <c r="X237" s="886"/>
      <c r="Y237" s="886"/>
      <c r="Z237" s="875"/>
    </row>
    <row r="238" spans="1:26" ht="24" customHeight="1">
      <c r="A238" s="891"/>
      <c r="B238" s="876" t="s">
        <v>258</v>
      </c>
      <c r="C238" s="878" t="s">
        <v>202</v>
      </c>
      <c r="D238" s="49" t="s">
        <v>26</v>
      </c>
      <c r="E238" s="880"/>
      <c r="F238" s="871"/>
      <c r="G238" s="871"/>
      <c r="H238" s="871"/>
      <c r="I238" s="871"/>
      <c r="J238" s="871"/>
      <c r="K238" s="885">
        <v>0.9</v>
      </c>
      <c r="L238" s="885">
        <v>0.87</v>
      </c>
      <c r="M238" s="885">
        <v>0.86</v>
      </c>
      <c r="N238" s="885">
        <v>0.84</v>
      </c>
      <c r="O238" s="885">
        <v>0.75</v>
      </c>
      <c r="P238" s="885">
        <v>0.69</v>
      </c>
      <c r="Q238" s="885">
        <v>0.65</v>
      </c>
      <c r="R238" s="885">
        <v>0.61</v>
      </c>
      <c r="S238" s="885">
        <v>0.59</v>
      </c>
      <c r="T238" s="885">
        <v>0.56999999999999995</v>
      </c>
      <c r="U238" s="885">
        <v>0.54</v>
      </c>
      <c r="V238" s="885">
        <v>0.52</v>
      </c>
      <c r="W238" s="885">
        <v>0.51</v>
      </c>
      <c r="X238" s="885">
        <v>0.49</v>
      </c>
      <c r="Y238" s="885">
        <v>0.49</v>
      </c>
      <c r="Z238" s="874">
        <v>0.45</v>
      </c>
    </row>
    <row r="239" spans="1:26" ht="24" customHeight="1">
      <c r="A239" s="891"/>
      <c r="B239" s="877"/>
      <c r="C239" s="882"/>
      <c r="D239" s="50" t="s">
        <v>10</v>
      </c>
      <c r="E239" s="880"/>
      <c r="F239" s="871"/>
      <c r="G239" s="871"/>
      <c r="H239" s="871"/>
      <c r="I239" s="871"/>
      <c r="J239" s="871"/>
      <c r="K239" s="886"/>
      <c r="L239" s="886"/>
      <c r="M239" s="886"/>
      <c r="N239" s="886"/>
      <c r="O239" s="886"/>
      <c r="P239" s="886"/>
      <c r="Q239" s="886"/>
      <c r="R239" s="886"/>
      <c r="S239" s="886"/>
      <c r="T239" s="886"/>
      <c r="U239" s="886"/>
      <c r="V239" s="886"/>
      <c r="W239" s="886"/>
      <c r="X239" s="886"/>
      <c r="Y239" s="886"/>
      <c r="Z239" s="875"/>
    </row>
    <row r="240" spans="1:26" ht="24" customHeight="1">
      <c r="A240" s="891"/>
      <c r="B240" s="876" t="s">
        <v>260</v>
      </c>
      <c r="C240" s="878" t="s">
        <v>202</v>
      </c>
      <c r="D240" s="49" t="s">
        <v>26</v>
      </c>
      <c r="E240" s="880"/>
      <c r="F240" s="871"/>
      <c r="G240" s="871"/>
      <c r="H240" s="871"/>
      <c r="I240" s="871"/>
      <c r="J240" s="871"/>
      <c r="K240" s="871"/>
      <c r="L240" s="885">
        <v>0.97</v>
      </c>
      <c r="M240" s="885">
        <v>0.95</v>
      </c>
      <c r="N240" s="885">
        <v>0.93</v>
      </c>
      <c r="O240" s="889">
        <v>0.83</v>
      </c>
      <c r="P240" s="889">
        <v>0.76</v>
      </c>
      <c r="Q240" s="889">
        <v>0.72</v>
      </c>
      <c r="R240" s="889">
        <v>0.68</v>
      </c>
      <c r="S240" s="889">
        <v>0.65</v>
      </c>
      <c r="T240" s="889">
        <v>0.63</v>
      </c>
      <c r="U240" s="889">
        <v>0.6</v>
      </c>
      <c r="V240" s="889">
        <v>0.57999999999999996</v>
      </c>
      <c r="W240" s="889">
        <v>0.56000000000000005</v>
      </c>
      <c r="X240" s="889">
        <v>0.55000000000000004</v>
      </c>
      <c r="Y240" s="889">
        <v>0.54</v>
      </c>
      <c r="Z240" s="887">
        <v>0.5</v>
      </c>
    </row>
    <row r="241" spans="1:26" ht="24" customHeight="1">
      <c r="A241" s="891"/>
      <c r="B241" s="877"/>
      <c r="C241" s="882"/>
      <c r="D241" s="50" t="s">
        <v>10</v>
      </c>
      <c r="E241" s="880"/>
      <c r="F241" s="871"/>
      <c r="G241" s="871"/>
      <c r="H241" s="871"/>
      <c r="I241" s="871"/>
      <c r="J241" s="871"/>
      <c r="K241" s="871"/>
      <c r="L241" s="886"/>
      <c r="M241" s="886"/>
      <c r="N241" s="886"/>
      <c r="O241" s="890"/>
      <c r="P241" s="890"/>
      <c r="Q241" s="890"/>
      <c r="R241" s="890"/>
      <c r="S241" s="890"/>
      <c r="T241" s="890"/>
      <c r="U241" s="890"/>
      <c r="V241" s="890"/>
      <c r="W241" s="890"/>
      <c r="X241" s="890"/>
      <c r="Y241" s="890"/>
      <c r="Z241" s="888"/>
    </row>
    <row r="242" spans="1:26" ht="24" customHeight="1">
      <c r="A242" s="891"/>
      <c r="B242" s="876" t="s">
        <v>261</v>
      </c>
      <c r="C242" s="878" t="s">
        <v>202</v>
      </c>
      <c r="D242" s="49" t="s">
        <v>26</v>
      </c>
      <c r="E242" s="880"/>
      <c r="F242" s="871"/>
      <c r="G242" s="871"/>
      <c r="H242" s="871"/>
      <c r="I242" s="871"/>
      <c r="J242" s="871"/>
      <c r="K242" s="871"/>
      <c r="L242" s="871"/>
      <c r="M242" s="885">
        <v>0.98</v>
      </c>
      <c r="N242" s="885">
        <v>0.96</v>
      </c>
      <c r="O242" s="885">
        <v>0.85</v>
      </c>
      <c r="P242" s="885">
        <v>0.79</v>
      </c>
      <c r="Q242" s="885">
        <v>0.74</v>
      </c>
      <c r="R242" s="885">
        <v>0.7</v>
      </c>
      <c r="S242" s="885">
        <v>0.67</v>
      </c>
      <c r="T242" s="885">
        <v>0.65</v>
      </c>
      <c r="U242" s="885">
        <v>0.62</v>
      </c>
      <c r="V242" s="885">
        <v>0.6</v>
      </c>
      <c r="W242" s="885">
        <v>0.57999999999999996</v>
      </c>
      <c r="X242" s="885">
        <v>0.56999999999999995</v>
      </c>
      <c r="Y242" s="885">
        <v>0.56000000000000005</v>
      </c>
      <c r="Z242" s="874">
        <v>0.52</v>
      </c>
    </row>
    <row r="243" spans="1:26" ht="24" customHeight="1">
      <c r="A243" s="891"/>
      <c r="B243" s="877"/>
      <c r="C243" s="882"/>
      <c r="D243" s="50" t="s">
        <v>10</v>
      </c>
      <c r="E243" s="880"/>
      <c r="F243" s="871"/>
      <c r="G243" s="871"/>
      <c r="H243" s="871"/>
      <c r="I243" s="871"/>
      <c r="J243" s="871"/>
      <c r="K243" s="871"/>
      <c r="L243" s="871"/>
      <c r="M243" s="886"/>
      <c r="N243" s="886"/>
      <c r="O243" s="886"/>
      <c r="P243" s="886"/>
      <c r="Q243" s="886"/>
      <c r="R243" s="886"/>
      <c r="S243" s="886"/>
      <c r="T243" s="886"/>
      <c r="U243" s="886"/>
      <c r="V243" s="886"/>
      <c r="W243" s="886"/>
      <c r="X243" s="886"/>
      <c r="Y243" s="886"/>
      <c r="Z243" s="875"/>
    </row>
    <row r="244" spans="1:26" ht="24" customHeight="1">
      <c r="A244" s="891"/>
      <c r="B244" s="876" t="s">
        <v>262</v>
      </c>
      <c r="C244" s="878" t="s">
        <v>202</v>
      </c>
      <c r="D244" s="49" t="s">
        <v>26</v>
      </c>
      <c r="E244" s="880"/>
      <c r="F244" s="871"/>
      <c r="G244" s="871"/>
      <c r="H244" s="871"/>
      <c r="I244" s="871"/>
      <c r="J244" s="871"/>
      <c r="K244" s="871"/>
      <c r="L244" s="871"/>
      <c r="M244" s="871"/>
      <c r="N244" s="885">
        <v>0.98</v>
      </c>
      <c r="O244" s="885">
        <v>0.87</v>
      </c>
      <c r="P244" s="885">
        <v>0.8</v>
      </c>
      <c r="Q244" s="885">
        <v>0.75</v>
      </c>
      <c r="R244" s="885">
        <v>0.72</v>
      </c>
      <c r="S244" s="885">
        <v>0.69</v>
      </c>
      <c r="T244" s="885">
        <v>0.67</v>
      </c>
      <c r="U244" s="885">
        <v>0.63</v>
      </c>
      <c r="V244" s="885">
        <v>0.61</v>
      </c>
      <c r="W244" s="885">
        <v>0.59</v>
      </c>
      <c r="X244" s="885">
        <v>0.57999999999999996</v>
      </c>
      <c r="Y244" s="885">
        <v>0.56999999999999995</v>
      </c>
      <c r="Z244" s="874">
        <v>0.53</v>
      </c>
    </row>
    <row r="245" spans="1:26" ht="24" customHeight="1">
      <c r="A245" s="891"/>
      <c r="B245" s="877"/>
      <c r="C245" s="882"/>
      <c r="D245" s="50" t="s">
        <v>10</v>
      </c>
      <c r="E245" s="880"/>
      <c r="F245" s="871"/>
      <c r="G245" s="871"/>
      <c r="H245" s="871"/>
      <c r="I245" s="871"/>
      <c r="J245" s="871"/>
      <c r="K245" s="871"/>
      <c r="L245" s="871"/>
      <c r="M245" s="871"/>
      <c r="N245" s="886"/>
      <c r="O245" s="886"/>
      <c r="P245" s="886"/>
      <c r="Q245" s="886"/>
      <c r="R245" s="886"/>
      <c r="S245" s="886"/>
      <c r="T245" s="886"/>
      <c r="U245" s="886"/>
      <c r="V245" s="886"/>
      <c r="W245" s="886"/>
      <c r="X245" s="886"/>
      <c r="Y245" s="886"/>
      <c r="Z245" s="875"/>
    </row>
    <row r="246" spans="1:26" ht="24" customHeight="1">
      <c r="A246" s="891"/>
      <c r="B246" s="876" t="s">
        <v>263</v>
      </c>
      <c r="C246" s="878" t="s">
        <v>202</v>
      </c>
      <c r="D246" s="49" t="s">
        <v>26</v>
      </c>
      <c r="E246" s="880"/>
      <c r="F246" s="871"/>
      <c r="G246" s="871"/>
      <c r="H246" s="871"/>
      <c r="I246" s="871"/>
      <c r="J246" s="871"/>
      <c r="K246" s="871"/>
      <c r="L246" s="871"/>
      <c r="M246" s="871"/>
      <c r="N246" s="871"/>
      <c r="O246" s="885">
        <v>0.89</v>
      </c>
      <c r="P246" s="885">
        <v>0.82</v>
      </c>
      <c r="Q246" s="885">
        <v>0.77</v>
      </c>
      <c r="R246" s="885">
        <v>0.73</v>
      </c>
      <c r="S246" s="885">
        <v>0.7</v>
      </c>
      <c r="T246" s="885">
        <v>0.68</v>
      </c>
      <c r="U246" s="885">
        <v>0.65</v>
      </c>
      <c r="V246" s="885">
        <v>0.62</v>
      </c>
      <c r="W246" s="885">
        <v>0.6</v>
      </c>
      <c r="X246" s="885">
        <v>0.59</v>
      </c>
      <c r="Y246" s="885">
        <v>0.57999999999999996</v>
      </c>
      <c r="Z246" s="874">
        <v>0.54</v>
      </c>
    </row>
    <row r="247" spans="1:26" ht="24" customHeight="1">
      <c r="A247" s="891"/>
      <c r="B247" s="877"/>
      <c r="C247" s="882"/>
      <c r="D247" s="50" t="s">
        <v>10</v>
      </c>
      <c r="E247" s="880"/>
      <c r="F247" s="871"/>
      <c r="G247" s="871"/>
      <c r="H247" s="871"/>
      <c r="I247" s="871"/>
      <c r="J247" s="871"/>
      <c r="K247" s="871"/>
      <c r="L247" s="871"/>
      <c r="M247" s="871"/>
      <c r="N247" s="871"/>
      <c r="O247" s="886"/>
      <c r="P247" s="886"/>
      <c r="Q247" s="886"/>
      <c r="R247" s="886"/>
      <c r="S247" s="886"/>
      <c r="T247" s="886"/>
      <c r="U247" s="886"/>
      <c r="V247" s="886"/>
      <c r="W247" s="886"/>
      <c r="X247" s="886"/>
      <c r="Y247" s="886"/>
      <c r="Z247" s="875"/>
    </row>
    <row r="248" spans="1:26" ht="24" customHeight="1">
      <c r="A248" s="891"/>
      <c r="B248" s="876" t="s">
        <v>174</v>
      </c>
      <c r="C248" s="878" t="s">
        <v>202</v>
      </c>
      <c r="D248" s="49" t="s">
        <v>26</v>
      </c>
      <c r="E248" s="880"/>
      <c r="F248" s="871"/>
      <c r="G248" s="871"/>
      <c r="H248" s="871"/>
      <c r="I248" s="871"/>
      <c r="J248" s="871"/>
      <c r="K248" s="871"/>
      <c r="L248" s="871"/>
      <c r="M248" s="871"/>
      <c r="N248" s="872"/>
      <c r="O248" s="871"/>
      <c r="P248" s="885">
        <v>0.92</v>
      </c>
      <c r="Q248" s="885">
        <v>0.86</v>
      </c>
      <c r="R248" s="885">
        <v>0.82</v>
      </c>
      <c r="S248" s="885">
        <v>0.79</v>
      </c>
      <c r="T248" s="885">
        <v>0.77</v>
      </c>
      <c r="U248" s="885">
        <v>0.73</v>
      </c>
      <c r="V248" s="885">
        <v>0.7</v>
      </c>
      <c r="W248" s="885">
        <v>0.68</v>
      </c>
      <c r="X248" s="885">
        <v>0.66</v>
      </c>
      <c r="Y248" s="885">
        <v>0.65</v>
      </c>
      <c r="Z248" s="874">
        <v>0.6</v>
      </c>
    </row>
    <row r="249" spans="1:26" ht="24" customHeight="1">
      <c r="A249" s="891"/>
      <c r="B249" s="877"/>
      <c r="C249" s="882"/>
      <c r="D249" s="50" t="s">
        <v>10</v>
      </c>
      <c r="E249" s="880"/>
      <c r="F249" s="871"/>
      <c r="G249" s="871"/>
      <c r="H249" s="871"/>
      <c r="I249" s="871"/>
      <c r="J249" s="871"/>
      <c r="K249" s="871"/>
      <c r="L249" s="871"/>
      <c r="M249" s="871"/>
      <c r="N249" s="873"/>
      <c r="O249" s="871"/>
      <c r="P249" s="886"/>
      <c r="Q249" s="886"/>
      <c r="R249" s="886"/>
      <c r="S249" s="886"/>
      <c r="T249" s="886"/>
      <c r="U249" s="886"/>
      <c r="V249" s="886"/>
      <c r="W249" s="886"/>
      <c r="X249" s="886"/>
      <c r="Y249" s="886"/>
      <c r="Z249" s="875"/>
    </row>
    <row r="250" spans="1:26" ht="24" customHeight="1">
      <c r="A250" s="891"/>
      <c r="B250" s="876" t="s">
        <v>175</v>
      </c>
      <c r="C250" s="878" t="s">
        <v>202</v>
      </c>
      <c r="D250" s="49" t="s">
        <v>26</v>
      </c>
      <c r="E250" s="880"/>
      <c r="F250" s="871"/>
      <c r="G250" s="871"/>
      <c r="H250" s="871"/>
      <c r="I250" s="871"/>
      <c r="J250" s="871"/>
      <c r="K250" s="871"/>
      <c r="L250" s="871"/>
      <c r="M250" s="871"/>
      <c r="N250" s="871"/>
      <c r="O250" s="872"/>
      <c r="P250" s="871"/>
      <c r="Q250" s="885">
        <v>0.94</v>
      </c>
      <c r="R250" s="885">
        <v>0.89</v>
      </c>
      <c r="S250" s="885">
        <v>0.86</v>
      </c>
      <c r="T250" s="885">
        <v>0.83</v>
      </c>
      <c r="U250" s="885">
        <v>0.79</v>
      </c>
      <c r="V250" s="885">
        <v>0.76</v>
      </c>
      <c r="W250" s="885">
        <v>0.74</v>
      </c>
      <c r="X250" s="885">
        <v>0.72</v>
      </c>
      <c r="Y250" s="885">
        <v>0.71</v>
      </c>
      <c r="Z250" s="874">
        <v>0.66</v>
      </c>
    </row>
    <row r="251" spans="1:26" ht="24" customHeight="1">
      <c r="A251" s="891"/>
      <c r="B251" s="877"/>
      <c r="C251" s="882"/>
      <c r="D251" s="50" t="s">
        <v>10</v>
      </c>
      <c r="E251" s="880"/>
      <c r="F251" s="871"/>
      <c r="G251" s="871"/>
      <c r="H251" s="871"/>
      <c r="I251" s="871"/>
      <c r="J251" s="871"/>
      <c r="K251" s="871"/>
      <c r="L251" s="871"/>
      <c r="M251" s="871"/>
      <c r="N251" s="871"/>
      <c r="O251" s="873"/>
      <c r="P251" s="871"/>
      <c r="Q251" s="886"/>
      <c r="R251" s="886"/>
      <c r="S251" s="886"/>
      <c r="T251" s="886"/>
      <c r="U251" s="886"/>
      <c r="V251" s="886"/>
      <c r="W251" s="886"/>
      <c r="X251" s="886"/>
      <c r="Y251" s="886"/>
      <c r="Z251" s="875"/>
    </row>
    <row r="252" spans="1:26" ht="24" customHeight="1">
      <c r="A252" s="891"/>
      <c r="B252" s="876" t="s">
        <v>176</v>
      </c>
      <c r="C252" s="878" t="s">
        <v>202</v>
      </c>
      <c r="D252" s="49" t="s">
        <v>26</v>
      </c>
      <c r="E252" s="880"/>
      <c r="F252" s="871"/>
      <c r="G252" s="871"/>
      <c r="H252" s="871"/>
      <c r="I252" s="871"/>
      <c r="J252" s="871"/>
      <c r="K252" s="871"/>
      <c r="L252" s="871"/>
      <c r="M252" s="871"/>
      <c r="N252" s="871"/>
      <c r="O252" s="871"/>
      <c r="P252" s="872"/>
      <c r="Q252" s="871"/>
      <c r="R252" s="885">
        <v>0.95</v>
      </c>
      <c r="S252" s="885">
        <v>0.91</v>
      </c>
      <c r="T252" s="885">
        <v>0.88</v>
      </c>
      <c r="U252" s="885">
        <v>0.84</v>
      </c>
      <c r="V252" s="885">
        <v>0.81</v>
      </c>
      <c r="W252" s="885">
        <v>0.78</v>
      </c>
      <c r="X252" s="885">
        <v>0.77</v>
      </c>
      <c r="Y252" s="885">
        <v>0.75</v>
      </c>
      <c r="Z252" s="874">
        <v>0.7</v>
      </c>
    </row>
    <row r="253" spans="1:26" ht="24" customHeight="1">
      <c r="A253" s="891"/>
      <c r="B253" s="877"/>
      <c r="C253" s="882"/>
      <c r="D253" s="50" t="s">
        <v>10</v>
      </c>
      <c r="E253" s="880"/>
      <c r="F253" s="871"/>
      <c r="G253" s="871"/>
      <c r="H253" s="871"/>
      <c r="I253" s="871"/>
      <c r="J253" s="871"/>
      <c r="K253" s="871"/>
      <c r="L253" s="871"/>
      <c r="M253" s="871"/>
      <c r="N253" s="871"/>
      <c r="O253" s="871"/>
      <c r="P253" s="873"/>
      <c r="Q253" s="871"/>
      <c r="R253" s="886"/>
      <c r="S253" s="886"/>
      <c r="T253" s="886"/>
      <c r="U253" s="886"/>
      <c r="V253" s="886"/>
      <c r="W253" s="886"/>
      <c r="X253" s="886"/>
      <c r="Y253" s="886"/>
      <c r="Z253" s="875"/>
    </row>
    <row r="254" spans="1:26" ht="24" customHeight="1">
      <c r="A254" s="891"/>
      <c r="B254" s="876" t="s">
        <v>177</v>
      </c>
      <c r="C254" s="878" t="s">
        <v>202</v>
      </c>
      <c r="D254" s="49" t="s">
        <v>26</v>
      </c>
      <c r="E254" s="880"/>
      <c r="F254" s="871"/>
      <c r="G254" s="871"/>
      <c r="H254" s="871"/>
      <c r="I254" s="871"/>
      <c r="J254" s="871"/>
      <c r="K254" s="871"/>
      <c r="L254" s="871"/>
      <c r="M254" s="871"/>
      <c r="N254" s="871"/>
      <c r="O254" s="871"/>
      <c r="P254" s="871"/>
      <c r="Q254" s="872"/>
      <c r="R254" s="871"/>
      <c r="S254" s="885">
        <v>0.96</v>
      </c>
      <c r="T254" s="885">
        <v>0.93</v>
      </c>
      <c r="U254" s="885">
        <v>0.88</v>
      </c>
      <c r="V254" s="885">
        <v>0.85</v>
      </c>
      <c r="W254" s="885">
        <v>0.82</v>
      </c>
      <c r="X254" s="885">
        <v>0.81</v>
      </c>
      <c r="Y254" s="885">
        <v>0.79</v>
      </c>
      <c r="Z254" s="874">
        <v>0.74</v>
      </c>
    </row>
    <row r="255" spans="1:26" ht="24" customHeight="1">
      <c r="A255" s="891"/>
      <c r="B255" s="877"/>
      <c r="C255" s="882"/>
      <c r="D255" s="50" t="s">
        <v>10</v>
      </c>
      <c r="E255" s="880"/>
      <c r="F255" s="871"/>
      <c r="G255" s="871"/>
      <c r="H255" s="871"/>
      <c r="I255" s="871"/>
      <c r="J255" s="871"/>
      <c r="K255" s="871"/>
      <c r="L255" s="871"/>
      <c r="M255" s="871"/>
      <c r="N255" s="871"/>
      <c r="O255" s="871"/>
      <c r="P255" s="871"/>
      <c r="Q255" s="873"/>
      <c r="R255" s="871"/>
      <c r="S255" s="886"/>
      <c r="T255" s="886"/>
      <c r="U255" s="886"/>
      <c r="V255" s="886"/>
      <c r="W255" s="886"/>
      <c r="X255" s="886"/>
      <c r="Y255" s="886"/>
      <c r="Z255" s="875"/>
    </row>
    <row r="256" spans="1:26" ht="24" customHeight="1">
      <c r="A256" s="891"/>
      <c r="B256" s="876" t="s">
        <v>178</v>
      </c>
      <c r="C256" s="878" t="s">
        <v>202</v>
      </c>
      <c r="D256" s="49" t="s">
        <v>26</v>
      </c>
      <c r="E256" s="880"/>
      <c r="F256" s="871"/>
      <c r="G256" s="871"/>
      <c r="H256" s="871"/>
      <c r="I256" s="871"/>
      <c r="J256" s="871"/>
      <c r="K256" s="871"/>
      <c r="L256" s="871"/>
      <c r="M256" s="871"/>
      <c r="N256" s="871"/>
      <c r="O256" s="871"/>
      <c r="P256" s="871"/>
      <c r="Q256" s="871"/>
      <c r="R256" s="872"/>
      <c r="S256" s="871"/>
      <c r="T256" s="885">
        <v>0.97</v>
      </c>
      <c r="U256" s="885">
        <v>0.92</v>
      </c>
      <c r="V256" s="885">
        <v>0.88</v>
      </c>
      <c r="W256" s="885">
        <v>0.86</v>
      </c>
      <c r="X256" s="885">
        <v>0.84</v>
      </c>
      <c r="Y256" s="885">
        <v>0.82</v>
      </c>
      <c r="Z256" s="874">
        <v>0.77</v>
      </c>
    </row>
    <row r="257" spans="1:26" ht="24" customHeight="1">
      <c r="A257" s="891"/>
      <c r="B257" s="877"/>
      <c r="C257" s="882"/>
      <c r="D257" s="50" t="s">
        <v>10</v>
      </c>
      <c r="E257" s="880"/>
      <c r="F257" s="871"/>
      <c r="G257" s="871"/>
      <c r="H257" s="871"/>
      <c r="I257" s="871"/>
      <c r="J257" s="871"/>
      <c r="K257" s="871"/>
      <c r="L257" s="871"/>
      <c r="M257" s="871"/>
      <c r="N257" s="871"/>
      <c r="O257" s="871"/>
      <c r="P257" s="871"/>
      <c r="Q257" s="871"/>
      <c r="R257" s="873"/>
      <c r="S257" s="871"/>
      <c r="T257" s="886"/>
      <c r="U257" s="886"/>
      <c r="V257" s="886"/>
      <c r="W257" s="886"/>
      <c r="X257" s="886"/>
      <c r="Y257" s="886"/>
      <c r="Z257" s="875"/>
    </row>
    <row r="258" spans="1:26" ht="24" customHeight="1">
      <c r="A258" s="891"/>
      <c r="B258" s="876" t="s">
        <v>179</v>
      </c>
      <c r="C258" s="878" t="s">
        <v>202</v>
      </c>
      <c r="D258" s="49" t="s">
        <v>26</v>
      </c>
      <c r="E258" s="880"/>
      <c r="F258" s="871"/>
      <c r="G258" s="871"/>
      <c r="H258" s="871"/>
      <c r="I258" s="871"/>
      <c r="J258" s="871"/>
      <c r="K258" s="871"/>
      <c r="L258" s="871"/>
      <c r="M258" s="871"/>
      <c r="N258" s="871"/>
      <c r="O258" s="871"/>
      <c r="P258" s="871"/>
      <c r="Q258" s="871"/>
      <c r="R258" s="871"/>
      <c r="S258" s="872"/>
      <c r="T258" s="871"/>
      <c r="U258" s="885">
        <v>0.95</v>
      </c>
      <c r="V258" s="885">
        <v>0.91</v>
      </c>
      <c r="W258" s="885">
        <v>0.88</v>
      </c>
      <c r="X258" s="885">
        <v>0.87</v>
      </c>
      <c r="Y258" s="885">
        <v>0.85</v>
      </c>
      <c r="Z258" s="874">
        <v>0.79</v>
      </c>
    </row>
    <row r="259" spans="1:26" ht="24" customHeight="1">
      <c r="A259" s="891"/>
      <c r="B259" s="877"/>
      <c r="C259" s="882"/>
      <c r="D259" s="50" t="s">
        <v>10</v>
      </c>
      <c r="E259" s="880"/>
      <c r="F259" s="871"/>
      <c r="G259" s="871"/>
      <c r="H259" s="871"/>
      <c r="I259" s="871"/>
      <c r="J259" s="871"/>
      <c r="K259" s="871"/>
      <c r="L259" s="871"/>
      <c r="M259" s="871"/>
      <c r="N259" s="871"/>
      <c r="O259" s="871"/>
      <c r="P259" s="871"/>
      <c r="Q259" s="871"/>
      <c r="R259" s="871"/>
      <c r="S259" s="873"/>
      <c r="T259" s="871"/>
      <c r="U259" s="886"/>
      <c r="V259" s="886"/>
      <c r="W259" s="886"/>
      <c r="X259" s="886"/>
      <c r="Y259" s="886"/>
      <c r="Z259" s="875"/>
    </row>
    <row r="260" spans="1:26" ht="24" customHeight="1">
      <c r="A260" s="891"/>
      <c r="B260" s="876" t="s">
        <v>180</v>
      </c>
      <c r="C260" s="878" t="s">
        <v>202</v>
      </c>
      <c r="D260" s="49" t="s">
        <v>26</v>
      </c>
      <c r="E260" s="880"/>
      <c r="F260" s="871"/>
      <c r="G260" s="871"/>
      <c r="H260" s="871"/>
      <c r="I260" s="871"/>
      <c r="J260" s="871"/>
      <c r="K260" s="871"/>
      <c r="L260" s="871"/>
      <c r="M260" s="871"/>
      <c r="N260" s="871"/>
      <c r="O260" s="871"/>
      <c r="P260" s="871"/>
      <c r="Q260" s="871"/>
      <c r="R260" s="871"/>
      <c r="S260" s="871"/>
      <c r="T260" s="872"/>
      <c r="U260" s="883"/>
      <c r="V260" s="885">
        <v>0.96</v>
      </c>
      <c r="W260" s="885">
        <v>0.93</v>
      </c>
      <c r="X260" s="885">
        <v>0.91</v>
      </c>
      <c r="Y260" s="885">
        <v>0.89</v>
      </c>
      <c r="Z260" s="874">
        <v>0.83</v>
      </c>
    </row>
    <row r="261" spans="1:26" ht="24" customHeight="1">
      <c r="A261" s="891"/>
      <c r="B261" s="877"/>
      <c r="C261" s="882"/>
      <c r="D261" s="50" t="s">
        <v>10</v>
      </c>
      <c r="E261" s="880"/>
      <c r="F261" s="871"/>
      <c r="G261" s="871"/>
      <c r="H261" s="871"/>
      <c r="I261" s="871"/>
      <c r="J261" s="871"/>
      <c r="K261" s="871"/>
      <c r="L261" s="871"/>
      <c r="M261" s="871"/>
      <c r="N261" s="871"/>
      <c r="O261" s="871"/>
      <c r="P261" s="871"/>
      <c r="Q261" s="871"/>
      <c r="R261" s="871"/>
      <c r="S261" s="871"/>
      <c r="T261" s="873"/>
      <c r="U261" s="884"/>
      <c r="V261" s="886"/>
      <c r="W261" s="886"/>
      <c r="X261" s="886"/>
      <c r="Y261" s="886"/>
      <c r="Z261" s="875"/>
    </row>
    <row r="262" spans="1:26" ht="24" customHeight="1">
      <c r="A262" s="891"/>
      <c r="B262" s="876" t="s">
        <v>181</v>
      </c>
      <c r="C262" s="878" t="s">
        <v>202</v>
      </c>
      <c r="D262" s="49" t="s">
        <v>26</v>
      </c>
      <c r="E262" s="880"/>
      <c r="F262" s="871"/>
      <c r="G262" s="871"/>
      <c r="H262" s="871"/>
      <c r="I262" s="871"/>
      <c r="J262" s="871"/>
      <c r="K262" s="871"/>
      <c r="L262" s="871"/>
      <c r="M262" s="871"/>
      <c r="N262" s="871"/>
      <c r="O262" s="871"/>
      <c r="P262" s="871"/>
      <c r="Q262" s="871"/>
      <c r="R262" s="871"/>
      <c r="S262" s="871"/>
      <c r="T262" s="871"/>
      <c r="U262" s="872"/>
      <c r="V262" s="871"/>
      <c r="W262" s="885">
        <v>0.97</v>
      </c>
      <c r="X262" s="885">
        <v>0.95</v>
      </c>
      <c r="Y262" s="885">
        <v>0.93</v>
      </c>
      <c r="Z262" s="874">
        <v>0.87</v>
      </c>
    </row>
    <row r="263" spans="1:26" ht="24" customHeight="1">
      <c r="A263" s="891"/>
      <c r="B263" s="877"/>
      <c r="C263" s="882"/>
      <c r="D263" s="50" t="s">
        <v>10</v>
      </c>
      <c r="E263" s="880"/>
      <c r="F263" s="871"/>
      <c r="G263" s="871"/>
      <c r="H263" s="871"/>
      <c r="I263" s="871"/>
      <c r="J263" s="871"/>
      <c r="K263" s="871"/>
      <c r="L263" s="871"/>
      <c r="M263" s="871"/>
      <c r="N263" s="871"/>
      <c r="O263" s="871"/>
      <c r="P263" s="871"/>
      <c r="Q263" s="871"/>
      <c r="R263" s="871"/>
      <c r="S263" s="871"/>
      <c r="T263" s="871"/>
      <c r="U263" s="873"/>
      <c r="V263" s="871"/>
      <c r="W263" s="886"/>
      <c r="X263" s="886"/>
      <c r="Y263" s="886"/>
      <c r="Z263" s="875"/>
    </row>
    <row r="264" spans="1:26" ht="24" customHeight="1">
      <c r="A264" s="891"/>
      <c r="B264" s="876" t="s">
        <v>182</v>
      </c>
      <c r="C264" s="878" t="s">
        <v>202</v>
      </c>
      <c r="D264" s="49" t="s">
        <v>26</v>
      </c>
      <c r="E264" s="880"/>
      <c r="F264" s="871"/>
      <c r="G264" s="871"/>
      <c r="H264" s="871"/>
      <c r="I264" s="871"/>
      <c r="J264" s="871"/>
      <c r="K264" s="871"/>
      <c r="L264" s="871"/>
      <c r="M264" s="871"/>
      <c r="N264" s="871"/>
      <c r="O264" s="871"/>
      <c r="P264" s="871"/>
      <c r="Q264" s="871"/>
      <c r="R264" s="871"/>
      <c r="S264" s="871"/>
      <c r="T264" s="871"/>
      <c r="U264" s="871"/>
      <c r="V264" s="872"/>
      <c r="W264" s="883"/>
      <c r="X264" s="885">
        <v>0.98</v>
      </c>
      <c r="Y264" s="885">
        <v>0.96</v>
      </c>
      <c r="Z264" s="874">
        <v>0.89</v>
      </c>
    </row>
    <row r="265" spans="1:26" ht="24" customHeight="1">
      <c r="A265" s="891"/>
      <c r="B265" s="877"/>
      <c r="C265" s="882"/>
      <c r="D265" s="50" t="s">
        <v>10</v>
      </c>
      <c r="E265" s="880"/>
      <c r="F265" s="871"/>
      <c r="G265" s="871"/>
      <c r="H265" s="871"/>
      <c r="I265" s="871"/>
      <c r="J265" s="871"/>
      <c r="K265" s="871"/>
      <c r="L265" s="871"/>
      <c r="M265" s="871"/>
      <c r="N265" s="871"/>
      <c r="O265" s="871"/>
      <c r="P265" s="871"/>
      <c r="Q265" s="871"/>
      <c r="R265" s="871"/>
      <c r="S265" s="871"/>
      <c r="T265" s="871"/>
      <c r="U265" s="871"/>
      <c r="V265" s="873"/>
      <c r="W265" s="884"/>
      <c r="X265" s="886"/>
      <c r="Y265" s="886"/>
      <c r="Z265" s="875"/>
    </row>
    <row r="266" spans="1:26" ht="24" customHeight="1">
      <c r="A266" s="891"/>
      <c r="B266" s="876" t="s">
        <v>183</v>
      </c>
      <c r="C266" s="878" t="s">
        <v>202</v>
      </c>
      <c r="D266" s="49" t="s">
        <v>26</v>
      </c>
      <c r="E266" s="880"/>
      <c r="F266" s="871"/>
      <c r="G266" s="871"/>
      <c r="H266" s="871"/>
      <c r="I266" s="871"/>
      <c r="J266" s="871"/>
      <c r="K266" s="871"/>
      <c r="L266" s="871"/>
      <c r="M266" s="871"/>
      <c r="N266" s="871"/>
      <c r="O266" s="871"/>
      <c r="P266" s="871"/>
      <c r="Q266" s="871"/>
      <c r="R266" s="871"/>
      <c r="S266" s="871"/>
      <c r="T266" s="871"/>
      <c r="U266" s="871"/>
      <c r="V266" s="871"/>
      <c r="W266" s="872"/>
      <c r="X266" s="871"/>
      <c r="Y266" s="885">
        <v>0.98</v>
      </c>
      <c r="Z266" s="874">
        <v>0.91</v>
      </c>
    </row>
    <row r="267" spans="1:26" ht="24" customHeight="1">
      <c r="A267" s="891"/>
      <c r="B267" s="877"/>
      <c r="C267" s="882"/>
      <c r="D267" s="50" t="s">
        <v>10</v>
      </c>
      <c r="E267" s="880"/>
      <c r="F267" s="871"/>
      <c r="G267" s="871"/>
      <c r="H267" s="871"/>
      <c r="I267" s="871"/>
      <c r="J267" s="871"/>
      <c r="K267" s="871"/>
      <c r="L267" s="871"/>
      <c r="M267" s="871"/>
      <c r="N267" s="871"/>
      <c r="O267" s="871"/>
      <c r="P267" s="871"/>
      <c r="Q267" s="871"/>
      <c r="R267" s="871"/>
      <c r="S267" s="871"/>
      <c r="T267" s="871"/>
      <c r="U267" s="871"/>
      <c r="V267" s="871"/>
      <c r="W267" s="873"/>
      <c r="X267" s="871"/>
      <c r="Y267" s="886"/>
      <c r="Z267" s="875"/>
    </row>
    <row r="268" spans="1:26" ht="24" customHeight="1">
      <c r="A268" s="891"/>
      <c r="B268" s="876" t="s">
        <v>184</v>
      </c>
      <c r="C268" s="878" t="s">
        <v>202</v>
      </c>
      <c r="D268" s="49" t="s">
        <v>26</v>
      </c>
      <c r="E268" s="880"/>
      <c r="F268" s="871"/>
      <c r="G268" s="871"/>
      <c r="H268" s="871"/>
      <c r="I268" s="871"/>
      <c r="J268" s="871"/>
      <c r="K268" s="871"/>
      <c r="L268" s="871"/>
      <c r="M268" s="871"/>
      <c r="N268" s="871"/>
      <c r="O268" s="871"/>
      <c r="P268" s="871"/>
      <c r="Q268" s="871"/>
      <c r="R268" s="871"/>
      <c r="S268" s="871"/>
      <c r="T268" s="871"/>
      <c r="U268" s="871"/>
      <c r="V268" s="871"/>
      <c r="W268" s="871"/>
      <c r="X268" s="872"/>
      <c r="Y268" s="871"/>
      <c r="Z268" s="874">
        <v>0.93</v>
      </c>
    </row>
    <row r="269" spans="1:26" ht="24" customHeight="1">
      <c r="A269" s="891"/>
      <c r="B269" s="877"/>
      <c r="C269" s="882"/>
      <c r="D269" s="50" t="s">
        <v>10</v>
      </c>
      <c r="E269" s="880"/>
      <c r="F269" s="871"/>
      <c r="G269" s="871"/>
      <c r="H269" s="871"/>
      <c r="I269" s="871"/>
      <c r="J269" s="871"/>
      <c r="K269" s="871"/>
      <c r="L269" s="871"/>
      <c r="M269" s="871"/>
      <c r="N269" s="871"/>
      <c r="O269" s="871"/>
      <c r="P269" s="871"/>
      <c r="Q269" s="871"/>
      <c r="R269" s="871"/>
      <c r="S269" s="871"/>
      <c r="T269" s="871"/>
      <c r="U269" s="871"/>
      <c r="V269" s="871"/>
      <c r="W269" s="871"/>
      <c r="X269" s="873"/>
      <c r="Y269" s="871"/>
      <c r="Z269" s="875"/>
    </row>
    <row r="270" spans="1:26" ht="24" customHeight="1">
      <c r="A270" s="891"/>
      <c r="B270" s="876" t="s">
        <v>185</v>
      </c>
      <c r="C270" s="878" t="s">
        <v>202</v>
      </c>
      <c r="D270" s="49" t="s">
        <v>26</v>
      </c>
      <c r="E270" s="880"/>
      <c r="F270" s="871"/>
      <c r="G270" s="871"/>
      <c r="H270" s="871"/>
      <c r="I270" s="871"/>
      <c r="J270" s="871"/>
      <c r="K270" s="871"/>
      <c r="L270" s="871"/>
      <c r="M270" s="871"/>
      <c r="N270" s="871"/>
      <c r="O270" s="871"/>
      <c r="P270" s="871"/>
      <c r="Q270" s="871"/>
      <c r="R270" s="871"/>
      <c r="S270" s="871"/>
      <c r="T270" s="871"/>
      <c r="U270" s="871"/>
      <c r="V270" s="871"/>
      <c r="W270" s="871"/>
      <c r="X270" s="871"/>
      <c r="Y270" s="871"/>
      <c r="Z270" s="881"/>
    </row>
    <row r="271" spans="1:26" ht="24" customHeight="1">
      <c r="A271" s="891"/>
      <c r="B271" s="877"/>
      <c r="C271" s="879"/>
      <c r="D271" s="50" t="s">
        <v>10</v>
      </c>
      <c r="E271" s="880"/>
      <c r="F271" s="871"/>
      <c r="G271" s="871"/>
      <c r="H271" s="871"/>
      <c r="I271" s="871"/>
      <c r="J271" s="871"/>
      <c r="K271" s="871"/>
      <c r="L271" s="871"/>
      <c r="M271" s="871"/>
      <c r="N271" s="871"/>
      <c r="O271" s="871"/>
      <c r="P271" s="871"/>
      <c r="Q271" s="871"/>
      <c r="R271" s="871"/>
      <c r="S271" s="871"/>
      <c r="T271" s="871"/>
      <c r="U271" s="871"/>
      <c r="V271" s="871"/>
      <c r="W271" s="871"/>
      <c r="X271" s="871"/>
      <c r="Y271" s="871"/>
      <c r="Z271" s="881"/>
    </row>
    <row r="272" spans="1:26" ht="24" customHeight="1">
      <c r="A272" s="891" t="s">
        <v>269</v>
      </c>
      <c r="B272" s="876" t="s">
        <v>172</v>
      </c>
      <c r="C272" s="878" t="s">
        <v>202</v>
      </c>
      <c r="D272" s="49" t="s">
        <v>26</v>
      </c>
      <c r="E272" s="880"/>
      <c r="F272" s="885">
        <v>0.77</v>
      </c>
      <c r="G272" s="885">
        <v>0.63</v>
      </c>
      <c r="H272" s="885">
        <v>0.54</v>
      </c>
      <c r="I272" s="885">
        <v>0.47</v>
      </c>
      <c r="J272" s="885">
        <v>0.46</v>
      </c>
      <c r="K272" s="885">
        <v>0.42</v>
      </c>
      <c r="L272" s="885">
        <v>0.4</v>
      </c>
      <c r="M272" s="885">
        <v>0.4</v>
      </c>
      <c r="N272" s="885">
        <v>0.39</v>
      </c>
      <c r="O272" s="885">
        <v>0.34</v>
      </c>
      <c r="P272" s="885">
        <v>0.32</v>
      </c>
      <c r="Q272" s="885">
        <v>0.3</v>
      </c>
      <c r="R272" s="885">
        <v>0.28000000000000003</v>
      </c>
      <c r="S272" s="885">
        <v>0.27</v>
      </c>
      <c r="T272" s="885">
        <v>0.26</v>
      </c>
      <c r="U272" s="885">
        <v>0.25</v>
      </c>
      <c r="V272" s="885">
        <v>0.24</v>
      </c>
      <c r="W272" s="885">
        <v>0.23</v>
      </c>
      <c r="X272" s="885">
        <v>0.23</v>
      </c>
      <c r="Y272" s="885">
        <v>0.22</v>
      </c>
      <c r="Z272" s="874">
        <v>0.21</v>
      </c>
    </row>
    <row r="273" spans="1:26" ht="24" customHeight="1">
      <c r="A273" s="891"/>
      <c r="B273" s="877"/>
      <c r="C273" s="882"/>
      <c r="D273" s="50" t="s">
        <v>10</v>
      </c>
      <c r="E273" s="880"/>
      <c r="F273" s="886"/>
      <c r="G273" s="886"/>
      <c r="H273" s="886"/>
      <c r="I273" s="886"/>
      <c r="J273" s="886"/>
      <c r="K273" s="886"/>
      <c r="L273" s="886"/>
      <c r="M273" s="886"/>
      <c r="N273" s="886"/>
      <c r="O273" s="886"/>
      <c r="P273" s="886"/>
      <c r="Q273" s="886"/>
      <c r="R273" s="886"/>
      <c r="S273" s="886"/>
      <c r="T273" s="886"/>
      <c r="U273" s="886"/>
      <c r="V273" s="886"/>
      <c r="W273" s="886"/>
      <c r="X273" s="886"/>
      <c r="Y273" s="886"/>
      <c r="Z273" s="875"/>
    </row>
    <row r="274" spans="1:26" ht="24" customHeight="1">
      <c r="A274" s="891"/>
      <c r="B274" s="876" t="s">
        <v>254</v>
      </c>
      <c r="C274" s="878" t="s">
        <v>202</v>
      </c>
      <c r="D274" s="49" t="s">
        <v>26</v>
      </c>
      <c r="E274" s="880"/>
      <c r="F274" s="871"/>
      <c r="G274" s="885">
        <v>0.82</v>
      </c>
      <c r="H274" s="885">
        <v>0.7</v>
      </c>
      <c r="I274" s="885">
        <v>0.61</v>
      </c>
      <c r="J274" s="885">
        <v>0.6</v>
      </c>
      <c r="K274" s="885">
        <v>0.54</v>
      </c>
      <c r="L274" s="885">
        <v>0.52</v>
      </c>
      <c r="M274" s="885">
        <v>0.51</v>
      </c>
      <c r="N274" s="885">
        <v>0.5</v>
      </c>
      <c r="O274" s="885">
        <v>0.45</v>
      </c>
      <c r="P274" s="885">
        <v>0.41</v>
      </c>
      <c r="Q274" s="885">
        <v>0.39</v>
      </c>
      <c r="R274" s="885">
        <v>0.37</v>
      </c>
      <c r="S274" s="885">
        <v>0.35</v>
      </c>
      <c r="T274" s="885">
        <v>0.34</v>
      </c>
      <c r="U274" s="885">
        <v>0.33</v>
      </c>
      <c r="V274" s="885">
        <v>0.31</v>
      </c>
      <c r="W274" s="885">
        <v>0.3</v>
      </c>
      <c r="X274" s="885">
        <v>0.3</v>
      </c>
      <c r="Y274" s="885">
        <v>0.28999999999999998</v>
      </c>
      <c r="Z274" s="874">
        <v>0.27</v>
      </c>
    </row>
    <row r="275" spans="1:26" ht="24" customHeight="1">
      <c r="A275" s="891"/>
      <c r="B275" s="877"/>
      <c r="C275" s="882"/>
      <c r="D275" s="50" t="s">
        <v>10</v>
      </c>
      <c r="E275" s="880"/>
      <c r="F275" s="871"/>
      <c r="G275" s="886"/>
      <c r="H275" s="886"/>
      <c r="I275" s="886"/>
      <c r="J275" s="886"/>
      <c r="K275" s="886"/>
      <c r="L275" s="886"/>
      <c r="M275" s="886"/>
      <c r="N275" s="886"/>
      <c r="O275" s="886"/>
      <c r="P275" s="886"/>
      <c r="Q275" s="886"/>
      <c r="R275" s="886"/>
      <c r="S275" s="886"/>
      <c r="T275" s="886"/>
      <c r="U275" s="886"/>
      <c r="V275" s="886"/>
      <c r="W275" s="886"/>
      <c r="X275" s="886"/>
      <c r="Y275" s="886"/>
      <c r="Z275" s="875"/>
    </row>
    <row r="276" spans="1:26" ht="24" customHeight="1">
      <c r="A276" s="891"/>
      <c r="B276" s="876" t="s">
        <v>255</v>
      </c>
      <c r="C276" s="878" t="s">
        <v>202</v>
      </c>
      <c r="D276" s="49" t="s">
        <v>26</v>
      </c>
      <c r="E276" s="880"/>
      <c r="F276" s="871"/>
      <c r="G276" s="871"/>
      <c r="H276" s="885">
        <v>0.85</v>
      </c>
      <c r="I276" s="885">
        <v>0.74</v>
      </c>
      <c r="J276" s="885">
        <v>0.73</v>
      </c>
      <c r="K276" s="885">
        <v>0.66</v>
      </c>
      <c r="L276" s="885">
        <v>0.64</v>
      </c>
      <c r="M276" s="885">
        <v>0.63</v>
      </c>
      <c r="N276" s="885">
        <v>0.61</v>
      </c>
      <c r="O276" s="885">
        <v>0.55000000000000004</v>
      </c>
      <c r="P276" s="885">
        <v>0.5</v>
      </c>
      <c r="Q276" s="885">
        <v>0.47</v>
      </c>
      <c r="R276" s="885">
        <v>0.45</v>
      </c>
      <c r="S276" s="885">
        <v>0.43</v>
      </c>
      <c r="T276" s="885">
        <v>0.42</v>
      </c>
      <c r="U276" s="885">
        <v>0.4</v>
      </c>
      <c r="V276" s="885">
        <v>0.38</v>
      </c>
      <c r="W276" s="885">
        <v>0.37</v>
      </c>
      <c r="X276" s="885">
        <v>0.36</v>
      </c>
      <c r="Y276" s="885">
        <v>0.36</v>
      </c>
      <c r="Z276" s="874">
        <v>0.33</v>
      </c>
    </row>
    <row r="277" spans="1:26" ht="24" customHeight="1">
      <c r="A277" s="891"/>
      <c r="B277" s="877"/>
      <c r="C277" s="882"/>
      <c r="D277" s="50" t="s">
        <v>10</v>
      </c>
      <c r="E277" s="880"/>
      <c r="F277" s="871"/>
      <c r="G277" s="871"/>
      <c r="H277" s="886"/>
      <c r="I277" s="886"/>
      <c r="J277" s="886"/>
      <c r="K277" s="886"/>
      <c r="L277" s="886"/>
      <c r="M277" s="886"/>
      <c r="N277" s="886"/>
      <c r="O277" s="886"/>
      <c r="P277" s="886"/>
      <c r="Q277" s="886"/>
      <c r="R277" s="886"/>
      <c r="S277" s="886"/>
      <c r="T277" s="886"/>
      <c r="U277" s="886"/>
      <c r="V277" s="886"/>
      <c r="W277" s="886"/>
      <c r="X277" s="886"/>
      <c r="Y277" s="886"/>
      <c r="Z277" s="875"/>
    </row>
    <row r="278" spans="1:26" ht="24" customHeight="1">
      <c r="A278" s="891"/>
      <c r="B278" s="876" t="s">
        <v>256</v>
      </c>
      <c r="C278" s="878" t="s">
        <v>202</v>
      </c>
      <c r="D278" s="49" t="s">
        <v>26</v>
      </c>
      <c r="E278" s="880"/>
      <c r="F278" s="871"/>
      <c r="G278" s="871"/>
      <c r="H278" s="871"/>
      <c r="I278" s="885">
        <v>0.87</v>
      </c>
      <c r="J278" s="885">
        <v>0.86</v>
      </c>
      <c r="K278" s="885">
        <v>0.78</v>
      </c>
      <c r="L278" s="885">
        <v>0.75</v>
      </c>
      <c r="M278" s="885">
        <v>0.74</v>
      </c>
      <c r="N278" s="885">
        <v>0.72</v>
      </c>
      <c r="O278" s="885">
        <v>0.64</v>
      </c>
      <c r="P278" s="885">
        <v>0.59</v>
      </c>
      <c r="Q278" s="885">
        <v>0.56000000000000005</v>
      </c>
      <c r="R278" s="885">
        <v>0.53</v>
      </c>
      <c r="S278" s="885">
        <v>0.51</v>
      </c>
      <c r="T278" s="885">
        <v>0.49</v>
      </c>
      <c r="U278" s="885">
        <v>0.47</v>
      </c>
      <c r="V278" s="885">
        <v>0.45</v>
      </c>
      <c r="W278" s="885">
        <v>0.43</v>
      </c>
      <c r="X278" s="885">
        <v>0.43</v>
      </c>
      <c r="Y278" s="885">
        <v>0.42</v>
      </c>
      <c r="Z278" s="874">
        <v>0.39</v>
      </c>
    </row>
    <row r="279" spans="1:26" ht="24" customHeight="1">
      <c r="A279" s="891"/>
      <c r="B279" s="877"/>
      <c r="C279" s="882"/>
      <c r="D279" s="50" t="s">
        <v>10</v>
      </c>
      <c r="E279" s="880"/>
      <c r="F279" s="871"/>
      <c r="G279" s="871"/>
      <c r="H279" s="871"/>
      <c r="I279" s="886"/>
      <c r="J279" s="886"/>
      <c r="K279" s="886"/>
      <c r="L279" s="886"/>
      <c r="M279" s="886"/>
      <c r="N279" s="886"/>
      <c r="O279" s="886"/>
      <c r="P279" s="886"/>
      <c r="Q279" s="886"/>
      <c r="R279" s="886"/>
      <c r="S279" s="886"/>
      <c r="T279" s="886"/>
      <c r="U279" s="886"/>
      <c r="V279" s="886"/>
      <c r="W279" s="886"/>
      <c r="X279" s="886"/>
      <c r="Y279" s="886"/>
      <c r="Z279" s="875"/>
    </row>
    <row r="280" spans="1:26" ht="24" customHeight="1">
      <c r="A280" s="891"/>
      <c r="B280" s="876" t="s">
        <v>257</v>
      </c>
      <c r="C280" s="878" t="s">
        <v>202</v>
      </c>
      <c r="D280" s="49" t="s">
        <v>26</v>
      </c>
      <c r="E280" s="880"/>
      <c r="F280" s="871"/>
      <c r="G280" s="871"/>
      <c r="H280" s="871"/>
      <c r="I280" s="871"/>
      <c r="J280" s="885">
        <v>0.99</v>
      </c>
      <c r="K280" s="885">
        <v>0.89</v>
      </c>
      <c r="L280" s="885">
        <v>0.86</v>
      </c>
      <c r="M280" s="885">
        <v>0.85</v>
      </c>
      <c r="N280" s="885">
        <v>0.83</v>
      </c>
      <c r="O280" s="885">
        <v>0.74</v>
      </c>
      <c r="P280" s="885">
        <v>0.68</v>
      </c>
      <c r="Q280" s="885">
        <v>0.64</v>
      </c>
      <c r="R280" s="885">
        <v>0.61</v>
      </c>
      <c r="S280" s="885">
        <v>0.57999999999999996</v>
      </c>
      <c r="T280" s="885">
        <v>0.56999999999999995</v>
      </c>
      <c r="U280" s="885">
        <v>0.54</v>
      </c>
      <c r="V280" s="885">
        <v>0.52</v>
      </c>
      <c r="W280" s="885">
        <v>0.5</v>
      </c>
      <c r="X280" s="885">
        <v>0.49</v>
      </c>
      <c r="Y280" s="885">
        <v>0.48</v>
      </c>
      <c r="Z280" s="874">
        <v>0.45</v>
      </c>
    </row>
    <row r="281" spans="1:26" ht="24" customHeight="1">
      <c r="A281" s="891"/>
      <c r="B281" s="877"/>
      <c r="C281" s="882"/>
      <c r="D281" s="50" t="s">
        <v>10</v>
      </c>
      <c r="E281" s="880"/>
      <c r="F281" s="871"/>
      <c r="G281" s="871"/>
      <c r="H281" s="871"/>
      <c r="I281" s="871"/>
      <c r="J281" s="886"/>
      <c r="K281" s="886"/>
      <c r="L281" s="886"/>
      <c r="M281" s="886"/>
      <c r="N281" s="886"/>
      <c r="O281" s="886"/>
      <c r="P281" s="886"/>
      <c r="Q281" s="886"/>
      <c r="R281" s="886"/>
      <c r="S281" s="886"/>
      <c r="T281" s="886"/>
      <c r="U281" s="886"/>
      <c r="V281" s="886"/>
      <c r="W281" s="886"/>
      <c r="X281" s="886"/>
      <c r="Y281" s="886"/>
      <c r="Z281" s="875"/>
    </row>
    <row r="282" spans="1:26" ht="24" customHeight="1">
      <c r="A282" s="891"/>
      <c r="B282" s="876" t="s">
        <v>258</v>
      </c>
      <c r="C282" s="878" t="s">
        <v>202</v>
      </c>
      <c r="D282" s="49" t="s">
        <v>26</v>
      </c>
      <c r="E282" s="880"/>
      <c r="F282" s="871"/>
      <c r="G282" s="871"/>
      <c r="H282" s="871"/>
      <c r="I282" s="871"/>
      <c r="J282" s="871"/>
      <c r="K282" s="885">
        <v>0.9</v>
      </c>
      <c r="L282" s="885">
        <v>0.87</v>
      </c>
      <c r="M282" s="885">
        <v>0.86</v>
      </c>
      <c r="N282" s="885">
        <v>0.84</v>
      </c>
      <c r="O282" s="885">
        <v>0.75</v>
      </c>
      <c r="P282" s="885">
        <v>0.69</v>
      </c>
      <c r="Q282" s="885">
        <v>0.65</v>
      </c>
      <c r="R282" s="885">
        <v>0.61</v>
      </c>
      <c r="S282" s="885">
        <v>0.59</v>
      </c>
      <c r="T282" s="885">
        <v>0.56999999999999995</v>
      </c>
      <c r="U282" s="885">
        <v>0.54</v>
      </c>
      <c r="V282" s="885">
        <v>0.52</v>
      </c>
      <c r="W282" s="885">
        <v>0.51</v>
      </c>
      <c r="X282" s="885">
        <v>0.49</v>
      </c>
      <c r="Y282" s="885">
        <v>0.49</v>
      </c>
      <c r="Z282" s="874">
        <v>0.45</v>
      </c>
    </row>
    <row r="283" spans="1:26" ht="24" customHeight="1">
      <c r="A283" s="891"/>
      <c r="B283" s="877"/>
      <c r="C283" s="882"/>
      <c r="D283" s="50" t="s">
        <v>10</v>
      </c>
      <c r="E283" s="880"/>
      <c r="F283" s="871"/>
      <c r="G283" s="871"/>
      <c r="H283" s="871"/>
      <c r="I283" s="871"/>
      <c r="J283" s="871"/>
      <c r="K283" s="886"/>
      <c r="L283" s="886"/>
      <c r="M283" s="886"/>
      <c r="N283" s="886"/>
      <c r="O283" s="886"/>
      <c r="P283" s="886"/>
      <c r="Q283" s="886"/>
      <c r="R283" s="886"/>
      <c r="S283" s="886"/>
      <c r="T283" s="886"/>
      <c r="U283" s="886"/>
      <c r="V283" s="886"/>
      <c r="W283" s="886"/>
      <c r="X283" s="886"/>
      <c r="Y283" s="886"/>
      <c r="Z283" s="875"/>
    </row>
    <row r="284" spans="1:26" ht="24" customHeight="1">
      <c r="A284" s="891"/>
      <c r="B284" s="876" t="s">
        <v>260</v>
      </c>
      <c r="C284" s="878" t="s">
        <v>202</v>
      </c>
      <c r="D284" s="49" t="s">
        <v>26</v>
      </c>
      <c r="E284" s="880"/>
      <c r="F284" s="871"/>
      <c r="G284" s="871"/>
      <c r="H284" s="871"/>
      <c r="I284" s="871"/>
      <c r="J284" s="871"/>
      <c r="K284" s="871"/>
      <c r="L284" s="885">
        <v>0.97</v>
      </c>
      <c r="M284" s="885">
        <v>0.95</v>
      </c>
      <c r="N284" s="885">
        <v>0.93</v>
      </c>
      <c r="O284" s="889">
        <v>0.83</v>
      </c>
      <c r="P284" s="889">
        <v>0.76</v>
      </c>
      <c r="Q284" s="889">
        <v>0.72</v>
      </c>
      <c r="R284" s="889">
        <v>0.68</v>
      </c>
      <c r="S284" s="889">
        <v>0.65</v>
      </c>
      <c r="T284" s="889">
        <v>0.63</v>
      </c>
      <c r="U284" s="889">
        <v>0.6</v>
      </c>
      <c r="V284" s="889">
        <v>0.57999999999999996</v>
      </c>
      <c r="W284" s="889">
        <v>0.56000000000000005</v>
      </c>
      <c r="X284" s="889">
        <v>0.55000000000000004</v>
      </c>
      <c r="Y284" s="889">
        <v>0.54</v>
      </c>
      <c r="Z284" s="887">
        <v>0.5</v>
      </c>
    </row>
    <row r="285" spans="1:26" ht="24" customHeight="1">
      <c r="A285" s="891"/>
      <c r="B285" s="877"/>
      <c r="C285" s="882"/>
      <c r="D285" s="50" t="s">
        <v>10</v>
      </c>
      <c r="E285" s="880"/>
      <c r="F285" s="871"/>
      <c r="G285" s="871"/>
      <c r="H285" s="871"/>
      <c r="I285" s="871"/>
      <c r="J285" s="871"/>
      <c r="K285" s="871"/>
      <c r="L285" s="886"/>
      <c r="M285" s="886"/>
      <c r="N285" s="886"/>
      <c r="O285" s="890"/>
      <c r="P285" s="890"/>
      <c r="Q285" s="890"/>
      <c r="R285" s="890"/>
      <c r="S285" s="890"/>
      <c r="T285" s="890"/>
      <c r="U285" s="890"/>
      <c r="V285" s="890"/>
      <c r="W285" s="890"/>
      <c r="X285" s="890"/>
      <c r="Y285" s="890"/>
      <c r="Z285" s="888"/>
    </row>
    <row r="286" spans="1:26" ht="24" customHeight="1">
      <c r="A286" s="891"/>
      <c r="B286" s="876" t="s">
        <v>261</v>
      </c>
      <c r="C286" s="878" t="s">
        <v>202</v>
      </c>
      <c r="D286" s="49" t="s">
        <v>26</v>
      </c>
      <c r="E286" s="880"/>
      <c r="F286" s="871"/>
      <c r="G286" s="871"/>
      <c r="H286" s="871"/>
      <c r="I286" s="871"/>
      <c r="J286" s="871"/>
      <c r="K286" s="871"/>
      <c r="L286" s="871"/>
      <c r="M286" s="885">
        <v>0.98</v>
      </c>
      <c r="N286" s="885">
        <v>0.96</v>
      </c>
      <c r="O286" s="885">
        <v>0.85</v>
      </c>
      <c r="P286" s="885">
        <v>0.79</v>
      </c>
      <c r="Q286" s="885">
        <v>0.74</v>
      </c>
      <c r="R286" s="885">
        <v>0.7</v>
      </c>
      <c r="S286" s="885">
        <v>0.67</v>
      </c>
      <c r="T286" s="885">
        <v>0.65</v>
      </c>
      <c r="U286" s="885">
        <v>0.62</v>
      </c>
      <c r="V286" s="885">
        <v>0.6</v>
      </c>
      <c r="W286" s="885">
        <v>0.57999999999999996</v>
      </c>
      <c r="X286" s="885">
        <v>0.56999999999999995</v>
      </c>
      <c r="Y286" s="885">
        <v>0.56000000000000005</v>
      </c>
      <c r="Z286" s="874">
        <v>0.52</v>
      </c>
    </row>
    <row r="287" spans="1:26" ht="24" customHeight="1">
      <c r="A287" s="891"/>
      <c r="B287" s="877"/>
      <c r="C287" s="882"/>
      <c r="D287" s="50" t="s">
        <v>10</v>
      </c>
      <c r="E287" s="880"/>
      <c r="F287" s="871"/>
      <c r="G287" s="871"/>
      <c r="H287" s="871"/>
      <c r="I287" s="871"/>
      <c r="J287" s="871"/>
      <c r="K287" s="871"/>
      <c r="L287" s="871"/>
      <c r="M287" s="886"/>
      <c r="N287" s="886"/>
      <c r="O287" s="886"/>
      <c r="P287" s="886"/>
      <c r="Q287" s="886"/>
      <c r="R287" s="886"/>
      <c r="S287" s="886"/>
      <c r="T287" s="886"/>
      <c r="U287" s="886"/>
      <c r="V287" s="886"/>
      <c r="W287" s="886"/>
      <c r="X287" s="886"/>
      <c r="Y287" s="886"/>
      <c r="Z287" s="875"/>
    </row>
    <row r="288" spans="1:26" ht="24" customHeight="1">
      <c r="A288" s="891"/>
      <c r="B288" s="876" t="s">
        <v>262</v>
      </c>
      <c r="C288" s="878" t="s">
        <v>202</v>
      </c>
      <c r="D288" s="49" t="s">
        <v>26</v>
      </c>
      <c r="E288" s="880"/>
      <c r="F288" s="871"/>
      <c r="G288" s="871"/>
      <c r="H288" s="871"/>
      <c r="I288" s="871"/>
      <c r="J288" s="871"/>
      <c r="K288" s="871"/>
      <c r="L288" s="871"/>
      <c r="M288" s="871"/>
      <c r="N288" s="885">
        <v>0.98</v>
      </c>
      <c r="O288" s="885">
        <v>0.87</v>
      </c>
      <c r="P288" s="885">
        <v>0.8</v>
      </c>
      <c r="Q288" s="885">
        <v>0.75</v>
      </c>
      <c r="R288" s="885">
        <v>0.72</v>
      </c>
      <c r="S288" s="885">
        <v>0.69</v>
      </c>
      <c r="T288" s="885">
        <v>0.67</v>
      </c>
      <c r="U288" s="885">
        <v>0.63</v>
      </c>
      <c r="V288" s="885">
        <v>0.61</v>
      </c>
      <c r="W288" s="885">
        <v>0.59</v>
      </c>
      <c r="X288" s="885">
        <v>0.57999999999999996</v>
      </c>
      <c r="Y288" s="885">
        <v>0.56999999999999995</v>
      </c>
      <c r="Z288" s="874">
        <v>0.53</v>
      </c>
    </row>
    <row r="289" spans="1:26" ht="24" customHeight="1">
      <c r="A289" s="891"/>
      <c r="B289" s="877"/>
      <c r="C289" s="882"/>
      <c r="D289" s="50" t="s">
        <v>10</v>
      </c>
      <c r="E289" s="880"/>
      <c r="F289" s="871"/>
      <c r="G289" s="871"/>
      <c r="H289" s="871"/>
      <c r="I289" s="871"/>
      <c r="J289" s="871"/>
      <c r="K289" s="871"/>
      <c r="L289" s="871"/>
      <c r="M289" s="871"/>
      <c r="N289" s="886"/>
      <c r="O289" s="886"/>
      <c r="P289" s="886"/>
      <c r="Q289" s="886"/>
      <c r="R289" s="886"/>
      <c r="S289" s="886"/>
      <c r="T289" s="886"/>
      <c r="U289" s="886"/>
      <c r="V289" s="886"/>
      <c r="W289" s="886"/>
      <c r="X289" s="886"/>
      <c r="Y289" s="886"/>
      <c r="Z289" s="875"/>
    </row>
    <row r="290" spans="1:26" ht="24" customHeight="1">
      <c r="A290" s="891"/>
      <c r="B290" s="876" t="s">
        <v>263</v>
      </c>
      <c r="C290" s="878" t="s">
        <v>202</v>
      </c>
      <c r="D290" s="49" t="s">
        <v>26</v>
      </c>
      <c r="E290" s="880"/>
      <c r="F290" s="871"/>
      <c r="G290" s="871"/>
      <c r="H290" s="871"/>
      <c r="I290" s="871"/>
      <c r="J290" s="871"/>
      <c r="K290" s="871"/>
      <c r="L290" s="871"/>
      <c r="M290" s="871"/>
      <c r="N290" s="871"/>
      <c r="O290" s="885">
        <v>0.89</v>
      </c>
      <c r="P290" s="885">
        <v>0.82</v>
      </c>
      <c r="Q290" s="885">
        <v>0.77</v>
      </c>
      <c r="R290" s="885">
        <v>0.73</v>
      </c>
      <c r="S290" s="885">
        <v>0.7</v>
      </c>
      <c r="T290" s="885">
        <v>0.68</v>
      </c>
      <c r="U290" s="885">
        <v>0.65</v>
      </c>
      <c r="V290" s="885">
        <v>0.62</v>
      </c>
      <c r="W290" s="885">
        <v>0.6</v>
      </c>
      <c r="X290" s="885">
        <v>0.59</v>
      </c>
      <c r="Y290" s="885">
        <v>0.57999999999999996</v>
      </c>
      <c r="Z290" s="874">
        <v>0.54</v>
      </c>
    </row>
    <row r="291" spans="1:26" ht="24" customHeight="1">
      <c r="A291" s="891"/>
      <c r="B291" s="877"/>
      <c r="C291" s="882"/>
      <c r="D291" s="50" t="s">
        <v>10</v>
      </c>
      <c r="E291" s="880"/>
      <c r="F291" s="871"/>
      <c r="G291" s="871"/>
      <c r="H291" s="871"/>
      <c r="I291" s="871"/>
      <c r="J291" s="871"/>
      <c r="K291" s="871"/>
      <c r="L291" s="871"/>
      <c r="M291" s="871"/>
      <c r="N291" s="871"/>
      <c r="O291" s="886"/>
      <c r="P291" s="886"/>
      <c r="Q291" s="886"/>
      <c r="R291" s="886"/>
      <c r="S291" s="886"/>
      <c r="T291" s="886"/>
      <c r="U291" s="886"/>
      <c r="V291" s="886"/>
      <c r="W291" s="886"/>
      <c r="X291" s="886"/>
      <c r="Y291" s="886"/>
      <c r="Z291" s="875"/>
    </row>
    <row r="292" spans="1:26" ht="24" customHeight="1">
      <c r="A292" s="891"/>
      <c r="B292" s="876" t="s">
        <v>174</v>
      </c>
      <c r="C292" s="878" t="s">
        <v>202</v>
      </c>
      <c r="D292" s="49" t="s">
        <v>26</v>
      </c>
      <c r="E292" s="880"/>
      <c r="F292" s="871"/>
      <c r="G292" s="871"/>
      <c r="H292" s="871"/>
      <c r="I292" s="871"/>
      <c r="J292" s="871"/>
      <c r="K292" s="871"/>
      <c r="L292" s="871"/>
      <c r="M292" s="871"/>
      <c r="N292" s="872"/>
      <c r="O292" s="871"/>
      <c r="P292" s="885">
        <v>0.92</v>
      </c>
      <c r="Q292" s="885">
        <v>0.86</v>
      </c>
      <c r="R292" s="885">
        <v>0.82</v>
      </c>
      <c r="S292" s="885">
        <v>0.79</v>
      </c>
      <c r="T292" s="885">
        <v>0.77</v>
      </c>
      <c r="U292" s="885">
        <v>0.73</v>
      </c>
      <c r="V292" s="885">
        <v>0.7</v>
      </c>
      <c r="W292" s="885">
        <v>0.68</v>
      </c>
      <c r="X292" s="885">
        <v>0.66</v>
      </c>
      <c r="Y292" s="885">
        <v>0.65</v>
      </c>
      <c r="Z292" s="874">
        <v>0.6</v>
      </c>
    </row>
    <row r="293" spans="1:26" ht="24" customHeight="1">
      <c r="A293" s="891"/>
      <c r="B293" s="877"/>
      <c r="C293" s="882"/>
      <c r="D293" s="50" t="s">
        <v>10</v>
      </c>
      <c r="E293" s="880"/>
      <c r="F293" s="871"/>
      <c r="G293" s="871"/>
      <c r="H293" s="871"/>
      <c r="I293" s="871"/>
      <c r="J293" s="871"/>
      <c r="K293" s="871"/>
      <c r="L293" s="871"/>
      <c r="M293" s="871"/>
      <c r="N293" s="873"/>
      <c r="O293" s="871"/>
      <c r="P293" s="886"/>
      <c r="Q293" s="886"/>
      <c r="R293" s="886"/>
      <c r="S293" s="886"/>
      <c r="T293" s="886"/>
      <c r="U293" s="886"/>
      <c r="V293" s="886"/>
      <c r="W293" s="886"/>
      <c r="X293" s="886"/>
      <c r="Y293" s="886"/>
      <c r="Z293" s="875"/>
    </row>
    <row r="294" spans="1:26" ht="24" customHeight="1">
      <c r="A294" s="891"/>
      <c r="B294" s="876" t="s">
        <v>175</v>
      </c>
      <c r="C294" s="878" t="s">
        <v>202</v>
      </c>
      <c r="D294" s="49" t="s">
        <v>26</v>
      </c>
      <c r="E294" s="880"/>
      <c r="F294" s="871"/>
      <c r="G294" s="871"/>
      <c r="H294" s="871"/>
      <c r="I294" s="871"/>
      <c r="J294" s="871"/>
      <c r="K294" s="871"/>
      <c r="L294" s="871"/>
      <c r="M294" s="871"/>
      <c r="N294" s="871"/>
      <c r="O294" s="872"/>
      <c r="P294" s="871"/>
      <c r="Q294" s="885">
        <v>0.94</v>
      </c>
      <c r="R294" s="885">
        <v>0.89</v>
      </c>
      <c r="S294" s="885">
        <v>0.86</v>
      </c>
      <c r="T294" s="885">
        <v>0.83</v>
      </c>
      <c r="U294" s="885">
        <v>0.79</v>
      </c>
      <c r="V294" s="885">
        <v>0.76</v>
      </c>
      <c r="W294" s="885">
        <v>0.74</v>
      </c>
      <c r="X294" s="885">
        <v>0.72</v>
      </c>
      <c r="Y294" s="885">
        <v>0.71</v>
      </c>
      <c r="Z294" s="874">
        <v>0.66</v>
      </c>
    </row>
    <row r="295" spans="1:26" ht="24" customHeight="1">
      <c r="A295" s="891"/>
      <c r="B295" s="877"/>
      <c r="C295" s="882"/>
      <c r="D295" s="50" t="s">
        <v>10</v>
      </c>
      <c r="E295" s="880"/>
      <c r="F295" s="871"/>
      <c r="G295" s="871"/>
      <c r="H295" s="871"/>
      <c r="I295" s="871"/>
      <c r="J295" s="871"/>
      <c r="K295" s="871"/>
      <c r="L295" s="871"/>
      <c r="M295" s="871"/>
      <c r="N295" s="871"/>
      <c r="O295" s="873"/>
      <c r="P295" s="871"/>
      <c r="Q295" s="886"/>
      <c r="R295" s="886"/>
      <c r="S295" s="886"/>
      <c r="T295" s="886"/>
      <c r="U295" s="886"/>
      <c r="V295" s="886"/>
      <c r="W295" s="886"/>
      <c r="X295" s="886"/>
      <c r="Y295" s="886"/>
      <c r="Z295" s="875"/>
    </row>
    <row r="296" spans="1:26" ht="24" customHeight="1">
      <c r="A296" s="891"/>
      <c r="B296" s="876" t="s">
        <v>176</v>
      </c>
      <c r="C296" s="878" t="s">
        <v>202</v>
      </c>
      <c r="D296" s="49" t="s">
        <v>26</v>
      </c>
      <c r="E296" s="880"/>
      <c r="F296" s="871"/>
      <c r="G296" s="871"/>
      <c r="H296" s="871"/>
      <c r="I296" s="871"/>
      <c r="J296" s="871"/>
      <c r="K296" s="871"/>
      <c r="L296" s="871"/>
      <c r="M296" s="871"/>
      <c r="N296" s="871"/>
      <c r="O296" s="871"/>
      <c r="P296" s="872"/>
      <c r="Q296" s="871"/>
      <c r="R296" s="885">
        <v>0.95</v>
      </c>
      <c r="S296" s="885">
        <v>0.91</v>
      </c>
      <c r="T296" s="885">
        <v>0.88</v>
      </c>
      <c r="U296" s="885">
        <v>0.84</v>
      </c>
      <c r="V296" s="885">
        <v>0.81</v>
      </c>
      <c r="W296" s="885">
        <v>0.78</v>
      </c>
      <c r="X296" s="885">
        <v>0.77</v>
      </c>
      <c r="Y296" s="885">
        <v>0.75</v>
      </c>
      <c r="Z296" s="874">
        <v>0.7</v>
      </c>
    </row>
    <row r="297" spans="1:26" ht="24" customHeight="1">
      <c r="A297" s="891"/>
      <c r="B297" s="877"/>
      <c r="C297" s="882"/>
      <c r="D297" s="50" t="s">
        <v>10</v>
      </c>
      <c r="E297" s="880"/>
      <c r="F297" s="871"/>
      <c r="G297" s="871"/>
      <c r="H297" s="871"/>
      <c r="I297" s="871"/>
      <c r="J297" s="871"/>
      <c r="K297" s="871"/>
      <c r="L297" s="871"/>
      <c r="M297" s="871"/>
      <c r="N297" s="871"/>
      <c r="O297" s="871"/>
      <c r="P297" s="873"/>
      <c r="Q297" s="871"/>
      <c r="R297" s="886"/>
      <c r="S297" s="886"/>
      <c r="T297" s="886"/>
      <c r="U297" s="886"/>
      <c r="V297" s="886"/>
      <c r="W297" s="886"/>
      <c r="X297" s="886"/>
      <c r="Y297" s="886"/>
      <c r="Z297" s="875"/>
    </row>
    <row r="298" spans="1:26" ht="24" customHeight="1">
      <c r="A298" s="891"/>
      <c r="B298" s="876" t="s">
        <v>177</v>
      </c>
      <c r="C298" s="878" t="s">
        <v>202</v>
      </c>
      <c r="D298" s="49" t="s">
        <v>26</v>
      </c>
      <c r="E298" s="880"/>
      <c r="F298" s="871"/>
      <c r="G298" s="871"/>
      <c r="H298" s="871"/>
      <c r="I298" s="871"/>
      <c r="J298" s="871"/>
      <c r="K298" s="871"/>
      <c r="L298" s="871"/>
      <c r="M298" s="871"/>
      <c r="N298" s="871"/>
      <c r="O298" s="871"/>
      <c r="P298" s="871"/>
      <c r="Q298" s="872"/>
      <c r="R298" s="871"/>
      <c r="S298" s="885">
        <v>0.96</v>
      </c>
      <c r="T298" s="885">
        <v>0.93</v>
      </c>
      <c r="U298" s="885">
        <v>0.88</v>
      </c>
      <c r="V298" s="885">
        <v>0.85</v>
      </c>
      <c r="W298" s="885">
        <v>0.82</v>
      </c>
      <c r="X298" s="885">
        <v>0.81</v>
      </c>
      <c r="Y298" s="885">
        <v>0.79</v>
      </c>
      <c r="Z298" s="874">
        <v>0.74</v>
      </c>
    </row>
    <row r="299" spans="1:26" ht="24" customHeight="1">
      <c r="A299" s="891"/>
      <c r="B299" s="877"/>
      <c r="C299" s="882"/>
      <c r="D299" s="50" t="s">
        <v>10</v>
      </c>
      <c r="E299" s="880"/>
      <c r="F299" s="871"/>
      <c r="G299" s="871"/>
      <c r="H299" s="871"/>
      <c r="I299" s="871"/>
      <c r="J299" s="871"/>
      <c r="K299" s="871"/>
      <c r="L299" s="871"/>
      <c r="M299" s="871"/>
      <c r="N299" s="871"/>
      <c r="O299" s="871"/>
      <c r="P299" s="871"/>
      <c r="Q299" s="873"/>
      <c r="R299" s="871"/>
      <c r="S299" s="886"/>
      <c r="T299" s="886"/>
      <c r="U299" s="886"/>
      <c r="V299" s="886"/>
      <c r="W299" s="886"/>
      <c r="X299" s="886"/>
      <c r="Y299" s="886"/>
      <c r="Z299" s="875"/>
    </row>
    <row r="300" spans="1:26" ht="24" customHeight="1">
      <c r="A300" s="891"/>
      <c r="B300" s="876" t="s">
        <v>178</v>
      </c>
      <c r="C300" s="878" t="s">
        <v>202</v>
      </c>
      <c r="D300" s="49" t="s">
        <v>26</v>
      </c>
      <c r="E300" s="880"/>
      <c r="F300" s="871"/>
      <c r="G300" s="871"/>
      <c r="H300" s="871"/>
      <c r="I300" s="871"/>
      <c r="J300" s="871"/>
      <c r="K300" s="871"/>
      <c r="L300" s="871"/>
      <c r="M300" s="871"/>
      <c r="N300" s="871"/>
      <c r="O300" s="871"/>
      <c r="P300" s="871"/>
      <c r="Q300" s="871"/>
      <c r="R300" s="872"/>
      <c r="S300" s="871"/>
      <c r="T300" s="885">
        <v>0.97</v>
      </c>
      <c r="U300" s="885">
        <v>0.92</v>
      </c>
      <c r="V300" s="885">
        <v>0.88</v>
      </c>
      <c r="W300" s="885">
        <v>0.86</v>
      </c>
      <c r="X300" s="885">
        <v>0.84</v>
      </c>
      <c r="Y300" s="885">
        <v>0.82</v>
      </c>
      <c r="Z300" s="874">
        <v>0.77</v>
      </c>
    </row>
    <row r="301" spans="1:26" ht="24" customHeight="1">
      <c r="A301" s="891"/>
      <c r="B301" s="877"/>
      <c r="C301" s="882"/>
      <c r="D301" s="50" t="s">
        <v>10</v>
      </c>
      <c r="E301" s="880"/>
      <c r="F301" s="871"/>
      <c r="G301" s="871"/>
      <c r="H301" s="871"/>
      <c r="I301" s="871"/>
      <c r="J301" s="871"/>
      <c r="K301" s="871"/>
      <c r="L301" s="871"/>
      <c r="M301" s="871"/>
      <c r="N301" s="871"/>
      <c r="O301" s="871"/>
      <c r="P301" s="871"/>
      <c r="Q301" s="871"/>
      <c r="R301" s="873"/>
      <c r="S301" s="871"/>
      <c r="T301" s="886"/>
      <c r="U301" s="886"/>
      <c r="V301" s="886"/>
      <c r="W301" s="886"/>
      <c r="X301" s="886"/>
      <c r="Y301" s="886"/>
      <c r="Z301" s="875"/>
    </row>
    <row r="302" spans="1:26" ht="24" customHeight="1">
      <c r="A302" s="891"/>
      <c r="B302" s="876" t="s">
        <v>179</v>
      </c>
      <c r="C302" s="878" t="s">
        <v>202</v>
      </c>
      <c r="D302" s="49" t="s">
        <v>26</v>
      </c>
      <c r="E302" s="880"/>
      <c r="F302" s="871"/>
      <c r="G302" s="871"/>
      <c r="H302" s="871"/>
      <c r="I302" s="871"/>
      <c r="J302" s="871"/>
      <c r="K302" s="871"/>
      <c r="L302" s="871"/>
      <c r="M302" s="871"/>
      <c r="N302" s="871"/>
      <c r="O302" s="871"/>
      <c r="P302" s="871"/>
      <c r="Q302" s="871"/>
      <c r="R302" s="871"/>
      <c r="S302" s="872"/>
      <c r="T302" s="871"/>
      <c r="U302" s="885">
        <v>0.95</v>
      </c>
      <c r="V302" s="885">
        <v>0.91</v>
      </c>
      <c r="W302" s="885">
        <v>0.88</v>
      </c>
      <c r="X302" s="885">
        <v>0.87</v>
      </c>
      <c r="Y302" s="885">
        <v>0.85</v>
      </c>
      <c r="Z302" s="874">
        <v>0.79</v>
      </c>
    </row>
    <row r="303" spans="1:26" ht="24" customHeight="1">
      <c r="A303" s="891"/>
      <c r="B303" s="877"/>
      <c r="C303" s="882"/>
      <c r="D303" s="50" t="s">
        <v>10</v>
      </c>
      <c r="E303" s="880"/>
      <c r="F303" s="871"/>
      <c r="G303" s="871"/>
      <c r="H303" s="871"/>
      <c r="I303" s="871"/>
      <c r="J303" s="871"/>
      <c r="K303" s="871"/>
      <c r="L303" s="871"/>
      <c r="M303" s="871"/>
      <c r="N303" s="871"/>
      <c r="O303" s="871"/>
      <c r="P303" s="871"/>
      <c r="Q303" s="871"/>
      <c r="R303" s="871"/>
      <c r="S303" s="873"/>
      <c r="T303" s="871"/>
      <c r="U303" s="886"/>
      <c r="V303" s="886"/>
      <c r="W303" s="886"/>
      <c r="X303" s="886"/>
      <c r="Y303" s="886"/>
      <c r="Z303" s="875"/>
    </row>
    <row r="304" spans="1:26" ht="24" customHeight="1">
      <c r="A304" s="891"/>
      <c r="B304" s="876" t="s">
        <v>180</v>
      </c>
      <c r="C304" s="878" t="s">
        <v>202</v>
      </c>
      <c r="D304" s="49" t="s">
        <v>26</v>
      </c>
      <c r="E304" s="880"/>
      <c r="F304" s="871"/>
      <c r="G304" s="871"/>
      <c r="H304" s="871"/>
      <c r="I304" s="871"/>
      <c r="J304" s="871"/>
      <c r="K304" s="871"/>
      <c r="L304" s="871"/>
      <c r="M304" s="871"/>
      <c r="N304" s="871"/>
      <c r="O304" s="871"/>
      <c r="P304" s="871"/>
      <c r="Q304" s="871"/>
      <c r="R304" s="871"/>
      <c r="S304" s="871"/>
      <c r="T304" s="872"/>
      <c r="U304" s="883"/>
      <c r="V304" s="885">
        <v>0.96</v>
      </c>
      <c r="W304" s="885">
        <v>0.93</v>
      </c>
      <c r="X304" s="885">
        <v>0.91</v>
      </c>
      <c r="Y304" s="885">
        <v>0.89</v>
      </c>
      <c r="Z304" s="874">
        <v>0.83</v>
      </c>
    </row>
    <row r="305" spans="1:26" ht="24" customHeight="1">
      <c r="A305" s="891"/>
      <c r="B305" s="877"/>
      <c r="C305" s="882"/>
      <c r="D305" s="50" t="s">
        <v>10</v>
      </c>
      <c r="E305" s="880"/>
      <c r="F305" s="871"/>
      <c r="G305" s="871"/>
      <c r="H305" s="871"/>
      <c r="I305" s="871"/>
      <c r="J305" s="871"/>
      <c r="K305" s="871"/>
      <c r="L305" s="871"/>
      <c r="M305" s="871"/>
      <c r="N305" s="871"/>
      <c r="O305" s="871"/>
      <c r="P305" s="871"/>
      <c r="Q305" s="871"/>
      <c r="R305" s="871"/>
      <c r="S305" s="871"/>
      <c r="T305" s="873"/>
      <c r="U305" s="884"/>
      <c r="V305" s="886"/>
      <c r="W305" s="886"/>
      <c r="X305" s="886"/>
      <c r="Y305" s="886"/>
      <c r="Z305" s="875"/>
    </row>
    <row r="306" spans="1:26" ht="24" customHeight="1">
      <c r="A306" s="891"/>
      <c r="B306" s="876" t="s">
        <v>181</v>
      </c>
      <c r="C306" s="878" t="s">
        <v>202</v>
      </c>
      <c r="D306" s="49" t="s">
        <v>26</v>
      </c>
      <c r="E306" s="880"/>
      <c r="F306" s="871"/>
      <c r="G306" s="871"/>
      <c r="H306" s="871"/>
      <c r="I306" s="871"/>
      <c r="J306" s="871"/>
      <c r="K306" s="871"/>
      <c r="L306" s="871"/>
      <c r="M306" s="871"/>
      <c r="N306" s="871"/>
      <c r="O306" s="871"/>
      <c r="P306" s="871"/>
      <c r="Q306" s="871"/>
      <c r="R306" s="871"/>
      <c r="S306" s="871"/>
      <c r="T306" s="871"/>
      <c r="U306" s="872"/>
      <c r="V306" s="871"/>
      <c r="W306" s="885">
        <v>0.97</v>
      </c>
      <c r="X306" s="885">
        <v>0.95</v>
      </c>
      <c r="Y306" s="885">
        <v>0.93</v>
      </c>
      <c r="Z306" s="874">
        <v>0.87</v>
      </c>
    </row>
    <row r="307" spans="1:26" ht="24" customHeight="1">
      <c r="A307" s="891"/>
      <c r="B307" s="877"/>
      <c r="C307" s="882"/>
      <c r="D307" s="50" t="s">
        <v>10</v>
      </c>
      <c r="E307" s="880"/>
      <c r="F307" s="871"/>
      <c r="G307" s="871"/>
      <c r="H307" s="871"/>
      <c r="I307" s="871"/>
      <c r="J307" s="871"/>
      <c r="K307" s="871"/>
      <c r="L307" s="871"/>
      <c r="M307" s="871"/>
      <c r="N307" s="871"/>
      <c r="O307" s="871"/>
      <c r="P307" s="871"/>
      <c r="Q307" s="871"/>
      <c r="R307" s="871"/>
      <c r="S307" s="871"/>
      <c r="T307" s="871"/>
      <c r="U307" s="873"/>
      <c r="V307" s="871"/>
      <c r="W307" s="886"/>
      <c r="X307" s="886"/>
      <c r="Y307" s="886"/>
      <c r="Z307" s="875"/>
    </row>
    <row r="308" spans="1:26" ht="24" customHeight="1">
      <c r="A308" s="891"/>
      <c r="B308" s="876" t="s">
        <v>182</v>
      </c>
      <c r="C308" s="878" t="s">
        <v>202</v>
      </c>
      <c r="D308" s="49" t="s">
        <v>26</v>
      </c>
      <c r="E308" s="880"/>
      <c r="F308" s="871"/>
      <c r="G308" s="871"/>
      <c r="H308" s="871"/>
      <c r="I308" s="871"/>
      <c r="J308" s="871"/>
      <c r="K308" s="871"/>
      <c r="L308" s="871"/>
      <c r="M308" s="871"/>
      <c r="N308" s="871"/>
      <c r="O308" s="871"/>
      <c r="P308" s="871"/>
      <c r="Q308" s="871"/>
      <c r="R308" s="871"/>
      <c r="S308" s="871"/>
      <c r="T308" s="871"/>
      <c r="U308" s="871"/>
      <c r="V308" s="872"/>
      <c r="W308" s="883"/>
      <c r="X308" s="885">
        <v>0.98</v>
      </c>
      <c r="Y308" s="885">
        <v>0.96</v>
      </c>
      <c r="Z308" s="874">
        <v>0.89</v>
      </c>
    </row>
    <row r="309" spans="1:26" ht="24" customHeight="1">
      <c r="A309" s="891"/>
      <c r="B309" s="877"/>
      <c r="C309" s="882"/>
      <c r="D309" s="50" t="s">
        <v>10</v>
      </c>
      <c r="E309" s="880"/>
      <c r="F309" s="871"/>
      <c r="G309" s="871"/>
      <c r="H309" s="871"/>
      <c r="I309" s="871"/>
      <c r="J309" s="871"/>
      <c r="K309" s="871"/>
      <c r="L309" s="871"/>
      <c r="M309" s="871"/>
      <c r="N309" s="871"/>
      <c r="O309" s="871"/>
      <c r="P309" s="871"/>
      <c r="Q309" s="871"/>
      <c r="R309" s="871"/>
      <c r="S309" s="871"/>
      <c r="T309" s="871"/>
      <c r="U309" s="871"/>
      <c r="V309" s="873"/>
      <c r="W309" s="884"/>
      <c r="X309" s="886"/>
      <c r="Y309" s="886"/>
      <c r="Z309" s="875"/>
    </row>
    <row r="310" spans="1:26" ht="24" customHeight="1">
      <c r="A310" s="891"/>
      <c r="B310" s="876" t="s">
        <v>183</v>
      </c>
      <c r="C310" s="878" t="s">
        <v>202</v>
      </c>
      <c r="D310" s="49" t="s">
        <v>26</v>
      </c>
      <c r="E310" s="880"/>
      <c r="F310" s="871"/>
      <c r="G310" s="871"/>
      <c r="H310" s="871"/>
      <c r="I310" s="871"/>
      <c r="J310" s="871"/>
      <c r="K310" s="871"/>
      <c r="L310" s="871"/>
      <c r="M310" s="871"/>
      <c r="N310" s="871"/>
      <c r="O310" s="871"/>
      <c r="P310" s="871"/>
      <c r="Q310" s="871"/>
      <c r="R310" s="871"/>
      <c r="S310" s="871"/>
      <c r="T310" s="871"/>
      <c r="U310" s="871"/>
      <c r="V310" s="871"/>
      <c r="W310" s="872"/>
      <c r="X310" s="871"/>
      <c r="Y310" s="885">
        <v>0.98</v>
      </c>
      <c r="Z310" s="874">
        <v>0.91</v>
      </c>
    </row>
    <row r="311" spans="1:26" ht="24" customHeight="1">
      <c r="A311" s="891"/>
      <c r="B311" s="877"/>
      <c r="C311" s="882"/>
      <c r="D311" s="50" t="s">
        <v>10</v>
      </c>
      <c r="E311" s="880"/>
      <c r="F311" s="871"/>
      <c r="G311" s="871"/>
      <c r="H311" s="871"/>
      <c r="I311" s="871"/>
      <c r="J311" s="871"/>
      <c r="K311" s="871"/>
      <c r="L311" s="871"/>
      <c r="M311" s="871"/>
      <c r="N311" s="871"/>
      <c r="O311" s="871"/>
      <c r="P311" s="871"/>
      <c r="Q311" s="871"/>
      <c r="R311" s="871"/>
      <c r="S311" s="871"/>
      <c r="T311" s="871"/>
      <c r="U311" s="871"/>
      <c r="V311" s="871"/>
      <c r="W311" s="873"/>
      <c r="X311" s="871"/>
      <c r="Y311" s="886"/>
      <c r="Z311" s="875"/>
    </row>
    <row r="312" spans="1:26" ht="24" customHeight="1">
      <c r="A312" s="891"/>
      <c r="B312" s="876" t="s">
        <v>184</v>
      </c>
      <c r="C312" s="878" t="s">
        <v>202</v>
      </c>
      <c r="D312" s="49" t="s">
        <v>26</v>
      </c>
      <c r="E312" s="880"/>
      <c r="F312" s="871"/>
      <c r="G312" s="871"/>
      <c r="H312" s="871"/>
      <c r="I312" s="871"/>
      <c r="J312" s="871"/>
      <c r="K312" s="871"/>
      <c r="L312" s="871"/>
      <c r="M312" s="871"/>
      <c r="N312" s="871"/>
      <c r="O312" s="871"/>
      <c r="P312" s="871"/>
      <c r="Q312" s="871"/>
      <c r="R312" s="871"/>
      <c r="S312" s="871"/>
      <c r="T312" s="871"/>
      <c r="U312" s="871"/>
      <c r="V312" s="871"/>
      <c r="W312" s="871"/>
      <c r="X312" s="872"/>
      <c r="Y312" s="871"/>
      <c r="Z312" s="874">
        <v>0.93</v>
      </c>
    </row>
    <row r="313" spans="1:26" ht="24" customHeight="1">
      <c r="A313" s="891"/>
      <c r="B313" s="877"/>
      <c r="C313" s="882"/>
      <c r="D313" s="50" t="s">
        <v>10</v>
      </c>
      <c r="E313" s="880"/>
      <c r="F313" s="871"/>
      <c r="G313" s="871"/>
      <c r="H313" s="871"/>
      <c r="I313" s="871"/>
      <c r="J313" s="871"/>
      <c r="K313" s="871"/>
      <c r="L313" s="871"/>
      <c r="M313" s="871"/>
      <c r="N313" s="871"/>
      <c r="O313" s="871"/>
      <c r="P313" s="871"/>
      <c r="Q313" s="871"/>
      <c r="R313" s="871"/>
      <c r="S313" s="871"/>
      <c r="T313" s="871"/>
      <c r="U313" s="871"/>
      <c r="V313" s="871"/>
      <c r="W313" s="871"/>
      <c r="X313" s="873"/>
      <c r="Y313" s="871"/>
      <c r="Z313" s="875"/>
    </row>
    <row r="314" spans="1:26" ht="24" customHeight="1">
      <c r="A314" s="891"/>
      <c r="B314" s="876" t="s">
        <v>185</v>
      </c>
      <c r="C314" s="878" t="s">
        <v>202</v>
      </c>
      <c r="D314" s="49" t="s">
        <v>26</v>
      </c>
      <c r="E314" s="880"/>
      <c r="F314" s="871"/>
      <c r="G314" s="871"/>
      <c r="H314" s="871"/>
      <c r="I314" s="871"/>
      <c r="J314" s="871"/>
      <c r="K314" s="871"/>
      <c r="L314" s="871"/>
      <c r="M314" s="871"/>
      <c r="N314" s="871"/>
      <c r="O314" s="871"/>
      <c r="P314" s="871"/>
      <c r="Q314" s="871"/>
      <c r="R314" s="871"/>
      <c r="S314" s="871"/>
      <c r="T314" s="871"/>
      <c r="U314" s="871"/>
      <c r="V314" s="871"/>
      <c r="W314" s="871"/>
      <c r="X314" s="871"/>
      <c r="Y314" s="871"/>
      <c r="Z314" s="881"/>
    </row>
    <row r="315" spans="1:26" ht="24" customHeight="1">
      <c r="A315" s="891"/>
      <c r="B315" s="877"/>
      <c r="C315" s="879"/>
      <c r="D315" s="50" t="s">
        <v>10</v>
      </c>
      <c r="E315" s="880"/>
      <c r="F315" s="871"/>
      <c r="G315" s="871"/>
      <c r="H315" s="871"/>
      <c r="I315" s="871"/>
      <c r="J315" s="871"/>
      <c r="K315" s="871"/>
      <c r="L315" s="871"/>
      <c r="M315" s="871"/>
      <c r="N315" s="871"/>
      <c r="O315" s="871"/>
      <c r="P315" s="871"/>
      <c r="Q315" s="871"/>
      <c r="R315" s="871"/>
      <c r="S315" s="871"/>
      <c r="T315" s="871"/>
      <c r="U315" s="871"/>
      <c r="V315" s="871"/>
      <c r="W315" s="871"/>
      <c r="X315" s="871"/>
      <c r="Y315" s="871"/>
      <c r="Z315" s="881"/>
    </row>
    <row r="316" spans="1:26" ht="24" customHeight="1">
      <c r="A316" s="891" t="s">
        <v>270</v>
      </c>
      <c r="B316" s="876" t="s">
        <v>172</v>
      </c>
      <c r="C316" s="878" t="s">
        <v>202</v>
      </c>
      <c r="D316" s="49" t="s">
        <v>26</v>
      </c>
      <c r="E316" s="880"/>
      <c r="F316" s="885">
        <v>0.77</v>
      </c>
      <c r="G316" s="885">
        <v>0.63</v>
      </c>
      <c r="H316" s="885">
        <v>0.54</v>
      </c>
      <c r="I316" s="885">
        <v>0.47</v>
      </c>
      <c r="J316" s="885">
        <v>0.46</v>
      </c>
      <c r="K316" s="885">
        <v>0.42</v>
      </c>
      <c r="L316" s="885">
        <v>0.4</v>
      </c>
      <c r="M316" s="885">
        <v>0.4</v>
      </c>
      <c r="N316" s="885">
        <v>0.39</v>
      </c>
      <c r="O316" s="885">
        <v>0.34</v>
      </c>
      <c r="P316" s="885">
        <v>0.32</v>
      </c>
      <c r="Q316" s="885">
        <v>0.3</v>
      </c>
      <c r="R316" s="885">
        <v>0.28000000000000003</v>
      </c>
      <c r="S316" s="885">
        <v>0.27</v>
      </c>
      <c r="T316" s="885">
        <v>0.26</v>
      </c>
      <c r="U316" s="885">
        <v>0.25</v>
      </c>
      <c r="V316" s="885">
        <v>0.24</v>
      </c>
      <c r="W316" s="885">
        <v>0.23</v>
      </c>
      <c r="X316" s="885">
        <v>0.23</v>
      </c>
      <c r="Y316" s="885">
        <v>0.22</v>
      </c>
      <c r="Z316" s="874">
        <v>0.21</v>
      </c>
    </row>
    <row r="317" spans="1:26" ht="24" customHeight="1">
      <c r="A317" s="891"/>
      <c r="B317" s="877"/>
      <c r="C317" s="882"/>
      <c r="D317" s="50" t="s">
        <v>10</v>
      </c>
      <c r="E317" s="880"/>
      <c r="F317" s="886"/>
      <c r="G317" s="886"/>
      <c r="H317" s="886"/>
      <c r="I317" s="886"/>
      <c r="J317" s="886"/>
      <c r="K317" s="886"/>
      <c r="L317" s="886"/>
      <c r="M317" s="886"/>
      <c r="N317" s="886"/>
      <c r="O317" s="886"/>
      <c r="P317" s="886"/>
      <c r="Q317" s="886"/>
      <c r="R317" s="886"/>
      <c r="S317" s="886"/>
      <c r="T317" s="886"/>
      <c r="U317" s="886"/>
      <c r="V317" s="886"/>
      <c r="W317" s="886"/>
      <c r="X317" s="886"/>
      <c r="Y317" s="886"/>
      <c r="Z317" s="875"/>
    </row>
    <row r="318" spans="1:26" ht="24" customHeight="1">
      <c r="A318" s="891"/>
      <c r="B318" s="876" t="s">
        <v>254</v>
      </c>
      <c r="C318" s="878" t="s">
        <v>202</v>
      </c>
      <c r="D318" s="49" t="s">
        <v>26</v>
      </c>
      <c r="E318" s="880"/>
      <c r="F318" s="871"/>
      <c r="G318" s="885">
        <v>0.82</v>
      </c>
      <c r="H318" s="885">
        <v>0.7</v>
      </c>
      <c r="I318" s="885">
        <v>0.61</v>
      </c>
      <c r="J318" s="885">
        <v>0.6</v>
      </c>
      <c r="K318" s="885">
        <v>0.54</v>
      </c>
      <c r="L318" s="885">
        <v>0.52</v>
      </c>
      <c r="M318" s="885">
        <v>0.51</v>
      </c>
      <c r="N318" s="885">
        <v>0.5</v>
      </c>
      <c r="O318" s="885">
        <v>0.45</v>
      </c>
      <c r="P318" s="885">
        <v>0.41</v>
      </c>
      <c r="Q318" s="885">
        <v>0.39</v>
      </c>
      <c r="R318" s="885">
        <v>0.37</v>
      </c>
      <c r="S318" s="885">
        <v>0.35</v>
      </c>
      <c r="T318" s="885">
        <v>0.34</v>
      </c>
      <c r="U318" s="885">
        <v>0.33</v>
      </c>
      <c r="V318" s="885">
        <v>0.31</v>
      </c>
      <c r="W318" s="885">
        <v>0.3</v>
      </c>
      <c r="X318" s="885">
        <v>0.3</v>
      </c>
      <c r="Y318" s="885">
        <v>0.28999999999999998</v>
      </c>
      <c r="Z318" s="874">
        <v>0.27</v>
      </c>
    </row>
    <row r="319" spans="1:26" ht="24" customHeight="1">
      <c r="A319" s="891"/>
      <c r="B319" s="877"/>
      <c r="C319" s="882"/>
      <c r="D319" s="50" t="s">
        <v>10</v>
      </c>
      <c r="E319" s="880"/>
      <c r="F319" s="871"/>
      <c r="G319" s="886"/>
      <c r="H319" s="886"/>
      <c r="I319" s="886"/>
      <c r="J319" s="886"/>
      <c r="K319" s="886"/>
      <c r="L319" s="886"/>
      <c r="M319" s="886"/>
      <c r="N319" s="886"/>
      <c r="O319" s="886"/>
      <c r="P319" s="886"/>
      <c r="Q319" s="886"/>
      <c r="R319" s="886"/>
      <c r="S319" s="886"/>
      <c r="T319" s="886"/>
      <c r="U319" s="886"/>
      <c r="V319" s="886"/>
      <c r="W319" s="886"/>
      <c r="X319" s="886"/>
      <c r="Y319" s="886"/>
      <c r="Z319" s="875"/>
    </row>
    <row r="320" spans="1:26" ht="24" customHeight="1">
      <c r="A320" s="891"/>
      <c r="B320" s="876" t="s">
        <v>255</v>
      </c>
      <c r="C320" s="878" t="s">
        <v>202</v>
      </c>
      <c r="D320" s="49" t="s">
        <v>26</v>
      </c>
      <c r="E320" s="880"/>
      <c r="F320" s="871"/>
      <c r="G320" s="871"/>
      <c r="H320" s="885">
        <v>0.85</v>
      </c>
      <c r="I320" s="885">
        <v>0.74</v>
      </c>
      <c r="J320" s="885">
        <v>0.73</v>
      </c>
      <c r="K320" s="885">
        <v>0.66</v>
      </c>
      <c r="L320" s="885">
        <v>0.64</v>
      </c>
      <c r="M320" s="885">
        <v>0.63</v>
      </c>
      <c r="N320" s="885">
        <v>0.61</v>
      </c>
      <c r="O320" s="885">
        <v>0.55000000000000004</v>
      </c>
      <c r="P320" s="885">
        <v>0.5</v>
      </c>
      <c r="Q320" s="885">
        <v>0.47</v>
      </c>
      <c r="R320" s="885">
        <v>0.45</v>
      </c>
      <c r="S320" s="885">
        <v>0.43</v>
      </c>
      <c r="T320" s="885">
        <v>0.42</v>
      </c>
      <c r="U320" s="885">
        <v>0.4</v>
      </c>
      <c r="V320" s="885">
        <v>0.38</v>
      </c>
      <c r="W320" s="885">
        <v>0.37</v>
      </c>
      <c r="X320" s="885">
        <v>0.36</v>
      </c>
      <c r="Y320" s="885">
        <v>0.36</v>
      </c>
      <c r="Z320" s="874">
        <v>0.33</v>
      </c>
    </row>
    <row r="321" spans="1:26" ht="24" customHeight="1">
      <c r="A321" s="891"/>
      <c r="B321" s="877"/>
      <c r="C321" s="882"/>
      <c r="D321" s="50" t="s">
        <v>10</v>
      </c>
      <c r="E321" s="880"/>
      <c r="F321" s="871"/>
      <c r="G321" s="871"/>
      <c r="H321" s="886"/>
      <c r="I321" s="886"/>
      <c r="J321" s="886"/>
      <c r="K321" s="886"/>
      <c r="L321" s="886"/>
      <c r="M321" s="886"/>
      <c r="N321" s="886"/>
      <c r="O321" s="886"/>
      <c r="P321" s="886"/>
      <c r="Q321" s="886"/>
      <c r="R321" s="886"/>
      <c r="S321" s="886"/>
      <c r="T321" s="886"/>
      <c r="U321" s="886"/>
      <c r="V321" s="886"/>
      <c r="W321" s="886"/>
      <c r="X321" s="886"/>
      <c r="Y321" s="886"/>
      <c r="Z321" s="875"/>
    </row>
    <row r="322" spans="1:26" ht="24" customHeight="1">
      <c r="A322" s="891"/>
      <c r="B322" s="876" t="s">
        <v>256</v>
      </c>
      <c r="C322" s="878" t="s">
        <v>202</v>
      </c>
      <c r="D322" s="49" t="s">
        <v>26</v>
      </c>
      <c r="E322" s="880"/>
      <c r="F322" s="871"/>
      <c r="G322" s="871"/>
      <c r="H322" s="871"/>
      <c r="I322" s="885">
        <v>0.87</v>
      </c>
      <c r="J322" s="885">
        <v>0.86</v>
      </c>
      <c r="K322" s="885">
        <v>0.78</v>
      </c>
      <c r="L322" s="885">
        <v>0.75</v>
      </c>
      <c r="M322" s="885">
        <v>0.74</v>
      </c>
      <c r="N322" s="885">
        <v>0.72</v>
      </c>
      <c r="O322" s="885">
        <v>0.64</v>
      </c>
      <c r="P322" s="885">
        <v>0.59</v>
      </c>
      <c r="Q322" s="885">
        <v>0.56000000000000005</v>
      </c>
      <c r="R322" s="885">
        <v>0.53</v>
      </c>
      <c r="S322" s="885">
        <v>0.51</v>
      </c>
      <c r="T322" s="885">
        <v>0.49</v>
      </c>
      <c r="U322" s="885">
        <v>0.47</v>
      </c>
      <c r="V322" s="885">
        <v>0.45</v>
      </c>
      <c r="W322" s="885">
        <v>0.43</v>
      </c>
      <c r="X322" s="885">
        <v>0.43</v>
      </c>
      <c r="Y322" s="885">
        <v>0.42</v>
      </c>
      <c r="Z322" s="874">
        <v>0.39</v>
      </c>
    </row>
    <row r="323" spans="1:26" ht="24" customHeight="1">
      <c r="A323" s="891"/>
      <c r="B323" s="877"/>
      <c r="C323" s="882"/>
      <c r="D323" s="50" t="s">
        <v>10</v>
      </c>
      <c r="E323" s="880"/>
      <c r="F323" s="871"/>
      <c r="G323" s="871"/>
      <c r="H323" s="871"/>
      <c r="I323" s="886"/>
      <c r="J323" s="886"/>
      <c r="K323" s="886"/>
      <c r="L323" s="886"/>
      <c r="M323" s="886"/>
      <c r="N323" s="886"/>
      <c r="O323" s="886"/>
      <c r="P323" s="886"/>
      <c r="Q323" s="886"/>
      <c r="R323" s="886"/>
      <c r="S323" s="886"/>
      <c r="T323" s="886"/>
      <c r="U323" s="886"/>
      <c r="V323" s="886"/>
      <c r="W323" s="886"/>
      <c r="X323" s="886"/>
      <c r="Y323" s="886"/>
      <c r="Z323" s="875"/>
    </row>
    <row r="324" spans="1:26" ht="24" customHeight="1">
      <c r="A324" s="891"/>
      <c r="B324" s="876" t="s">
        <v>257</v>
      </c>
      <c r="C324" s="878" t="s">
        <v>202</v>
      </c>
      <c r="D324" s="49" t="s">
        <v>26</v>
      </c>
      <c r="E324" s="880"/>
      <c r="F324" s="871"/>
      <c r="G324" s="871"/>
      <c r="H324" s="871"/>
      <c r="I324" s="871"/>
      <c r="J324" s="885">
        <v>0.99</v>
      </c>
      <c r="K324" s="885">
        <v>0.89</v>
      </c>
      <c r="L324" s="885">
        <v>0.86</v>
      </c>
      <c r="M324" s="885">
        <v>0.85</v>
      </c>
      <c r="N324" s="885">
        <v>0.83</v>
      </c>
      <c r="O324" s="885">
        <v>0.74</v>
      </c>
      <c r="P324" s="885">
        <v>0.68</v>
      </c>
      <c r="Q324" s="885">
        <v>0.64</v>
      </c>
      <c r="R324" s="885">
        <v>0.61</v>
      </c>
      <c r="S324" s="885">
        <v>0.57999999999999996</v>
      </c>
      <c r="T324" s="885">
        <v>0.56999999999999995</v>
      </c>
      <c r="U324" s="885">
        <v>0.54</v>
      </c>
      <c r="V324" s="885">
        <v>0.52</v>
      </c>
      <c r="W324" s="885">
        <v>0.5</v>
      </c>
      <c r="X324" s="885">
        <v>0.49</v>
      </c>
      <c r="Y324" s="885">
        <v>0.48</v>
      </c>
      <c r="Z324" s="874">
        <v>0.45</v>
      </c>
    </row>
    <row r="325" spans="1:26" ht="24" customHeight="1">
      <c r="A325" s="891"/>
      <c r="B325" s="877"/>
      <c r="C325" s="882"/>
      <c r="D325" s="50" t="s">
        <v>10</v>
      </c>
      <c r="E325" s="880"/>
      <c r="F325" s="871"/>
      <c r="G325" s="871"/>
      <c r="H325" s="871"/>
      <c r="I325" s="871"/>
      <c r="J325" s="886"/>
      <c r="K325" s="886"/>
      <c r="L325" s="886"/>
      <c r="M325" s="886"/>
      <c r="N325" s="886"/>
      <c r="O325" s="886"/>
      <c r="P325" s="886"/>
      <c r="Q325" s="886"/>
      <c r="R325" s="886"/>
      <c r="S325" s="886"/>
      <c r="T325" s="886"/>
      <c r="U325" s="886"/>
      <c r="V325" s="886"/>
      <c r="W325" s="886"/>
      <c r="X325" s="886"/>
      <c r="Y325" s="886"/>
      <c r="Z325" s="875"/>
    </row>
    <row r="326" spans="1:26" ht="24" customHeight="1">
      <c r="A326" s="891"/>
      <c r="B326" s="876" t="s">
        <v>258</v>
      </c>
      <c r="C326" s="878" t="s">
        <v>202</v>
      </c>
      <c r="D326" s="49" t="s">
        <v>26</v>
      </c>
      <c r="E326" s="880"/>
      <c r="F326" s="871"/>
      <c r="G326" s="871"/>
      <c r="H326" s="871"/>
      <c r="I326" s="871"/>
      <c r="J326" s="871"/>
      <c r="K326" s="885">
        <v>0.9</v>
      </c>
      <c r="L326" s="885">
        <v>0.87</v>
      </c>
      <c r="M326" s="885">
        <v>0.86</v>
      </c>
      <c r="N326" s="885">
        <v>0.84</v>
      </c>
      <c r="O326" s="885">
        <v>0.75</v>
      </c>
      <c r="P326" s="885">
        <v>0.69</v>
      </c>
      <c r="Q326" s="885">
        <v>0.65</v>
      </c>
      <c r="R326" s="885">
        <v>0.61</v>
      </c>
      <c r="S326" s="885">
        <v>0.59</v>
      </c>
      <c r="T326" s="885">
        <v>0.56999999999999995</v>
      </c>
      <c r="U326" s="885">
        <v>0.54</v>
      </c>
      <c r="V326" s="885">
        <v>0.52</v>
      </c>
      <c r="W326" s="885">
        <v>0.51</v>
      </c>
      <c r="X326" s="885">
        <v>0.49</v>
      </c>
      <c r="Y326" s="885">
        <v>0.49</v>
      </c>
      <c r="Z326" s="874">
        <v>0.45</v>
      </c>
    </row>
    <row r="327" spans="1:26" ht="24" customHeight="1">
      <c r="A327" s="891"/>
      <c r="B327" s="877"/>
      <c r="C327" s="882"/>
      <c r="D327" s="50" t="s">
        <v>10</v>
      </c>
      <c r="E327" s="880"/>
      <c r="F327" s="871"/>
      <c r="G327" s="871"/>
      <c r="H327" s="871"/>
      <c r="I327" s="871"/>
      <c r="J327" s="871"/>
      <c r="K327" s="886"/>
      <c r="L327" s="886"/>
      <c r="M327" s="886"/>
      <c r="N327" s="886"/>
      <c r="O327" s="886"/>
      <c r="P327" s="886"/>
      <c r="Q327" s="886"/>
      <c r="R327" s="886"/>
      <c r="S327" s="886"/>
      <c r="T327" s="886"/>
      <c r="U327" s="886"/>
      <c r="V327" s="886"/>
      <c r="W327" s="886"/>
      <c r="X327" s="886"/>
      <c r="Y327" s="886"/>
      <c r="Z327" s="875"/>
    </row>
    <row r="328" spans="1:26" ht="24" customHeight="1">
      <c r="A328" s="891"/>
      <c r="B328" s="876" t="s">
        <v>260</v>
      </c>
      <c r="C328" s="878" t="s">
        <v>202</v>
      </c>
      <c r="D328" s="49" t="s">
        <v>26</v>
      </c>
      <c r="E328" s="880"/>
      <c r="F328" s="871"/>
      <c r="G328" s="871"/>
      <c r="H328" s="871"/>
      <c r="I328" s="871"/>
      <c r="J328" s="871"/>
      <c r="K328" s="871"/>
      <c r="L328" s="885">
        <v>0.97</v>
      </c>
      <c r="M328" s="885">
        <v>0.95</v>
      </c>
      <c r="N328" s="885">
        <v>0.93</v>
      </c>
      <c r="O328" s="889">
        <v>0.83</v>
      </c>
      <c r="P328" s="889">
        <v>0.76</v>
      </c>
      <c r="Q328" s="889">
        <v>0.72</v>
      </c>
      <c r="R328" s="889">
        <v>0.68</v>
      </c>
      <c r="S328" s="889">
        <v>0.65</v>
      </c>
      <c r="T328" s="889">
        <v>0.63</v>
      </c>
      <c r="U328" s="889">
        <v>0.6</v>
      </c>
      <c r="V328" s="889">
        <v>0.57999999999999996</v>
      </c>
      <c r="W328" s="889">
        <v>0.56000000000000005</v>
      </c>
      <c r="X328" s="889">
        <v>0.55000000000000004</v>
      </c>
      <c r="Y328" s="889">
        <v>0.54</v>
      </c>
      <c r="Z328" s="887">
        <v>0.5</v>
      </c>
    </row>
    <row r="329" spans="1:26" ht="24" customHeight="1">
      <c r="A329" s="891"/>
      <c r="B329" s="877"/>
      <c r="C329" s="882"/>
      <c r="D329" s="50" t="s">
        <v>10</v>
      </c>
      <c r="E329" s="880"/>
      <c r="F329" s="871"/>
      <c r="G329" s="871"/>
      <c r="H329" s="871"/>
      <c r="I329" s="871"/>
      <c r="J329" s="871"/>
      <c r="K329" s="871"/>
      <c r="L329" s="886"/>
      <c r="M329" s="886"/>
      <c r="N329" s="886"/>
      <c r="O329" s="890"/>
      <c r="P329" s="890"/>
      <c r="Q329" s="890"/>
      <c r="R329" s="890"/>
      <c r="S329" s="890"/>
      <c r="T329" s="890"/>
      <c r="U329" s="890"/>
      <c r="V329" s="890"/>
      <c r="W329" s="890"/>
      <c r="X329" s="890"/>
      <c r="Y329" s="890"/>
      <c r="Z329" s="888"/>
    </row>
    <row r="330" spans="1:26" ht="24" customHeight="1">
      <c r="A330" s="891"/>
      <c r="B330" s="876" t="s">
        <v>261</v>
      </c>
      <c r="C330" s="878" t="s">
        <v>202</v>
      </c>
      <c r="D330" s="49" t="s">
        <v>26</v>
      </c>
      <c r="E330" s="880"/>
      <c r="F330" s="871"/>
      <c r="G330" s="871"/>
      <c r="H330" s="871"/>
      <c r="I330" s="871"/>
      <c r="J330" s="871"/>
      <c r="K330" s="871"/>
      <c r="L330" s="871"/>
      <c r="M330" s="885">
        <v>0.98</v>
      </c>
      <c r="N330" s="885">
        <v>0.96</v>
      </c>
      <c r="O330" s="885">
        <v>0.85</v>
      </c>
      <c r="P330" s="885">
        <v>0.79</v>
      </c>
      <c r="Q330" s="885">
        <v>0.74</v>
      </c>
      <c r="R330" s="885">
        <v>0.7</v>
      </c>
      <c r="S330" s="885">
        <v>0.67</v>
      </c>
      <c r="T330" s="885">
        <v>0.65</v>
      </c>
      <c r="U330" s="885">
        <v>0.62</v>
      </c>
      <c r="V330" s="885">
        <v>0.6</v>
      </c>
      <c r="W330" s="885">
        <v>0.57999999999999996</v>
      </c>
      <c r="X330" s="885">
        <v>0.56999999999999995</v>
      </c>
      <c r="Y330" s="885">
        <v>0.56000000000000005</v>
      </c>
      <c r="Z330" s="874">
        <v>0.52</v>
      </c>
    </row>
    <row r="331" spans="1:26" ht="24" customHeight="1">
      <c r="A331" s="891"/>
      <c r="B331" s="877"/>
      <c r="C331" s="882"/>
      <c r="D331" s="50" t="s">
        <v>10</v>
      </c>
      <c r="E331" s="880"/>
      <c r="F331" s="871"/>
      <c r="G331" s="871"/>
      <c r="H331" s="871"/>
      <c r="I331" s="871"/>
      <c r="J331" s="871"/>
      <c r="K331" s="871"/>
      <c r="L331" s="871"/>
      <c r="M331" s="886"/>
      <c r="N331" s="886"/>
      <c r="O331" s="886"/>
      <c r="P331" s="886"/>
      <c r="Q331" s="886"/>
      <c r="R331" s="886"/>
      <c r="S331" s="886"/>
      <c r="T331" s="886"/>
      <c r="U331" s="886"/>
      <c r="V331" s="886"/>
      <c r="W331" s="886"/>
      <c r="X331" s="886"/>
      <c r="Y331" s="886"/>
      <c r="Z331" s="875"/>
    </row>
    <row r="332" spans="1:26" ht="24" customHeight="1">
      <c r="A332" s="891"/>
      <c r="B332" s="876" t="s">
        <v>262</v>
      </c>
      <c r="C332" s="878" t="s">
        <v>202</v>
      </c>
      <c r="D332" s="49" t="s">
        <v>26</v>
      </c>
      <c r="E332" s="880"/>
      <c r="F332" s="871"/>
      <c r="G332" s="871"/>
      <c r="H332" s="871"/>
      <c r="I332" s="871"/>
      <c r="J332" s="871"/>
      <c r="K332" s="871"/>
      <c r="L332" s="871"/>
      <c r="M332" s="871"/>
      <c r="N332" s="885">
        <v>0.98</v>
      </c>
      <c r="O332" s="885">
        <v>0.87</v>
      </c>
      <c r="P332" s="885">
        <v>0.8</v>
      </c>
      <c r="Q332" s="885">
        <v>0.75</v>
      </c>
      <c r="R332" s="885">
        <v>0.72</v>
      </c>
      <c r="S332" s="885">
        <v>0.69</v>
      </c>
      <c r="T332" s="885">
        <v>0.67</v>
      </c>
      <c r="U332" s="885">
        <v>0.63</v>
      </c>
      <c r="V332" s="885">
        <v>0.61</v>
      </c>
      <c r="W332" s="885">
        <v>0.59</v>
      </c>
      <c r="X332" s="885">
        <v>0.57999999999999996</v>
      </c>
      <c r="Y332" s="885">
        <v>0.56999999999999995</v>
      </c>
      <c r="Z332" s="874">
        <v>0.53</v>
      </c>
    </row>
    <row r="333" spans="1:26" ht="24" customHeight="1">
      <c r="A333" s="891"/>
      <c r="B333" s="877"/>
      <c r="C333" s="882"/>
      <c r="D333" s="50" t="s">
        <v>10</v>
      </c>
      <c r="E333" s="880"/>
      <c r="F333" s="871"/>
      <c r="G333" s="871"/>
      <c r="H333" s="871"/>
      <c r="I333" s="871"/>
      <c r="J333" s="871"/>
      <c r="K333" s="871"/>
      <c r="L333" s="871"/>
      <c r="M333" s="871"/>
      <c r="N333" s="886"/>
      <c r="O333" s="886"/>
      <c r="P333" s="886"/>
      <c r="Q333" s="886"/>
      <c r="R333" s="886"/>
      <c r="S333" s="886"/>
      <c r="T333" s="886"/>
      <c r="U333" s="886"/>
      <c r="V333" s="886"/>
      <c r="W333" s="886"/>
      <c r="X333" s="886"/>
      <c r="Y333" s="886"/>
      <c r="Z333" s="875"/>
    </row>
    <row r="334" spans="1:26" ht="24" customHeight="1">
      <c r="A334" s="891"/>
      <c r="B334" s="876" t="s">
        <v>263</v>
      </c>
      <c r="C334" s="878" t="s">
        <v>202</v>
      </c>
      <c r="D334" s="49" t="s">
        <v>26</v>
      </c>
      <c r="E334" s="880"/>
      <c r="F334" s="871"/>
      <c r="G334" s="871"/>
      <c r="H334" s="871"/>
      <c r="I334" s="871"/>
      <c r="J334" s="871"/>
      <c r="K334" s="871"/>
      <c r="L334" s="871"/>
      <c r="M334" s="871"/>
      <c r="N334" s="871"/>
      <c r="O334" s="885">
        <v>0.89</v>
      </c>
      <c r="P334" s="885">
        <v>0.82</v>
      </c>
      <c r="Q334" s="885">
        <v>0.77</v>
      </c>
      <c r="R334" s="885">
        <v>0.73</v>
      </c>
      <c r="S334" s="885">
        <v>0.7</v>
      </c>
      <c r="T334" s="885">
        <v>0.68</v>
      </c>
      <c r="U334" s="885">
        <v>0.65</v>
      </c>
      <c r="V334" s="885">
        <v>0.62</v>
      </c>
      <c r="W334" s="885">
        <v>0.6</v>
      </c>
      <c r="X334" s="885">
        <v>0.59</v>
      </c>
      <c r="Y334" s="885">
        <v>0.57999999999999996</v>
      </c>
      <c r="Z334" s="874">
        <v>0.54</v>
      </c>
    </row>
    <row r="335" spans="1:26" ht="24" customHeight="1">
      <c r="A335" s="891"/>
      <c r="B335" s="877"/>
      <c r="C335" s="882"/>
      <c r="D335" s="50" t="s">
        <v>10</v>
      </c>
      <c r="E335" s="880"/>
      <c r="F335" s="871"/>
      <c r="G335" s="871"/>
      <c r="H335" s="871"/>
      <c r="I335" s="871"/>
      <c r="J335" s="871"/>
      <c r="K335" s="871"/>
      <c r="L335" s="871"/>
      <c r="M335" s="871"/>
      <c r="N335" s="871"/>
      <c r="O335" s="886"/>
      <c r="P335" s="886"/>
      <c r="Q335" s="886"/>
      <c r="R335" s="886"/>
      <c r="S335" s="886"/>
      <c r="T335" s="886"/>
      <c r="U335" s="886"/>
      <c r="V335" s="886"/>
      <c r="W335" s="886"/>
      <c r="X335" s="886"/>
      <c r="Y335" s="886"/>
      <c r="Z335" s="875"/>
    </row>
    <row r="336" spans="1:26" ht="24" customHeight="1">
      <c r="A336" s="891"/>
      <c r="B336" s="876" t="s">
        <v>174</v>
      </c>
      <c r="C336" s="878" t="s">
        <v>202</v>
      </c>
      <c r="D336" s="49" t="s">
        <v>26</v>
      </c>
      <c r="E336" s="880"/>
      <c r="F336" s="871"/>
      <c r="G336" s="871"/>
      <c r="H336" s="871"/>
      <c r="I336" s="871"/>
      <c r="J336" s="871"/>
      <c r="K336" s="871"/>
      <c r="L336" s="871"/>
      <c r="M336" s="871"/>
      <c r="N336" s="872"/>
      <c r="O336" s="871"/>
      <c r="P336" s="885">
        <v>0.92</v>
      </c>
      <c r="Q336" s="885">
        <v>0.86</v>
      </c>
      <c r="R336" s="885">
        <v>0.82</v>
      </c>
      <c r="S336" s="885">
        <v>0.79</v>
      </c>
      <c r="T336" s="885">
        <v>0.77</v>
      </c>
      <c r="U336" s="885">
        <v>0.73</v>
      </c>
      <c r="V336" s="885">
        <v>0.7</v>
      </c>
      <c r="W336" s="885">
        <v>0.68</v>
      </c>
      <c r="X336" s="885">
        <v>0.66</v>
      </c>
      <c r="Y336" s="885">
        <v>0.65</v>
      </c>
      <c r="Z336" s="874">
        <v>0.6</v>
      </c>
    </row>
    <row r="337" spans="1:26" ht="24" customHeight="1">
      <c r="A337" s="891"/>
      <c r="B337" s="877"/>
      <c r="C337" s="882"/>
      <c r="D337" s="50" t="s">
        <v>10</v>
      </c>
      <c r="E337" s="880"/>
      <c r="F337" s="871"/>
      <c r="G337" s="871"/>
      <c r="H337" s="871"/>
      <c r="I337" s="871"/>
      <c r="J337" s="871"/>
      <c r="K337" s="871"/>
      <c r="L337" s="871"/>
      <c r="M337" s="871"/>
      <c r="N337" s="873"/>
      <c r="O337" s="871"/>
      <c r="P337" s="886"/>
      <c r="Q337" s="886"/>
      <c r="R337" s="886"/>
      <c r="S337" s="886"/>
      <c r="T337" s="886"/>
      <c r="U337" s="886"/>
      <c r="V337" s="886"/>
      <c r="W337" s="886"/>
      <c r="X337" s="886"/>
      <c r="Y337" s="886"/>
      <c r="Z337" s="875"/>
    </row>
    <row r="338" spans="1:26" ht="24" customHeight="1">
      <c r="A338" s="891"/>
      <c r="B338" s="876" t="s">
        <v>175</v>
      </c>
      <c r="C338" s="878" t="s">
        <v>202</v>
      </c>
      <c r="D338" s="49" t="s">
        <v>26</v>
      </c>
      <c r="E338" s="880"/>
      <c r="F338" s="871"/>
      <c r="G338" s="871"/>
      <c r="H338" s="871"/>
      <c r="I338" s="871"/>
      <c r="J338" s="871"/>
      <c r="K338" s="871"/>
      <c r="L338" s="871"/>
      <c r="M338" s="871"/>
      <c r="N338" s="871"/>
      <c r="O338" s="872"/>
      <c r="P338" s="871"/>
      <c r="Q338" s="885">
        <v>0.94</v>
      </c>
      <c r="R338" s="885">
        <v>0.89</v>
      </c>
      <c r="S338" s="885">
        <v>0.86</v>
      </c>
      <c r="T338" s="885">
        <v>0.83</v>
      </c>
      <c r="U338" s="885">
        <v>0.79</v>
      </c>
      <c r="V338" s="885">
        <v>0.76</v>
      </c>
      <c r="W338" s="885">
        <v>0.74</v>
      </c>
      <c r="X338" s="885">
        <v>0.72</v>
      </c>
      <c r="Y338" s="885">
        <v>0.71</v>
      </c>
      <c r="Z338" s="874">
        <v>0.66</v>
      </c>
    </row>
    <row r="339" spans="1:26" ht="24" customHeight="1">
      <c r="A339" s="891"/>
      <c r="B339" s="877"/>
      <c r="C339" s="882"/>
      <c r="D339" s="50" t="s">
        <v>10</v>
      </c>
      <c r="E339" s="880"/>
      <c r="F339" s="871"/>
      <c r="G339" s="871"/>
      <c r="H339" s="871"/>
      <c r="I339" s="871"/>
      <c r="J339" s="871"/>
      <c r="K339" s="871"/>
      <c r="L339" s="871"/>
      <c r="M339" s="871"/>
      <c r="N339" s="871"/>
      <c r="O339" s="873"/>
      <c r="P339" s="871"/>
      <c r="Q339" s="886"/>
      <c r="R339" s="886"/>
      <c r="S339" s="886"/>
      <c r="T339" s="886"/>
      <c r="U339" s="886"/>
      <c r="V339" s="886"/>
      <c r="W339" s="886"/>
      <c r="X339" s="886"/>
      <c r="Y339" s="886"/>
      <c r="Z339" s="875"/>
    </row>
    <row r="340" spans="1:26" ht="24" customHeight="1">
      <c r="A340" s="891"/>
      <c r="B340" s="876" t="s">
        <v>176</v>
      </c>
      <c r="C340" s="878" t="s">
        <v>202</v>
      </c>
      <c r="D340" s="49" t="s">
        <v>26</v>
      </c>
      <c r="E340" s="880"/>
      <c r="F340" s="871"/>
      <c r="G340" s="871"/>
      <c r="H340" s="871"/>
      <c r="I340" s="871"/>
      <c r="J340" s="871"/>
      <c r="K340" s="871"/>
      <c r="L340" s="871"/>
      <c r="M340" s="871"/>
      <c r="N340" s="871"/>
      <c r="O340" s="871"/>
      <c r="P340" s="872"/>
      <c r="Q340" s="871"/>
      <c r="R340" s="885">
        <v>0.95</v>
      </c>
      <c r="S340" s="885">
        <v>0.91</v>
      </c>
      <c r="T340" s="885">
        <v>0.88</v>
      </c>
      <c r="U340" s="885">
        <v>0.84</v>
      </c>
      <c r="V340" s="885">
        <v>0.81</v>
      </c>
      <c r="W340" s="885">
        <v>0.78</v>
      </c>
      <c r="X340" s="885">
        <v>0.77</v>
      </c>
      <c r="Y340" s="885">
        <v>0.75</v>
      </c>
      <c r="Z340" s="874">
        <v>0.7</v>
      </c>
    </row>
    <row r="341" spans="1:26" ht="24" customHeight="1">
      <c r="A341" s="891"/>
      <c r="B341" s="877"/>
      <c r="C341" s="882"/>
      <c r="D341" s="50" t="s">
        <v>10</v>
      </c>
      <c r="E341" s="880"/>
      <c r="F341" s="871"/>
      <c r="G341" s="871"/>
      <c r="H341" s="871"/>
      <c r="I341" s="871"/>
      <c r="J341" s="871"/>
      <c r="K341" s="871"/>
      <c r="L341" s="871"/>
      <c r="M341" s="871"/>
      <c r="N341" s="871"/>
      <c r="O341" s="871"/>
      <c r="P341" s="873"/>
      <c r="Q341" s="871"/>
      <c r="R341" s="886"/>
      <c r="S341" s="886"/>
      <c r="T341" s="886"/>
      <c r="U341" s="886"/>
      <c r="V341" s="886"/>
      <c r="W341" s="886"/>
      <c r="X341" s="886"/>
      <c r="Y341" s="886"/>
      <c r="Z341" s="875"/>
    </row>
    <row r="342" spans="1:26" ht="24" customHeight="1">
      <c r="A342" s="891"/>
      <c r="B342" s="876" t="s">
        <v>177</v>
      </c>
      <c r="C342" s="878" t="s">
        <v>202</v>
      </c>
      <c r="D342" s="49" t="s">
        <v>26</v>
      </c>
      <c r="E342" s="880"/>
      <c r="F342" s="871"/>
      <c r="G342" s="871"/>
      <c r="H342" s="871"/>
      <c r="I342" s="871"/>
      <c r="J342" s="871"/>
      <c r="K342" s="871"/>
      <c r="L342" s="871"/>
      <c r="M342" s="871"/>
      <c r="N342" s="871"/>
      <c r="O342" s="871"/>
      <c r="P342" s="871"/>
      <c r="Q342" s="872"/>
      <c r="R342" s="871"/>
      <c r="S342" s="885">
        <v>0.96</v>
      </c>
      <c r="T342" s="885">
        <v>0.93</v>
      </c>
      <c r="U342" s="885">
        <v>0.88</v>
      </c>
      <c r="V342" s="885">
        <v>0.85</v>
      </c>
      <c r="W342" s="885">
        <v>0.82</v>
      </c>
      <c r="X342" s="885">
        <v>0.81</v>
      </c>
      <c r="Y342" s="885">
        <v>0.79</v>
      </c>
      <c r="Z342" s="874">
        <v>0.74</v>
      </c>
    </row>
    <row r="343" spans="1:26" ht="24" customHeight="1">
      <c r="A343" s="891"/>
      <c r="B343" s="877"/>
      <c r="C343" s="882"/>
      <c r="D343" s="50" t="s">
        <v>10</v>
      </c>
      <c r="E343" s="880"/>
      <c r="F343" s="871"/>
      <c r="G343" s="871"/>
      <c r="H343" s="871"/>
      <c r="I343" s="871"/>
      <c r="J343" s="871"/>
      <c r="K343" s="871"/>
      <c r="L343" s="871"/>
      <c r="M343" s="871"/>
      <c r="N343" s="871"/>
      <c r="O343" s="871"/>
      <c r="P343" s="871"/>
      <c r="Q343" s="873"/>
      <c r="R343" s="871"/>
      <c r="S343" s="886"/>
      <c r="T343" s="886"/>
      <c r="U343" s="886"/>
      <c r="V343" s="886"/>
      <c r="W343" s="886"/>
      <c r="X343" s="886"/>
      <c r="Y343" s="886"/>
      <c r="Z343" s="875"/>
    </row>
    <row r="344" spans="1:26" ht="24" customHeight="1">
      <c r="A344" s="891"/>
      <c r="B344" s="876" t="s">
        <v>178</v>
      </c>
      <c r="C344" s="878" t="s">
        <v>202</v>
      </c>
      <c r="D344" s="49" t="s">
        <v>26</v>
      </c>
      <c r="E344" s="880"/>
      <c r="F344" s="871"/>
      <c r="G344" s="871"/>
      <c r="H344" s="871"/>
      <c r="I344" s="871"/>
      <c r="J344" s="871"/>
      <c r="K344" s="871"/>
      <c r="L344" s="871"/>
      <c r="M344" s="871"/>
      <c r="N344" s="871"/>
      <c r="O344" s="871"/>
      <c r="P344" s="871"/>
      <c r="Q344" s="871"/>
      <c r="R344" s="872"/>
      <c r="S344" s="871"/>
      <c r="T344" s="885">
        <v>0.97</v>
      </c>
      <c r="U344" s="885">
        <v>0.92</v>
      </c>
      <c r="V344" s="885">
        <v>0.88</v>
      </c>
      <c r="W344" s="885">
        <v>0.86</v>
      </c>
      <c r="X344" s="885">
        <v>0.84</v>
      </c>
      <c r="Y344" s="885">
        <v>0.82</v>
      </c>
      <c r="Z344" s="874">
        <v>0.77</v>
      </c>
    </row>
    <row r="345" spans="1:26" ht="24" customHeight="1">
      <c r="A345" s="891"/>
      <c r="B345" s="877"/>
      <c r="C345" s="882"/>
      <c r="D345" s="50" t="s">
        <v>10</v>
      </c>
      <c r="E345" s="880"/>
      <c r="F345" s="871"/>
      <c r="G345" s="871"/>
      <c r="H345" s="871"/>
      <c r="I345" s="871"/>
      <c r="J345" s="871"/>
      <c r="K345" s="871"/>
      <c r="L345" s="871"/>
      <c r="M345" s="871"/>
      <c r="N345" s="871"/>
      <c r="O345" s="871"/>
      <c r="P345" s="871"/>
      <c r="Q345" s="871"/>
      <c r="R345" s="873"/>
      <c r="S345" s="871"/>
      <c r="T345" s="886"/>
      <c r="U345" s="886"/>
      <c r="V345" s="886"/>
      <c r="W345" s="886"/>
      <c r="X345" s="886"/>
      <c r="Y345" s="886"/>
      <c r="Z345" s="875"/>
    </row>
    <row r="346" spans="1:26" ht="24" customHeight="1">
      <c r="A346" s="891"/>
      <c r="B346" s="876" t="s">
        <v>179</v>
      </c>
      <c r="C346" s="878" t="s">
        <v>202</v>
      </c>
      <c r="D346" s="49" t="s">
        <v>26</v>
      </c>
      <c r="E346" s="880"/>
      <c r="F346" s="871"/>
      <c r="G346" s="871"/>
      <c r="H346" s="871"/>
      <c r="I346" s="871"/>
      <c r="J346" s="871"/>
      <c r="K346" s="871"/>
      <c r="L346" s="871"/>
      <c r="M346" s="871"/>
      <c r="N346" s="871"/>
      <c r="O346" s="871"/>
      <c r="P346" s="871"/>
      <c r="Q346" s="871"/>
      <c r="R346" s="871"/>
      <c r="S346" s="872"/>
      <c r="T346" s="871"/>
      <c r="U346" s="885">
        <v>0.95</v>
      </c>
      <c r="V346" s="885">
        <v>0.91</v>
      </c>
      <c r="W346" s="885">
        <v>0.88</v>
      </c>
      <c r="X346" s="885">
        <v>0.87</v>
      </c>
      <c r="Y346" s="885">
        <v>0.85</v>
      </c>
      <c r="Z346" s="874">
        <v>0.79</v>
      </c>
    </row>
    <row r="347" spans="1:26" ht="24" customHeight="1">
      <c r="A347" s="891"/>
      <c r="B347" s="877"/>
      <c r="C347" s="882"/>
      <c r="D347" s="50" t="s">
        <v>10</v>
      </c>
      <c r="E347" s="880"/>
      <c r="F347" s="871"/>
      <c r="G347" s="871"/>
      <c r="H347" s="871"/>
      <c r="I347" s="871"/>
      <c r="J347" s="871"/>
      <c r="K347" s="871"/>
      <c r="L347" s="871"/>
      <c r="M347" s="871"/>
      <c r="N347" s="871"/>
      <c r="O347" s="871"/>
      <c r="P347" s="871"/>
      <c r="Q347" s="871"/>
      <c r="R347" s="871"/>
      <c r="S347" s="873"/>
      <c r="T347" s="871"/>
      <c r="U347" s="886"/>
      <c r="V347" s="886"/>
      <c r="W347" s="886"/>
      <c r="X347" s="886"/>
      <c r="Y347" s="886"/>
      <c r="Z347" s="875"/>
    </row>
    <row r="348" spans="1:26" ht="24" customHeight="1">
      <c r="A348" s="891"/>
      <c r="B348" s="876" t="s">
        <v>180</v>
      </c>
      <c r="C348" s="878" t="s">
        <v>202</v>
      </c>
      <c r="D348" s="49" t="s">
        <v>26</v>
      </c>
      <c r="E348" s="880"/>
      <c r="F348" s="871"/>
      <c r="G348" s="871"/>
      <c r="H348" s="871"/>
      <c r="I348" s="871"/>
      <c r="J348" s="871"/>
      <c r="K348" s="871"/>
      <c r="L348" s="871"/>
      <c r="M348" s="871"/>
      <c r="N348" s="871"/>
      <c r="O348" s="871"/>
      <c r="P348" s="871"/>
      <c r="Q348" s="871"/>
      <c r="R348" s="871"/>
      <c r="S348" s="871"/>
      <c r="T348" s="872"/>
      <c r="U348" s="883"/>
      <c r="V348" s="885">
        <v>0.96</v>
      </c>
      <c r="W348" s="885">
        <v>0.93</v>
      </c>
      <c r="X348" s="885">
        <v>0.91</v>
      </c>
      <c r="Y348" s="885">
        <v>0.89</v>
      </c>
      <c r="Z348" s="874">
        <v>0.83</v>
      </c>
    </row>
    <row r="349" spans="1:26" ht="24" customHeight="1">
      <c r="A349" s="891"/>
      <c r="B349" s="877"/>
      <c r="C349" s="882"/>
      <c r="D349" s="50" t="s">
        <v>10</v>
      </c>
      <c r="E349" s="880"/>
      <c r="F349" s="871"/>
      <c r="G349" s="871"/>
      <c r="H349" s="871"/>
      <c r="I349" s="871"/>
      <c r="J349" s="871"/>
      <c r="K349" s="871"/>
      <c r="L349" s="871"/>
      <c r="M349" s="871"/>
      <c r="N349" s="871"/>
      <c r="O349" s="871"/>
      <c r="P349" s="871"/>
      <c r="Q349" s="871"/>
      <c r="R349" s="871"/>
      <c r="S349" s="871"/>
      <c r="T349" s="873"/>
      <c r="U349" s="884"/>
      <c r="V349" s="886"/>
      <c r="W349" s="886"/>
      <c r="X349" s="886"/>
      <c r="Y349" s="886"/>
      <c r="Z349" s="875"/>
    </row>
    <row r="350" spans="1:26" ht="24" customHeight="1">
      <c r="A350" s="891"/>
      <c r="B350" s="876" t="s">
        <v>181</v>
      </c>
      <c r="C350" s="878" t="s">
        <v>202</v>
      </c>
      <c r="D350" s="49" t="s">
        <v>26</v>
      </c>
      <c r="E350" s="880"/>
      <c r="F350" s="871"/>
      <c r="G350" s="871"/>
      <c r="H350" s="871"/>
      <c r="I350" s="871"/>
      <c r="J350" s="871"/>
      <c r="K350" s="871"/>
      <c r="L350" s="871"/>
      <c r="M350" s="871"/>
      <c r="N350" s="871"/>
      <c r="O350" s="871"/>
      <c r="P350" s="871"/>
      <c r="Q350" s="871"/>
      <c r="R350" s="871"/>
      <c r="S350" s="871"/>
      <c r="T350" s="871"/>
      <c r="U350" s="872"/>
      <c r="V350" s="871"/>
      <c r="W350" s="885">
        <v>0.97</v>
      </c>
      <c r="X350" s="885">
        <v>0.95</v>
      </c>
      <c r="Y350" s="885">
        <v>0.93</v>
      </c>
      <c r="Z350" s="874">
        <v>0.87</v>
      </c>
    </row>
    <row r="351" spans="1:26" ht="24" customHeight="1">
      <c r="A351" s="891"/>
      <c r="B351" s="877"/>
      <c r="C351" s="882"/>
      <c r="D351" s="50" t="s">
        <v>10</v>
      </c>
      <c r="E351" s="880"/>
      <c r="F351" s="871"/>
      <c r="G351" s="871"/>
      <c r="H351" s="871"/>
      <c r="I351" s="871"/>
      <c r="J351" s="871"/>
      <c r="K351" s="871"/>
      <c r="L351" s="871"/>
      <c r="M351" s="871"/>
      <c r="N351" s="871"/>
      <c r="O351" s="871"/>
      <c r="P351" s="871"/>
      <c r="Q351" s="871"/>
      <c r="R351" s="871"/>
      <c r="S351" s="871"/>
      <c r="T351" s="871"/>
      <c r="U351" s="873"/>
      <c r="V351" s="871"/>
      <c r="W351" s="886"/>
      <c r="X351" s="886"/>
      <c r="Y351" s="886"/>
      <c r="Z351" s="875"/>
    </row>
    <row r="352" spans="1:26" ht="24" customHeight="1">
      <c r="A352" s="891"/>
      <c r="B352" s="876" t="s">
        <v>182</v>
      </c>
      <c r="C352" s="878" t="s">
        <v>202</v>
      </c>
      <c r="D352" s="49" t="s">
        <v>26</v>
      </c>
      <c r="E352" s="880"/>
      <c r="F352" s="871"/>
      <c r="G352" s="871"/>
      <c r="H352" s="871"/>
      <c r="I352" s="871"/>
      <c r="J352" s="871"/>
      <c r="K352" s="871"/>
      <c r="L352" s="871"/>
      <c r="M352" s="871"/>
      <c r="N352" s="871"/>
      <c r="O352" s="871"/>
      <c r="P352" s="871"/>
      <c r="Q352" s="871"/>
      <c r="R352" s="871"/>
      <c r="S352" s="871"/>
      <c r="T352" s="871"/>
      <c r="U352" s="871"/>
      <c r="V352" s="872"/>
      <c r="W352" s="883"/>
      <c r="X352" s="885">
        <v>0.98</v>
      </c>
      <c r="Y352" s="885">
        <v>0.96</v>
      </c>
      <c r="Z352" s="874">
        <v>0.89</v>
      </c>
    </row>
    <row r="353" spans="1:26" ht="24" customHeight="1">
      <c r="A353" s="891"/>
      <c r="B353" s="877"/>
      <c r="C353" s="882"/>
      <c r="D353" s="50" t="s">
        <v>10</v>
      </c>
      <c r="E353" s="880"/>
      <c r="F353" s="871"/>
      <c r="G353" s="871"/>
      <c r="H353" s="871"/>
      <c r="I353" s="871"/>
      <c r="J353" s="871"/>
      <c r="K353" s="871"/>
      <c r="L353" s="871"/>
      <c r="M353" s="871"/>
      <c r="N353" s="871"/>
      <c r="O353" s="871"/>
      <c r="P353" s="871"/>
      <c r="Q353" s="871"/>
      <c r="R353" s="871"/>
      <c r="S353" s="871"/>
      <c r="T353" s="871"/>
      <c r="U353" s="871"/>
      <c r="V353" s="873"/>
      <c r="W353" s="884"/>
      <c r="X353" s="886"/>
      <c r="Y353" s="886"/>
      <c r="Z353" s="875"/>
    </row>
    <row r="354" spans="1:26" ht="24" customHeight="1">
      <c r="A354" s="891"/>
      <c r="B354" s="876" t="s">
        <v>183</v>
      </c>
      <c r="C354" s="878" t="s">
        <v>202</v>
      </c>
      <c r="D354" s="49" t="s">
        <v>26</v>
      </c>
      <c r="E354" s="880"/>
      <c r="F354" s="871"/>
      <c r="G354" s="871"/>
      <c r="H354" s="871"/>
      <c r="I354" s="871"/>
      <c r="J354" s="871"/>
      <c r="K354" s="871"/>
      <c r="L354" s="871"/>
      <c r="M354" s="871"/>
      <c r="N354" s="871"/>
      <c r="O354" s="871"/>
      <c r="P354" s="871"/>
      <c r="Q354" s="871"/>
      <c r="R354" s="871"/>
      <c r="S354" s="871"/>
      <c r="T354" s="871"/>
      <c r="U354" s="871"/>
      <c r="V354" s="871"/>
      <c r="W354" s="872"/>
      <c r="X354" s="871"/>
      <c r="Y354" s="885">
        <v>0.98</v>
      </c>
      <c r="Z354" s="874">
        <v>0.91</v>
      </c>
    </row>
    <row r="355" spans="1:26" ht="24" customHeight="1">
      <c r="A355" s="891"/>
      <c r="B355" s="877"/>
      <c r="C355" s="882"/>
      <c r="D355" s="50" t="s">
        <v>10</v>
      </c>
      <c r="E355" s="880"/>
      <c r="F355" s="871"/>
      <c r="G355" s="871"/>
      <c r="H355" s="871"/>
      <c r="I355" s="871"/>
      <c r="J355" s="871"/>
      <c r="K355" s="871"/>
      <c r="L355" s="871"/>
      <c r="M355" s="871"/>
      <c r="N355" s="871"/>
      <c r="O355" s="871"/>
      <c r="P355" s="871"/>
      <c r="Q355" s="871"/>
      <c r="R355" s="871"/>
      <c r="S355" s="871"/>
      <c r="T355" s="871"/>
      <c r="U355" s="871"/>
      <c r="V355" s="871"/>
      <c r="W355" s="873"/>
      <c r="X355" s="871"/>
      <c r="Y355" s="886"/>
      <c r="Z355" s="875"/>
    </row>
    <row r="356" spans="1:26" ht="24" customHeight="1">
      <c r="A356" s="891"/>
      <c r="B356" s="876" t="s">
        <v>184</v>
      </c>
      <c r="C356" s="878" t="s">
        <v>202</v>
      </c>
      <c r="D356" s="49" t="s">
        <v>26</v>
      </c>
      <c r="E356" s="880"/>
      <c r="F356" s="871"/>
      <c r="G356" s="871"/>
      <c r="H356" s="871"/>
      <c r="I356" s="871"/>
      <c r="J356" s="871"/>
      <c r="K356" s="871"/>
      <c r="L356" s="871"/>
      <c r="M356" s="871"/>
      <c r="N356" s="871"/>
      <c r="O356" s="871"/>
      <c r="P356" s="871"/>
      <c r="Q356" s="871"/>
      <c r="R356" s="871"/>
      <c r="S356" s="871"/>
      <c r="T356" s="871"/>
      <c r="U356" s="871"/>
      <c r="V356" s="871"/>
      <c r="W356" s="871"/>
      <c r="X356" s="872"/>
      <c r="Y356" s="871"/>
      <c r="Z356" s="874">
        <v>0.93</v>
      </c>
    </row>
    <row r="357" spans="1:26" ht="24" customHeight="1">
      <c r="A357" s="891"/>
      <c r="B357" s="877"/>
      <c r="C357" s="882"/>
      <c r="D357" s="50" t="s">
        <v>10</v>
      </c>
      <c r="E357" s="880"/>
      <c r="F357" s="871"/>
      <c r="G357" s="871"/>
      <c r="H357" s="871"/>
      <c r="I357" s="871"/>
      <c r="J357" s="871"/>
      <c r="K357" s="871"/>
      <c r="L357" s="871"/>
      <c r="M357" s="871"/>
      <c r="N357" s="871"/>
      <c r="O357" s="871"/>
      <c r="P357" s="871"/>
      <c r="Q357" s="871"/>
      <c r="R357" s="871"/>
      <c r="S357" s="871"/>
      <c r="T357" s="871"/>
      <c r="U357" s="871"/>
      <c r="V357" s="871"/>
      <c r="W357" s="871"/>
      <c r="X357" s="873"/>
      <c r="Y357" s="871"/>
      <c r="Z357" s="875"/>
    </row>
    <row r="358" spans="1:26" ht="24" customHeight="1">
      <c r="A358" s="891"/>
      <c r="B358" s="876" t="s">
        <v>185</v>
      </c>
      <c r="C358" s="878" t="s">
        <v>202</v>
      </c>
      <c r="D358" s="49" t="s">
        <v>26</v>
      </c>
      <c r="E358" s="880"/>
      <c r="F358" s="871"/>
      <c r="G358" s="871"/>
      <c r="H358" s="871"/>
      <c r="I358" s="871"/>
      <c r="J358" s="871"/>
      <c r="K358" s="871"/>
      <c r="L358" s="871"/>
      <c r="M358" s="871"/>
      <c r="N358" s="871"/>
      <c r="O358" s="871"/>
      <c r="P358" s="871"/>
      <c r="Q358" s="871"/>
      <c r="R358" s="871"/>
      <c r="S358" s="871"/>
      <c r="T358" s="871"/>
      <c r="U358" s="871"/>
      <c r="V358" s="871"/>
      <c r="W358" s="871"/>
      <c r="X358" s="871"/>
      <c r="Y358" s="871"/>
      <c r="Z358" s="881"/>
    </row>
    <row r="359" spans="1:26" ht="24" customHeight="1">
      <c r="A359" s="891"/>
      <c r="B359" s="877"/>
      <c r="C359" s="879"/>
      <c r="D359" s="50" t="s">
        <v>10</v>
      </c>
      <c r="E359" s="880"/>
      <c r="F359" s="871"/>
      <c r="G359" s="871"/>
      <c r="H359" s="871"/>
      <c r="I359" s="871"/>
      <c r="J359" s="871"/>
      <c r="K359" s="871"/>
      <c r="L359" s="871"/>
      <c r="M359" s="871"/>
      <c r="N359" s="871"/>
      <c r="O359" s="871"/>
      <c r="P359" s="871"/>
      <c r="Q359" s="871"/>
      <c r="R359" s="871"/>
      <c r="S359" s="871"/>
      <c r="T359" s="871"/>
      <c r="U359" s="871"/>
      <c r="V359" s="871"/>
      <c r="W359" s="871"/>
      <c r="X359" s="871"/>
      <c r="Y359" s="871"/>
      <c r="Z359" s="881"/>
    </row>
  </sheetData>
  <sheetProtection algorithmName="SHA-512" hashValue="lwg+XrSAKLjewvAe4v7MI33eTrmc/IKF7woPekDSsMRFx11bqTEJD1HhWxw8E1hUXOK2L9h9/ifptv0nAV8tBQ==" saltValue="Fjp/G2HYJbtPkIrN4uwrhA==" spinCount="100000" sheet="1" objects="1" scenarios="1"/>
  <mergeCells count="4259">
    <mergeCell ref="V4:V6"/>
    <mergeCell ref="W4:W6"/>
    <mergeCell ref="X4:X6"/>
    <mergeCell ref="Y4:Y6"/>
    <mergeCell ref="Z4:Z6"/>
    <mergeCell ref="A8:A51"/>
    <mergeCell ref="B8:B9"/>
    <mergeCell ref="C8:C9"/>
    <mergeCell ref="E8:E9"/>
    <mergeCell ref="F8:F9"/>
    <mergeCell ref="P4:P6"/>
    <mergeCell ref="Q4:Q6"/>
    <mergeCell ref="R4:R6"/>
    <mergeCell ref="S4:S6"/>
    <mergeCell ref="T4:T6"/>
    <mergeCell ref="U4:U6"/>
    <mergeCell ref="J4:J6"/>
    <mergeCell ref="K4:K6"/>
    <mergeCell ref="L4:L6"/>
    <mergeCell ref="M4:M6"/>
    <mergeCell ref="N4:N6"/>
    <mergeCell ref="O4:O6"/>
    <mergeCell ref="A3:A6"/>
    <mergeCell ref="B3:B6"/>
    <mergeCell ref="C3:C6"/>
    <mergeCell ref="D3:D6"/>
    <mergeCell ref="E3:Z3"/>
    <mergeCell ref="E4:E6"/>
    <mergeCell ref="F4:F6"/>
    <mergeCell ref="G4:G6"/>
    <mergeCell ref="H4:H6"/>
    <mergeCell ref="I4:I6"/>
    <mergeCell ref="Y8:Y9"/>
    <mergeCell ref="Z8:Z9"/>
    <mergeCell ref="B10:B11"/>
    <mergeCell ref="C10:C11"/>
    <mergeCell ref="E10:E11"/>
    <mergeCell ref="F10:F11"/>
    <mergeCell ref="G10:G11"/>
    <mergeCell ref="H10:H11"/>
    <mergeCell ref="I10:I11"/>
    <mergeCell ref="J10:J11"/>
    <mergeCell ref="S8:S9"/>
    <mergeCell ref="T8:T9"/>
    <mergeCell ref="U8:U9"/>
    <mergeCell ref="V8:V9"/>
    <mergeCell ref="W8:W9"/>
    <mergeCell ref="X8:X9"/>
    <mergeCell ref="M8:M9"/>
    <mergeCell ref="N8:N9"/>
    <mergeCell ref="O8:O9"/>
    <mergeCell ref="P8:P9"/>
    <mergeCell ref="Q8:Q9"/>
    <mergeCell ref="R8:R9"/>
    <mergeCell ref="G8:G9"/>
    <mergeCell ref="H8:H9"/>
    <mergeCell ref="I8:I9"/>
    <mergeCell ref="J8:J9"/>
    <mergeCell ref="K8:K9"/>
    <mergeCell ref="L8:L9"/>
    <mergeCell ref="W10:W11"/>
    <mergeCell ref="X10:X11"/>
    <mergeCell ref="Y10:Y11"/>
    <mergeCell ref="Z10:Z11"/>
    <mergeCell ref="V14:V15"/>
    <mergeCell ref="W14:W15"/>
    <mergeCell ref="X14:X15"/>
    <mergeCell ref="Y14:Y15"/>
    <mergeCell ref="Z14:Z15"/>
    <mergeCell ref="O14:O15"/>
    <mergeCell ref="P14:P15"/>
    <mergeCell ref="B12:B13"/>
    <mergeCell ref="C12:C13"/>
    <mergeCell ref="E12:E13"/>
    <mergeCell ref="F12:F13"/>
    <mergeCell ref="G12:G13"/>
    <mergeCell ref="H12:H13"/>
    <mergeCell ref="Q10:Q11"/>
    <mergeCell ref="R10:R11"/>
    <mergeCell ref="S10:S11"/>
    <mergeCell ref="T10:T11"/>
    <mergeCell ref="U10:U11"/>
    <mergeCell ref="V10:V11"/>
    <mergeCell ref="K10:K11"/>
    <mergeCell ref="L10:L11"/>
    <mergeCell ref="M10:M11"/>
    <mergeCell ref="N10:N11"/>
    <mergeCell ref="O10:O11"/>
    <mergeCell ref="P10:P11"/>
    <mergeCell ref="U12:U13"/>
    <mergeCell ref="V12:V13"/>
    <mergeCell ref="W12:W13"/>
    <mergeCell ref="X12:X13"/>
    <mergeCell ref="Y12:Y13"/>
    <mergeCell ref="Z12:Z13"/>
    <mergeCell ref="O12:O13"/>
    <mergeCell ref="P12:P13"/>
    <mergeCell ref="Q12:Q13"/>
    <mergeCell ref="R12:R13"/>
    <mergeCell ref="S12:S13"/>
    <mergeCell ref="T12:T13"/>
    <mergeCell ref="I12:I13"/>
    <mergeCell ref="J12:J13"/>
    <mergeCell ref="K12:K13"/>
    <mergeCell ref="L12:L13"/>
    <mergeCell ref="M12:M13"/>
    <mergeCell ref="N12:N13"/>
    <mergeCell ref="Q14:Q15"/>
    <mergeCell ref="R14:R15"/>
    <mergeCell ref="S14:S15"/>
    <mergeCell ref="T14:T15"/>
    <mergeCell ref="I14:I15"/>
    <mergeCell ref="J14:J15"/>
    <mergeCell ref="K14:K15"/>
    <mergeCell ref="L14:L15"/>
    <mergeCell ref="M14:M15"/>
    <mergeCell ref="N14:N15"/>
    <mergeCell ref="B18:B19"/>
    <mergeCell ref="C18:C19"/>
    <mergeCell ref="E18:E19"/>
    <mergeCell ref="F18:F19"/>
    <mergeCell ref="G18:G19"/>
    <mergeCell ref="H18:H19"/>
    <mergeCell ref="U16:U17"/>
    <mergeCell ref="B16:B17"/>
    <mergeCell ref="C16:C17"/>
    <mergeCell ref="E16:E17"/>
    <mergeCell ref="F16:F17"/>
    <mergeCell ref="G16:G17"/>
    <mergeCell ref="H16:H17"/>
    <mergeCell ref="U18:U19"/>
    <mergeCell ref="B14:B15"/>
    <mergeCell ref="C14:C15"/>
    <mergeCell ref="E14:E15"/>
    <mergeCell ref="F14:F15"/>
    <mergeCell ref="G14:G15"/>
    <mergeCell ref="H14:H15"/>
    <mergeCell ref="U14:U15"/>
    <mergeCell ref="V16:V17"/>
    <mergeCell ref="W16:W17"/>
    <mergeCell ref="X16:X17"/>
    <mergeCell ref="Y16:Y17"/>
    <mergeCell ref="Z16:Z17"/>
    <mergeCell ref="O16:O17"/>
    <mergeCell ref="P16:P17"/>
    <mergeCell ref="Q16:Q17"/>
    <mergeCell ref="R16:R17"/>
    <mergeCell ref="S16:S17"/>
    <mergeCell ref="T16:T17"/>
    <mergeCell ref="I16:I17"/>
    <mergeCell ref="J16:J17"/>
    <mergeCell ref="K16:K17"/>
    <mergeCell ref="L16:L17"/>
    <mergeCell ref="M16:M17"/>
    <mergeCell ref="N16:N17"/>
    <mergeCell ref="V18:V19"/>
    <mergeCell ref="W18:W19"/>
    <mergeCell ref="X18:X19"/>
    <mergeCell ref="Y18:Y19"/>
    <mergeCell ref="Z18:Z19"/>
    <mergeCell ref="O18:O19"/>
    <mergeCell ref="P18:P19"/>
    <mergeCell ref="Q18:Q19"/>
    <mergeCell ref="R18:R19"/>
    <mergeCell ref="S18:S19"/>
    <mergeCell ref="T18:T19"/>
    <mergeCell ref="I18:I19"/>
    <mergeCell ref="J18:J19"/>
    <mergeCell ref="K18:K19"/>
    <mergeCell ref="L18:L19"/>
    <mergeCell ref="M18:M19"/>
    <mergeCell ref="N18:N19"/>
    <mergeCell ref="B22:B23"/>
    <mergeCell ref="C22:C23"/>
    <mergeCell ref="E22:E23"/>
    <mergeCell ref="F22:F23"/>
    <mergeCell ref="G22:G23"/>
    <mergeCell ref="H22:H23"/>
    <mergeCell ref="U20:U21"/>
    <mergeCell ref="V20:V21"/>
    <mergeCell ref="W20:W21"/>
    <mergeCell ref="X20:X21"/>
    <mergeCell ref="Y20:Y21"/>
    <mergeCell ref="Z20:Z21"/>
    <mergeCell ref="O20:O21"/>
    <mergeCell ref="P20:P21"/>
    <mergeCell ref="Q20:Q21"/>
    <mergeCell ref="R20:R21"/>
    <mergeCell ref="S20:S21"/>
    <mergeCell ref="T20:T21"/>
    <mergeCell ref="I20:I21"/>
    <mergeCell ref="J20:J21"/>
    <mergeCell ref="K20:K21"/>
    <mergeCell ref="L20:L21"/>
    <mergeCell ref="M20:M21"/>
    <mergeCell ref="N20:N21"/>
    <mergeCell ref="B20:B21"/>
    <mergeCell ref="C20:C21"/>
    <mergeCell ref="E20:E21"/>
    <mergeCell ref="F20:F21"/>
    <mergeCell ref="G20:G21"/>
    <mergeCell ref="H20:H21"/>
    <mergeCell ref="U22:U23"/>
    <mergeCell ref="V22:V23"/>
    <mergeCell ref="W22:W23"/>
    <mergeCell ref="X22:X23"/>
    <mergeCell ref="Y22:Y23"/>
    <mergeCell ref="Z22:Z23"/>
    <mergeCell ref="O22:O23"/>
    <mergeCell ref="P22:P23"/>
    <mergeCell ref="Q22:Q23"/>
    <mergeCell ref="R22:R23"/>
    <mergeCell ref="S22:S23"/>
    <mergeCell ref="T22:T23"/>
    <mergeCell ref="I22:I23"/>
    <mergeCell ref="J22:J23"/>
    <mergeCell ref="K22:K23"/>
    <mergeCell ref="L22:L23"/>
    <mergeCell ref="M22:M23"/>
    <mergeCell ref="N22:N23"/>
    <mergeCell ref="B26:B27"/>
    <mergeCell ref="C26:C27"/>
    <mergeCell ref="E26:E27"/>
    <mergeCell ref="F26:F27"/>
    <mergeCell ref="G26:G27"/>
    <mergeCell ref="H26:H27"/>
    <mergeCell ref="U24:U25"/>
    <mergeCell ref="V24:V25"/>
    <mergeCell ref="W24:W25"/>
    <mergeCell ref="X24:X25"/>
    <mergeCell ref="Y24:Y25"/>
    <mergeCell ref="Z24:Z25"/>
    <mergeCell ref="O24:O25"/>
    <mergeCell ref="P24:P25"/>
    <mergeCell ref="Q24:Q25"/>
    <mergeCell ref="R24:R25"/>
    <mergeCell ref="S24:S25"/>
    <mergeCell ref="T24:T25"/>
    <mergeCell ref="I24:I25"/>
    <mergeCell ref="J24:J25"/>
    <mergeCell ref="K24:K25"/>
    <mergeCell ref="L24:L25"/>
    <mergeCell ref="M24:M25"/>
    <mergeCell ref="N24:N25"/>
    <mergeCell ref="B24:B25"/>
    <mergeCell ref="C24:C25"/>
    <mergeCell ref="E24:E25"/>
    <mergeCell ref="F24:F25"/>
    <mergeCell ref="G24:G25"/>
    <mergeCell ref="H24:H25"/>
    <mergeCell ref="U26:U27"/>
    <mergeCell ref="V26:V27"/>
    <mergeCell ref="W26:W27"/>
    <mergeCell ref="X26:X27"/>
    <mergeCell ref="Y26:Y27"/>
    <mergeCell ref="Z26:Z27"/>
    <mergeCell ref="O26:O27"/>
    <mergeCell ref="P26:P27"/>
    <mergeCell ref="Q26:Q27"/>
    <mergeCell ref="R26:R27"/>
    <mergeCell ref="S26:S27"/>
    <mergeCell ref="T26:T27"/>
    <mergeCell ref="I26:I27"/>
    <mergeCell ref="J26:J27"/>
    <mergeCell ref="K26:K27"/>
    <mergeCell ref="L26:L27"/>
    <mergeCell ref="M26:M27"/>
    <mergeCell ref="N26:N27"/>
    <mergeCell ref="B30:B31"/>
    <mergeCell ref="C30:C31"/>
    <mergeCell ref="E30:E31"/>
    <mergeCell ref="F30:F31"/>
    <mergeCell ref="G30:G31"/>
    <mergeCell ref="H30:H31"/>
    <mergeCell ref="U28:U29"/>
    <mergeCell ref="V28:V29"/>
    <mergeCell ref="W28:W29"/>
    <mergeCell ref="X28:X29"/>
    <mergeCell ref="Y28:Y29"/>
    <mergeCell ref="Z28:Z29"/>
    <mergeCell ref="O28:O29"/>
    <mergeCell ref="P28:P29"/>
    <mergeCell ref="Q28:Q29"/>
    <mergeCell ref="R28:R29"/>
    <mergeCell ref="S28:S29"/>
    <mergeCell ref="T28:T29"/>
    <mergeCell ref="I28:I29"/>
    <mergeCell ref="J28:J29"/>
    <mergeCell ref="K28:K29"/>
    <mergeCell ref="L28:L29"/>
    <mergeCell ref="M28:M29"/>
    <mergeCell ref="N28:N29"/>
    <mergeCell ref="B28:B29"/>
    <mergeCell ref="C28:C29"/>
    <mergeCell ref="E28:E29"/>
    <mergeCell ref="F28:F29"/>
    <mergeCell ref="G28:G29"/>
    <mergeCell ref="H28:H29"/>
    <mergeCell ref="U30:U31"/>
    <mergeCell ref="V30:V31"/>
    <mergeCell ref="W30:W31"/>
    <mergeCell ref="X30:X31"/>
    <mergeCell ref="Y30:Y31"/>
    <mergeCell ref="Z30:Z31"/>
    <mergeCell ref="O30:O31"/>
    <mergeCell ref="P30:P31"/>
    <mergeCell ref="Q30:Q31"/>
    <mergeCell ref="R30:R31"/>
    <mergeCell ref="S30:S31"/>
    <mergeCell ref="T30:T31"/>
    <mergeCell ref="I30:I31"/>
    <mergeCell ref="J30:J31"/>
    <mergeCell ref="K30:K31"/>
    <mergeCell ref="L30:L31"/>
    <mergeCell ref="M30:M31"/>
    <mergeCell ref="N30:N31"/>
    <mergeCell ref="B34:B35"/>
    <mergeCell ref="C34:C35"/>
    <mergeCell ref="E34:E35"/>
    <mergeCell ref="F34:F35"/>
    <mergeCell ref="G34:G35"/>
    <mergeCell ref="H34:H35"/>
    <mergeCell ref="U32:U33"/>
    <mergeCell ref="V32:V33"/>
    <mergeCell ref="W32:W33"/>
    <mergeCell ref="X32:X33"/>
    <mergeCell ref="Y32:Y33"/>
    <mergeCell ref="Z32:Z33"/>
    <mergeCell ref="O32:O33"/>
    <mergeCell ref="P32:P33"/>
    <mergeCell ref="Q32:Q33"/>
    <mergeCell ref="R32:R33"/>
    <mergeCell ref="S32:S33"/>
    <mergeCell ref="T32:T33"/>
    <mergeCell ref="I32:I33"/>
    <mergeCell ref="J32:J33"/>
    <mergeCell ref="K32:K33"/>
    <mergeCell ref="L32:L33"/>
    <mergeCell ref="M32:M33"/>
    <mergeCell ref="N32:N33"/>
    <mergeCell ref="B32:B33"/>
    <mergeCell ref="C32:C33"/>
    <mergeCell ref="E32:E33"/>
    <mergeCell ref="F32:F33"/>
    <mergeCell ref="G32:G33"/>
    <mergeCell ref="H32:H33"/>
    <mergeCell ref="U34:U35"/>
    <mergeCell ref="V34:V35"/>
    <mergeCell ref="W34:W35"/>
    <mergeCell ref="X34:X35"/>
    <mergeCell ref="Y34:Y35"/>
    <mergeCell ref="Z34:Z35"/>
    <mergeCell ref="O34:O35"/>
    <mergeCell ref="P34:P35"/>
    <mergeCell ref="Q34:Q35"/>
    <mergeCell ref="R34:R35"/>
    <mergeCell ref="S34:S35"/>
    <mergeCell ref="T34:T35"/>
    <mergeCell ref="I34:I35"/>
    <mergeCell ref="J34:J35"/>
    <mergeCell ref="K34:K35"/>
    <mergeCell ref="L34:L35"/>
    <mergeCell ref="M34:M35"/>
    <mergeCell ref="N34:N35"/>
    <mergeCell ref="B38:B39"/>
    <mergeCell ref="C38:C39"/>
    <mergeCell ref="E38:E39"/>
    <mergeCell ref="F38:F39"/>
    <mergeCell ref="G38:G39"/>
    <mergeCell ref="H38:H39"/>
    <mergeCell ref="U36:U37"/>
    <mergeCell ref="V36:V37"/>
    <mergeCell ref="W36:W37"/>
    <mergeCell ref="X36:X37"/>
    <mergeCell ref="Y36:Y37"/>
    <mergeCell ref="Z36:Z37"/>
    <mergeCell ref="O36:O37"/>
    <mergeCell ref="P36:P37"/>
    <mergeCell ref="Q36:Q37"/>
    <mergeCell ref="R36:R37"/>
    <mergeCell ref="S36:S37"/>
    <mergeCell ref="T36:T37"/>
    <mergeCell ref="I36:I37"/>
    <mergeCell ref="J36:J37"/>
    <mergeCell ref="K36:K37"/>
    <mergeCell ref="L36:L37"/>
    <mergeCell ref="M36:M37"/>
    <mergeCell ref="N36:N37"/>
    <mergeCell ref="B36:B37"/>
    <mergeCell ref="C36:C37"/>
    <mergeCell ref="E36:E37"/>
    <mergeCell ref="F36:F37"/>
    <mergeCell ref="G36:G37"/>
    <mergeCell ref="H36:H37"/>
    <mergeCell ref="U38:U39"/>
    <mergeCell ref="V38:V39"/>
    <mergeCell ref="W38:W39"/>
    <mergeCell ref="X38:X39"/>
    <mergeCell ref="Y38:Y39"/>
    <mergeCell ref="Z38:Z39"/>
    <mergeCell ref="O38:O39"/>
    <mergeCell ref="P38:P39"/>
    <mergeCell ref="Q38:Q39"/>
    <mergeCell ref="R38:R39"/>
    <mergeCell ref="S38:S39"/>
    <mergeCell ref="T38:T39"/>
    <mergeCell ref="I38:I39"/>
    <mergeCell ref="J38:J39"/>
    <mergeCell ref="K38:K39"/>
    <mergeCell ref="L38:L39"/>
    <mergeCell ref="M38:M39"/>
    <mergeCell ref="N38:N39"/>
    <mergeCell ref="B42:B43"/>
    <mergeCell ref="C42:C43"/>
    <mergeCell ref="E42:E43"/>
    <mergeCell ref="F42:F43"/>
    <mergeCell ref="G42:G43"/>
    <mergeCell ref="H42:H43"/>
    <mergeCell ref="U40:U41"/>
    <mergeCell ref="V40:V41"/>
    <mergeCell ref="W40:W41"/>
    <mergeCell ref="X40:X41"/>
    <mergeCell ref="Y40:Y41"/>
    <mergeCell ref="Z40:Z41"/>
    <mergeCell ref="O40:O41"/>
    <mergeCell ref="P40:P41"/>
    <mergeCell ref="Q40:Q41"/>
    <mergeCell ref="R40:R41"/>
    <mergeCell ref="S40:S41"/>
    <mergeCell ref="T40:T41"/>
    <mergeCell ref="I40:I41"/>
    <mergeCell ref="J40:J41"/>
    <mergeCell ref="K40:K41"/>
    <mergeCell ref="L40:L41"/>
    <mergeCell ref="M40:M41"/>
    <mergeCell ref="N40:N41"/>
    <mergeCell ref="B40:B41"/>
    <mergeCell ref="C40:C41"/>
    <mergeCell ref="E40:E41"/>
    <mergeCell ref="F40:F41"/>
    <mergeCell ref="G40:G41"/>
    <mergeCell ref="H40:H41"/>
    <mergeCell ref="U42:U43"/>
    <mergeCell ref="V42:V43"/>
    <mergeCell ref="E48:E49"/>
    <mergeCell ref="F48:F49"/>
    <mergeCell ref="G48:G49"/>
    <mergeCell ref="H48:H49"/>
    <mergeCell ref="W42:W43"/>
    <mergeCell ref="X42:X43"/>
    <mergeCell ref="Y42:Y43"/>
    <mergeCell ref="Z42:Z43"/>
    <mergeCell ref="O42:O43"/>
    <mergeCell ref="P42:P43"/>
    <mergeCell ref="Q42:Q43"/>
    <mergeCell ref="R42:R43"/>
    <mergeCell ref="S42:S43"/>
    <mergeCell ref="T42:T43"/>
    <mergeCell ref="I42:I43"/>
    <mergeCell ref="J42:J43"/>
    <mergeCell ref="K42:K43"/>
    <mergeCell ref="L42:L43"/>
    <mergeCell ref="M42:M43"/>
    <mergeCell ref="N42:N43"/>
    <mergeCell ref="E46:E47"/>
    <mergeCell ref="F46:F47"/>
    <mergeCell ref="G46:G47"/>
    <mergeCell ref="H46:H47"/>
    <mergeCell ref="U44:U45"/>
    <mergeCell ref="V44:V45"/>
    <mergeCell ref="W44:W45"/>
    <mergeCell ref="X44:X45"/>
    <mergeCell ref="Y44:Y45"/>
    <mergeCell ref="Z44:Z45"/>
    <mergeCell ref="O44:O45"/>
    <mergeCell ref="P44:P45"/>
    <mergeCell ref="S44:S45"/>
    <mergeCell ref="T44:T45"/>
    <mergeCell ref="I44:I45"/>
    <mergeCell ref="J44:J45"/>
    <mergeCell ref="K44:K45"/>
    <mergeCell ref="L44:L45"/>
    <mergeCell ref="M44:M45"/>
    <mergeCell ref="N44:N45"/>
    <mergeCell ref="B44:B45"/>
    <mergeCell ref="C44:C45"/>
    <mergeCell ref="E44:E45"/>
    <mergeCell ref="F44:F45"/>
    <mergeCell ref="G44:G45"/>
    <mergeCell ref="H44:H45"/>
    <mergeCell ref="U46:U47"/>
    <mergeCell ref="V46:V47"/>
    <mergeCell ref="W46:W47"/>
    <mergeCell ref="B46:B47"/>
    <mergeCell ref="C46:C47"/>
    <mergeCell ref="Q44:Q45"/>
    <mergeCell ref="R44:R45"/>
    <mergeCell ref="X46:X47"/>
    <mergeCell ref="Y46:Y47"/>
    <mergeCell ref="Z46:Z47"/>
    <mergeCell ref="O46:O47"/>
    <mergeCell ref="P46:P47"/>
    <mergeCell ref="Q46:Q47"/>
    <mergeCell ref="R46:R47"/>
    <mergeCell ref="S46:S47"/>
    <mergeCell ref="T46:T47"/>
    <mergeCell ref="I46:I47"/>
    <mergeCell ref="J46:J47"/>
    <mergeCell ref="K46:K47"/>
    <mergeCell ref="L46:L47"/>
    <mergeCell ref="M46:M47"/>
    <mergeCell ref="N46:N47"/>
    <mergeCell ref="Z48:Z49"/>
    <mergeCell ref="O48:O49"/>
    <mergeCell ref="P48:P49"/>
    <mergeCell ref="Q48:Q49"/>
    <mergeCell ref="R48:R49"/>
    <mergeCell ref="S48:S49"/>
    <mergeCell ref="B50:B51"/>
    <mergeCell ref="C50:C51"/>
    <mergeCell ref="E50:E51"/>
    <mergeCell ref="F50:F51"/>
    <mergeCell ref="G50:G51"/>
    <mergeCell ref="H50:H51"/>
    <mergeCell ref="U48:U49"/>
    <mergeCell ref="G54:G55"/>
    <mergeCell ref="H54:H55"/>
    <mergeCell ref="I54:I55"/>
    <mergeCell ref="J54:J55"/>
    <mergeCell ref="K54:K55"/>
    <mergeCell ref="T52:T53"/>
    <mergeCell ref="U52:U53"/>
    <mergeCell ref="V52:V53"/>
    <mergeCell ref="W52:W53"/>
    <mergeCell ref="X52:X53"/>
    <mergeCell ref="B52:B53"/>
    <mergeCell ref="C52:C53"/>
    <mergeCell ref="E52:E53"/>
    <mergeCell ref="F52:F53"/>
    <mergeCell ref="X54:X55"/>
    <mergeCell ref="B54:B55"/>
    <mergeCell ref="C54:C55"/>
    <mergeCell ref="E54:E55"/>
    <mergeCell ref="F54:F55"/>
    <mergeCell ref="U50:U51"/>
    <mergeCell ref="V50:V51"/>
    <mergeCell ref="W50:W51"/>
    <mergeCell ref="X50:X51"/>
    <mergeCell ref="B48:B49"/>
    <mergeCell ref="C48:C49"/>
    <mergeCell ref="O52:O53"/>
    <mergeCell ref="T48:T49"/>
    <mergeCell ref="I48:I49"/>
    <mergeCell ref="J48:J49"/>
    <mergeCell ref="K48:K49"/>
    <mergeCell ref="L48:L49"/>
    <mergeCell ref="M48:M49"/>
    <mergeCell ref="N48:N49"/>
    <mergeCell ref="V48:V49"/>
    <mergeCell ref="W48:W49"/>
    <mergeCell ref="X48:X49"/>
    <mergeCell ref="Y48:Y49"/>
    <mergeCell ref="H52:H53"/>
    <mergeCell ref="I52:I53"/>
    <mergeCell ref="J52:J53"/>
    <mergeCell ref="K52:K53"/>
    <mergeCell ref="L52:L53"/>
    <mergeCell ref="M52:M53"/>
    <mergeCell ref="E56:E57"/>
    <mergeCell ref="Y54:Y55"/>
    <mergeCell ref="Z54:Z55"/>
    <mergeCell ref="Y50:Y51"/>
    <mergeCell ref="Z50:Z51"/>
    <mergeCell ref="O50:O51"/>
    <mergeCell ref="P50:P51"/>
    <mergeCell ref="Q50:Q51"/>
    <mergeCell ref="R50:R51"/>
    <mergeCell ref="S50:S51"/>
    <mergeCell ref="T50:T51"/>
    <mergeCell ref="I50:I51"/>
    <mergeCell ref="J50:J51"/>
    <mergeCell ref="K50:K51"/>
    <mergeCell ref="L50:L51"/>
    <mergeCell ref="M50:M51"/>
    <mergeCell ref="N50:N51"/>
    <mergeCell ref="Z52:Z53"/>
    <mergeCell ref="R54:R55"/>
    <mergeCell ref="S54:S55"/>
    <mergeCell ref="T54:T55"/>
    <mergeCell ref="U54:U55"/>
    <mergeCell ref="V54:V55"/>
    <mergeCell ref="W54:W55"/>
    <mergeCell ref="L54:L55"/>
    <mergeCell ref="M54:M55"/>
    <mergeCell ref="N54:N55"/>
    <mergeCell ref="O54:O55"/>
    <mergeCell ref="P54:P55"/>
    <mergeCell ref="Q54:Q55"/>
    <mergeCell ref="Y52:Y53"/>
    <mergeCell ref="N52:N53"/>
    <mergeCell ref="I58:I59"/>
    <mergeCell ref="V56:V57"/>
    <mergeCell ref="W56:W57"/>
    <mergeCell ref="P52:P53"/>
    <mergeCell ref="Q52:Q53"/>
    <mergeCell ref="R52:R53"/>
    <mergeCell ref="S52:S53"/>
    <mergeCell ref="X60:X61"/>
    <mergeCell ref="Y60:Y61"/>
    <mergeCell ref="X56:X57"/>
    <mergeCell ref="Y56:Y57"/>
    <mergeCell ref="Z56:Z57"/>
    <mergeCell ref="B58:B59"/>
    <mergeCell ref="C58:C59"/>
    <mergeCell ref="E58:E59"/>
    <mergeCell ref="F58:F59"/>
    <mergeCell ref="G58:G59"/>
    <mergeCell ref="P56:P57"/>
    <mergeCell ref="Q56:Q57"/>
    <mergeCell ref="R56:R57"/>
    <mergeCell ref="S56:S57"/>
    <mergeCell ref="T56:T57"/>
    <mergeCell ref="U56:U57"/>
    <mergeCell ref="J56:J57"/>
    <mergeCell ref="K56:K57"/>
    <mergeCell ref="L56:L57"/>
    <mergeCell ref="M56:M57"/>
    <mergeCell ref="N56:N57"/>
    <mergeCell ref="O56:O57"/>
    <mergeCell ref="Z58:Z59"/>
    <mergeCell ref="B56:B57"/>
    <mergeCell ref="C56:C57"/>
    <mergeCell ref="Z60:Z61"/>
    <mergeCell ref="F56:F57"/>
    <mergeCell ref="G56:G57"/>
    <mergeCell ref="H56:H57"/>
    <mergeCell ref="I56:I57"/>
    <mergeCell ref="V62:V63"/>
    <mergeCell ref="W62:W63"/>
    <mergeCell ref="X62:X63"/>
    <mergeCell ref="Y62:Y63"/>
    <mergeCell ref="Z62:Z63"/>
    <mergeCell ref="B60:B61"/>
    <mergeCell ref="C60:C61"/>
    <mergeCell ref="E60:E61"/>
    <mergeCell ref="F60:F61"/>
    <mergeCell ref="G60:G61"/>
    <mergeCell ref="H60:H61"/>
    <mergeCell ref="I60:I61"/>
    <mergeCell ref="J60:J61"/>
    <mergeCell ref="K60:K61"/>
    <mergeCell ref="T58:T59"/>
    <mergeCell ref="U58:U59"/>
    <mergeCell ref="V58:V59"/>
    <mergeCell ref="W58:W59"/>
    <mergeCell ref="X58:X59"/>
    <mergeCell ref="Y58:Y59"/>
    <mergeCell ref="N58:N59"/>
    <mergeCell ref="O58:O59"/>
    <mergeCell ref="P58:P59"/>
    <mergeCell ref="Q58:Q59"/>
    <mergeCell ref="R58:R59"/>
    <mergeCell ref="S58:S59"/>
    <mergeCell ref="H58:H59"/>
    <mergeCell ref="R60:R61"/>
    <mergeCell ref="S60:S61"/>
    <mergeCell ref="T60:T61"/>
    <mergeCell ref="U60:U61"/>
    <mergeCell ref="V60:V61"/>
    <mergeCell ref="W60:W61"/>
    <mergeCell ref="L60:L61"/>
    <mergeCell ref="M60:M61"/>
    <mergeCell ref="N60:N61"/>
    <mergeCell ref="O60:O61"/>
    <mergeCell ref="P60:P61"/>
    <mergeCell ref="Q60:Q61"/>
    <mergeCell ref="J58:J59"/>
    <mergeCell ref="K58:K59"/>
    <mergeCell ref="L58:L59"/>
    <mergeCell ref="M58:M59"/>
    <mergeCell ref="P62:P63"/>
    <mergeCell ref="Q62:Q63"/>
    <mergeCell ref="R62:R63"/>
    <mergeCell ref="S62:S63"/>
    <mergeCell ref="T62:T63"/>
    <mergeCell ref="U62:U63"/>
    <mergeCell ref="J62:J63"/>
    <mergeCell ref="K62:K63"/>
    <mergeCell ref="L62:L63"/>
    <mergeCell ref="M62:M63"/>
    <mergeCell ref="N62:N63"/>
    <mergeCell ref="O62:O63"/>
    <mergeCell ref="C64:C65"/>
    <mergeCell ref="E64:E65"/>
    <mergeCell ref="F64:F65"/>
    <mergeCell ref="G64:G65"/>
    <mergeCell ref="R66:R67"/>
    <mergeCell ref="S66:S67"/>
    <mergeCell ref="T66:T67"/>
    <mergeCell ref="U66:U67"/>
    <mergeCell ref="V66:V67"/>
    <mergeCell ref="W66:W67"/>
    <mergeCell ref="L66:L67"/>
    <mergeCell ref="M66:M67"/>
    <mergeCell ref="N66:N67"/>
    <mergeCell ref="O66:O67"/>
    <mergeCell ref="P66:P67"/>
    <mergeCell ref="Q66:Q67"/>
    <mergeCell ref="B62:B63"/>
    <mergeCell ref="C62:C63"/>
    <mergeCell ref="E62:E63"/>
    <mergeCell ref="F62:F63"/>
    <mergeCell ref="G62:G63"/>
    <mergeCell ref="H62:H63"/>
    <mergeCell ref="I62:I63"/>
    <mergeCell ref="Z64:Z65"/>
    <mergeCell ref="B66:B67"/>
    <mergeCell ref="C66:C67"/>
    <mergeCell ref="E66:E67"/>
    <mergeCell ref="F66:F67"/>
    <mergeCell ref="G66:G67"/>
    <mergeCell ref="H66:H67"/>
    <mergeCell ref="I66:I67"/>
    <mergeCell ref="J66:J67"/>
    <mergeCell ref="K66:K67"/>
    <mergeCell ref="T64:T65"/>
    <mergeCell ref="U64:U65"/>
    <mergeCell ref="V64:V65"/>
    <mergeCell ref="W64:W65"/>
    <mergeCell ref="X64:X65"/>
    <mergeCell ref="Y64:Y65"/>
    <mergeCell ref="N64:N65"/>
    <mergeCell ref="O64:O65"/>
    <mergeCell ref="P64:P65"/>
    <mergeCell ref="Q64:Q65"/>
    <mergeCell ref="R64:R65"/>
    <mergeCell ref="S64:S65"/>
    <mergeCell ref="H64:H65"/>
    <mergeCell ref="I64:I65"/>
    <mergeCell ref="J64:J65"/>
    <mergeCell ref="K64:K65"/>
    <mergeCell ref="L64:L65"/>
    <mergeCell ref="M64:M65"/>
    <mergeCell ref="X66:X67"/>
    <mergeCell ref="Y66:Y67"/>
    <mergeCell ref="Z66:Z67"/>
    <mergeCell ref="B64:B65"/>
    <mergeCell ref="X68:X69"/>
    <mergeCell ref="Y68:Y69"/>
    <mergeCell ref="Z68:Z69"/>
    <mergeCell ref="B70:B71"/>
    <mergeCell ref="C70:C71"/>
    <mergeCell ref="E70:E71"/>
    <mergeCell ref="F70:F71"/>
    <mergeCell ref="G70:G71"/>
    <mergeCell ref="P68:P69"/>
    <mergeCell ref="Q68:Q69"/>
    <mergeCell ref="R68:R69"/>
    <mergeCell ref="S68:S69"/>
    <mergeCell ref="T68:T69"/>
    <mergeCell ref="U68:U69"/>
    <mergeCell ref="J68:J69"/>
    <mergeCell ref="K68:K69"/>
    <mergeCell ref="L68:L69"/>
    <mergeCell ref="M68:M69"/>
    <mergeCell ref="N68:N69"/>
    <mergeCell ref="O68:O69"/>
    <mergeCell ref="Z70:Z71"/>
    <mergeCell ref="B68:B69"/>
    <mergeCell ref="C68:C69"/>
    <mergeCell ref="E68:E69"/>
    <mergeCell ref="F68:F69"/>
    <mergeCell ref="G68:G69"/>
    <mergeCell ref="H68:H69"/>
    <mergeCell ref="I68:I69"/>
    <mergeCell ref="V68:V69"/>
    <mergeCell ref="W68:W69"/>
    <mergeCell ref="J72:J73"/>
    <mergeCell ref="K72:K73"/>
    <mergeCell ref="T70:T71"/>
    <mergeCell ref="U70:U71"/>
    <mergeCell ref="V70:V71"/>
    <mergeCell ref="W70:W71"/>
    <mergeCell ref="X70:X71"/>
    <mergeCell ref="Y70:Y71"/>
    <mergeCell ref="N70:N71"/>
    <mergeCell ref="O70:O71"/>
    <mergeCell ref="P70:P71"/>
    <mergeCell ref="Q70:Q71"/>
    <mergeCell ref="R70:R71"/>
    <mergeCell ref="S70:S71"/>
    <mergeCell ref="H70:H71"/>
    <mergeCell ref="I70:I71"/>
    <mergeCell ref="J70:J71"/>
    <mergeCell ref="K70:K71"/>
    <mergeCell ref="L70:L71"/>
    <mergeCell ref="M70:M71"/>
    <mergeCell ref="X72:X73"/>
    <mergeCell ref="Y72:Y73"/>
    <mergeCell ref="Z72:Z73"/>
    <mergeCell ref="B74:B75"/>
    <mergeCell ref="C74:C75"/>
    <mergeCell ref="E74:E75"/>
    <mergeCell ref="F74:F75"/>
    <mergeCell ref="G74:G75"/>
    <mergeCell ref="H74:H75"/>
    <mergeCell ref="I74:I75"/>
    <mergeCell ref="R72:R73"/>
    <mergeCell ref="S72:S73"/>
    <mergeCell ref="T72:T73"/>
    <mergeCell ref="U72:U73"/>
    <mergeCell ref="V72:V73"/>
    <mergeCell ref="W72:W73"/>
    <mergeCell ref="L72:L73"/>
    <mergeCell ref="M72:M73"/>
    <mergeCell ref="N72:N73"/>
    <mergeCell ref="O72:O73"/>
    <mergeCell ref="P72:P73"/>
    <mergeCell ref="Q72:Q73"/>
    <mergeCell ref="V74:V75"/>
    <mergeCell ref="W74:W75"/>
    <mergeCell ref="X74:X75"/>
    <mergeCell ref="Y74:Y75"/>
    <mergeCell ref="Z74:Z75"/>
    <mergeCell ref="B72:B73"/>
    <mergeCell ref="C72:C73"/>
    <mergeCell ref="E72:E73"/>
    <mergeCell ref="F72:F73"/>
    <mergeCell ref="G72:G73"/>
    <mergeCell ref="H72:H73"/>
    <mergeCell ref="I72:I73"/>
    <mergeCell ref="C76:C77"/>
    <mergeCell ref="E76:E77"/>
    <mergeCell ref="F76:F77"/>
    <mergeCell ref="G76:G77"/>
    <mergeCell ref="R78:R79"/>
    <mergeCell ref="S78:S79"/>
    <mergeCell ref="T78:T79"/>
    <mergeCell ref="U78:U79"/>
    <mergeCell ref="V78:V79"/>
    <mergeCell ref="W78:W79"/>
    <mergeCell ref="L78:L79"/>
    <mergeCell ref="M78:M79"/>
    <mergeCell ref="N78:N79"/>
    <mergeCell ref="O78:O79"/>
    <mergeCell ref="P78:P79"/>
    <mergeCell ref="Q78:Q79"/>
    <mergeCell ref="P74:P75"/>
    <mergeCell ref="Q74:Q75"/>
    <mergeCell ref="R74:R75"/>
    <mergeCell ref="S74:S75"/>
    <mergeCell ref="T74:T75"/>
    <mergeCell ref="U74:U75"/>
    <mergeCell ref="J74:J75"/>
    <mergeCell ref="K74:K75"/>
    <mergeCell ref="L74:L75"/>
    <mergeCell ref="M74:M75"/>
    <mergeCell ref="N74:N75"/>
    <mergeCell ref="O74:O75"/>
    <mergeCell ref="Z76:Z77"/>
    <mergeCell ref="B78:B79"/>
    <mergeCell ref="C78:C79"/>
    <mergeCell ref="E78:E79"/>
    <mergeCell ref="F78:F79"/>
    <mergeCell ref="G78:G79"/>
    <mergeCell ref="H78:H79"/>
    <mergeCell ref="I78:I79"/>
    <mergeCell ref="J78:J79"/>
    <mergeCell ref="K78:K79"/>
    <mergeCell ref="T76:T77"/>
    <mergeCell ref="U76:U77"/>
    <mergeCell ref="V76:V77"/>
    <mergeCell ref="W76:W77"/>
    <mergeCell ref="X76:X77"/>
    <mergeCell ref="Y76:Y77"/>
    <mergeCell ref="N76:N77"/>
    <mergeCell ref="O76:O77"/>
    <mergeCell ref="P76:P77"/>
    <mergeCell ref="Q76:Q77"/>
    <mergeCell ref="R76:R77"/>
    <mergeCell ref="S76:S77"/>
    <mergeCell ref="H76:H77"/>
    <mergeCell ref="I76:I77"/>
    <mergeCell ref="J76:J77"/>
    <mergeCell ref="K76:K77"/>
    <mergeCell ref="L76:L77"/>
    <mergeCell ref="M76:M77"/>
    <mergeCell ref="X78:X79"/>
    <mergeCell ref="Y78:Y79"/>
    <mergeCell ref="Z78:Z79"/>
    <mergeCell ref="B76:B77"/>
    <mergeCell ref="X84:X85"/>
    <mergeCell ref="Y84:Y85"/>
    <mergeCell ref="X80:X81"/>
    <mergeCell ref="Y80:Y81"/>
    <mergeCell ref="Z80:Z81"/>
    <mergeCell ref="B82:B83"/>
    <mergeCell ref="C82:C83"/>
    <mergeCell ref="E82:E83"/>
    <mergeCell ref="F82:F83"/>
    <mergeCell ref="G82:G83"/>
    <mergeCell ref="P80:P81"/>
    <mergeCell ref="Q80:Q81"/>
    <mergeCell ref="R80:R81"/>
    <mergeCell ref="S80:S81"/>
    <mergeCell ref="T80:T81"/>
    <mergeCell ref="U80:U81"/>
    <mergeCell ref="J80:J81"/>
    <mergeCell ref="K80:K81"/>
    <mergeCell ref="L80:L81"/>
    <mergeCell ref="M80:M81"/>
    <mergeCell ref="N80:N81"/>
    <mergeCell ref="O80:O81"/>
    <mergeCell ref="Z82:Z83"/>
    <mergeCell ref="B80:B81"/>
    <mergeCell ref="C80:C81"/>
    <mergeCell ref="E80:E81"/>
    <mergeCell ref="F80:F81"/>
    <mergeCell ref="G80:G81"/>
    <mergeCell ref="H80:H81"/>
    <mergeCell ref="I80:I81"/>
    <mergeCell ref="V80:V81"/>
    <mergeCell ref="W80:W81"/>
    <mergeCell ref="V86:V87"/>
    <mergeCell ref="W86:W87"/>
    <mergeCell ref="X86:X87"/>
    <mergeCell ref="Y86:Y87"/>
    <mergeCell ref="Z86:Z87"/>
    <mergeCell ref="B84:B85"/>
    <mergeCell ref="C84:C85"/>
    <mergeCell ref="E84:E85"/>
    <mergeCell ref="F84:F85"/>
    <mergeCell ref="G84:G85"/>
    <mergeCell ref="H84:H85"/>
    <mergeCell ref="I84:I85"/>
    <mergeCell ref="J84:J85"/>
    <mergeCell ref="K84:K85"/>
    <mergeCell ref="T82:T83"/>
    <mergeCell ref="U82:U83"/>
    <mergeCell ref="V82:V83"/>
    <mergeCell ref="W82:W83"/>
    <mergeCell ref="X82:X83"/>
    <mergeCell ref="Y82:Y83"/>
    <mergeCell ref="N82:N83"/>
    <mergeCell ref="O82:O83"/>
    <mergeCell ref="P82:P83"/>
    <mergeCell ref="Q82:Q83"/>
    <mergeCell ref="R82:R83"/>
    <mergeCell ref="S82:S83"/>
    <mergeCell ref="H82:H83"/>
    <mergeCell ref="I82:I83"/>
    <mergeCell ref="J82:J83"/>
    <mergeCell ref="K82:K83"/>
    <mergeCell ref="L82:L83"/>
    <mergeCell ref="M82:M83"/>
    <mergeCell ref="P86:P87"/>
    <mergeCell ref="Q86:Q87"/>
    <mergeCell ref="R86:R87"/>
    <mergeCell ref="S86:S87"/>
    <mergeCell ref="T86:T87"/>
    <mergeCell ref="U86:U87"/>
    <mergeCell ref="J86:J87"/>
    <mergeCell ref="K86:K87"/>
    <mergeCell ref="L86:L87"/>
    <mergeCell ref="M86:M87"/>
    <mergeCell ref="N86:N87"/>
    <mergeCell ref="O86:O87"/>
    <mergeCell ref="Z84:Z85"/>
    <mergeCell ref="B86:B87"/>
    <mergeCell ref="C86:C87"/>
    <mergeCell ref="E86:E87"/>
    <mergeCell ref="F86:F87"/>
    <mergeCell ref="G86:G87"/>
    <mergeCell ref="H86:H87"/>
    <mergeCell ref="I86:I87"/>
    <mergeCell ref="R84:R85"/>
    <mergeCell ref="S84:S85"/>
    <mergeCell ref="T84:T85"/>
    <mergeCell ref="U84:U85"/>
    <mergeCell ref="V84:V85"/>
    <mergeCell ref="W84:W85"/>
    <mergeCell ref="L84:L85"/>
    <mergeCell ref="M84:M85"/>
    <mergeCell ref="N84:N85"/>
    <mergeCell ref="O84:O85"/>
    <mergeCell ref="P84:P85"/>
    <mergeCell ref="Q84:Q85"/>
    <mergeCell ref="M88:M89"/>
    <mergeCell ref="X90:X91"/>
    <mergeCell ref="Y90:Y91"/>
    <mergeCell ref="Z90:Z91"/>
    <mergeCell ref="B88:B89"/>
    <mergeCell ref="C88:C89"/>
    <mergeCell ref="E88:E89"/>
    <mergeCell ref="F88:F89"/>
    <mergeCell ref="G88:G89"/>
    <mergeCell ref="R90:R91"/>
    <mergeCell ref="S90:S91"/>
    <mergeCell ref="T90:T91"/>
    <mergeCell ref="U90:U91"/>
    <mergeCell ref="V90:V91"/>
    <mergeCell ref="W90:W91"/>
    <mergeCell ref="L90:L91"/>
    <mergeCell ref="M90:M91"/>
    <mergeCell ref="N90:N91"/>
    <mergeCell ref="O90:O91"/>
    <mergeCell ref="P90:P91"/>
    <mergeCell ref="Q90:Q91"/>
    <mergeCell ref="V92:V93"/>
    <mergeCell ref="W92:W93"/>
    <mergeCell ref="Z88:Z89"/>
    <mergeCell ref="B90:B91"/>
    <mergeCell ref="C90:C91"/>
    <mergeCell ref="E90:E91"/>
    <mergeCell ref="F90:F91"/>
    <mergeCell ref="G90:G91"/>
    <mergeCell ref="H90:H91"/>
    <mergeCell ref="I90:I91"/>
    <mergeCell ref="J90:J91"/>
    <mergeCell ref="K90:K91"/>
    <mergeCell ref="T88:T89"/>
    <mergeCell ref="U88:U89"/>
    <mergeCell ref="V88:V89"/>
    <mergeCell ref="W88:W89"/>
    <mergeCell ref="X88:X89"/>
    <mergeCell ref="Y88:Y89"/>
    <mergeCell ref="N88:N89"/>
    <mergeCell ref="O88:O89"/>
    <mergeCell ref="X92:X93"/>
    <mergeCell ref="Y92:Y93"/>
    <mergeCell ref="Z92:Z93"/>
    <mergeCell ref="P88:P89"/>
    <mergeCell ref="Q88:Q89"/>
    <mergeCell ref="R88:R89"/>
    <mergeCell ref="S88:S89"/>
    <mergeCell ref="H88:H89"/>
    <mergeCell ref="I88:I89"/>
    <mergeCell ref="J88:J89"/>
    <mergeCell ref="K88:K89"/>
    <mergeCell ref="L88:L89"/>
    <mergeCell ref="B94:B95"/>
    <mergeCell ref="C94:C95"/>
    <mergeCell ref="E94:E95"/>
    <mergeCell ref="F94:F95"/>
    <mergeCell ref="G94:G95"/>
    <mergeCell ref="P92:P93"/>
    <mergeCell ref="Q92:Q93"/>
    <mergeCell ref="R92:R93"/>
    <mergeCell ref="S92:S93"/>
    <mergeCell ref="T92:T93"/>
    <mergeCell ref="U92:U93"/>
    <mergeCell ref="J92:J93"/>
    <mergeCell ref="K92:K93"/>
    <mergeCell ref="L92:L93"/>
    <mergeCell ref="M92:M93"/>
    <mergeCell ref="N92:N93"/>
    <mergeCell ref="O92:O93"/>
    <mergeCell ref="K94:K95"/>
    <mergeCell ref="L94:L95"/>
    <mergeCell ref="M94:M95"/>
    <mergeCell ref="Z94:Z95"/>
    <mergeCell ref="B92:B93"/>
    <mergeCell ref="C92:C93"/>
    <mergeCell ref="E92:E93"/>
    <mergeCell ref="F92:F93"/>
    <mergeCell ref="G92:G93"/>
    <mergeCell ref="H92:H93"/>
    <mergeCell ref="I92:I93"/>
    <mergeCell ref="A96:A139"/>
    <mergeCell ref="B96:B97"/>
    <mergeCell ref="C96:C97"/>
    <mergeCell ref="E96:E97"/>
    <mergeCell ref="F96:F97"/>
    <mergeCell ref="G96:G97"/>
    <mergeCell ref="H96:H97"/>
    <mergeCell ref="I96:I97"/>
    <mergeCell ref="J96:J97"/>
    <mergeCell ref="T94:T95"/>
    <mergeCell ref="U94:U95"/>
    <mergeCell ref="V94:V95"/>
    <mergeCell ref="W94:W95"/>
    <mergeCell ref="X94:X95"/>
    <mergeCell ref="Y94:Y95"/>
    <mergeCell ref="N94:N95"/>
    <mergeCell ref="O94:O95"/>
    <mergeCell ref="P94:P95"/>
    <mergeCell ref="Q94:Q95"/>
    <mergeCell ref="R94:R95"/>
    <mergeCell ref="S94:S95"/>
    <mergeCell ref="H94:H95"/>
    <mergeCell ref="I94:I95"/>
    <mergeCell ref="J94:J95"/>
    <mergeCell ref="A52:A95"/>
    <mergeCell ref="G52:G53"/>
    <mergeCell ref="W96:W97"/>
    <mergeCell ref="X96:X97"/>
    <mergeCell ref="Y96:Y97"/>
    <mergeCell ref="Z96:Z97"/>
    <mergeCell ref="B98:B99"/>
    <mergeCell ref="C98:C99"/>
    <mergeCell ref="E98:E99"/>
    <mergeCell ref="F98:F99"/>
    <mergeCell ref="G98:G99"/>
    <mergeCell ref="H98:H99"/>
    <mergeCell ref="Q96:Q97"/>
    <mergeCell ref="R96:R97"/>
    <mergeCell ref="S96:S97"/>
    <mergeCell ref="T96:T97"/>
    <mergeCell ref="U96:U97"/>
    <mergeCell ref="V96:V97"/>
    <mergeCell ref="K96:K97"/>
    <mergeCell ref="L96:L97"/>
    <mergeCell ref="M96:M97"/>
    <mergeCell ref="N96:N97"/>
    <mergeCell ref="O96:O97"/>
    <mergeCell ref="P96:P97"/>
    <mergeCell ref="U98:U99"/>
    <mergeCell ref="V98:V99"/>
    <mergeCell ref="W98:W99"/>
    <mergeCell ref="X98:X99"/>
    <mergeCell ref="Y98:Y99"/>
    <mergeCell ref="Z98:Z99"/>
    <mergeCell ref="O98:O99"/>
    <mergeCell ref="P98:P99"/>
    <mergeCell ref="Q98:Q99"/>
    <mergeCell ref="R98:R99"/>
    <mergeCell ref="S98:S99"/>
    <mergeCell ref="T98:T99"/>
    <mergeCell ref="I98:I99"/>
    <mergeCell ref="J98:J99"/>
    <mergeCell ref="K98:K99"/>
    <mergeCell ref="L98:L99"/>
    <mergeCell ref="M98:M99"/>
    <mergeCell ref="N98:N99"/>
    <mergeCell ref="B102:B103"/>
    <mergeCell ref="C102:C103"/>
    <mergeCell ref="E102:E103"/>
    <mergeCell ref="F102:F103"/>
    <mergeCell ref="G102:G103"/>
    <mergeCell ref="H102:H103"/>
    <mergeCell ref="U100:U101"/>
    <mergeCell ref="B100:B101"/>
    <mergeCell ref="C100:C101"/>
    <mergeCell ref="E100:E101"/>
    <mergeCell ref="F100:F101"/>
    <mergeCell ref="G100:G101"/>
    <mergeCell ref="H100:H101"/>
    <mergeCell ref="U102:U103"/>
    <mergeCell ref="V100:V101"/>
    <mergeCell ref="W100:W101"/>
    <mergeCell ref="X100:X101"/>
    <mergeCell ref="Y100:Y101"/>
    <mergeCell ref="Z100:Z101"/>
    <mergeCell ref="O100:O101"/>
    <mergeCell ref="P100:P101"/>
    <mergeCell ref="Q100:Q101"/>
    <mergeCell ref="R100:R101"/>
    <mergeCell ref="S100:S101"/>
    <mergeCell ref="T100:T101"/>
    <mergeCell ref="I100:I101"/>
    <mergeCell ref="J100:J101"/>
    <mergeCell ref="K100:K101"/>
    <mergeCell ref="L100:L101"/>
    <mergeCell ref="M100:M101"/>
    <mergeCell ref="N100:N101"/>
    <mergeCell ref="V102:V103"/>
    <mergeCell ref="W102:W103"/>
    <mergeCell ref="X102:X103"/>
    <mergeCell ref="Y102:Y103"/>
    <mergeCell ref="Z102:Z103"/>
    <mergeCell ref="O102:O103"/>
    <mergeCell ref="P102:P103"/>
    <mergeCell ref="Q102:Q103"/>
    <mergeCell ref="R102:R103"/>
    <mergeCell ref="S102:S103"/>
    <mergeCell ref="T102:T103"/>
    <mergeCell ref="I102:I103"/>
    <mergeCell ref="J102:J103"/>
    <mergeCell ref="K102:K103"/>
    <mergeCell ref="L102:L103"/>
    <mergeCell ref="M102:M103"/>
    <mergeCell ref="N102:N103"/>
    <mergeCell ref="B106:B107"/>
    <mergeCell ref="C106:C107"/>
    <mergeCell ref="E106:E107"/>
    <mergeCell ref="F106:F107"/>
    <mergeCell ref="G106:G107"/>
    <mergeCell ref="H106:H107"/>
    <mergeCell ref="U104:U105"/>
    <mergeCell ref="V104:V105"/>
    <mergeCell ref="W104:W105"/>
    <mergeCell ref="X104:X105"/>
    <mergeCell ref="Y104:Y105"/>
    <mergeCell ref="Z104:Z105"/>
    <mergeCell ref="O104:O105"/>
    <mergeCell ref="P104:P105"/>
    <mergeCell ref="Q104:Q105"/>
    <mergeCell ref="R104:R105"/>
    <mergeCell ref="S104:S105"/>
    <mergeCell ref="T104:T105"/>
    <mergeCell ref="I104:I105"/>
    <mergeCell ref="J104:J105"/>
    <mergeCell ref="K104:K105"/>
    <mergeCell ref="L104:L105"/>
    <mergeCell ref="M104:M105"/>
    <mergeCell ref="N104:N105"/>
    <mergeCell ref="B104:B105"/>
    <mergeCell ref="C104:C105"/>
    <mergeCell ref="E104:E105"/>
    <mergeCell ref="F104:F105"/>
    <mergeCell ref="G104:G105"/>
    <mergeCell ref="H104:H105"/>
    <mergeCell ref="U106:U107"/>
    <mergeCell ref="V106:V107"/>
    <mergeCell ref="W106:W107"/>
    <mergeCell ref="X106:X107"/>
    <mergeCell ref="Y106:Y107"/>
    <mergeCell ref="Z106:Z107"/>
    <mergeCell ref="O106:O107"/>
    <mergeCell ref="P106:P107"/>
    <mergeCell ref="Q106:Q107"/>
    <mergeCell ref="R106:R107"/>
    <mergeCell ref="S106:S107"/>
    <mergeCell ref="T106:T107"/>
    <mergeCell ref="I106:I107"/>
    <mergeCell ref="J106:J107"/>
    <mergeCell ref="K106:K107"/>
    <mergeCell ref="L106:L107"/>
    <mergeCell ref="M106:M107"/>
    <mergeCell ref="N106:N107"/>
    <mergeCell ref="B110:B111"/>
    <mergeCell ref="C110:C111"/>
    <mergeCell ref="E110:E111"/>
    <mergeCell ref="F110:F111"/>
    <mergeCell ref="G110:G111"/>
    <mergeCell ref="H110:H111"/>
    <mergeCell ref="U108:U109"/>
    <mergeCell ref="V108:V109"/>
    <mergeCell ref="W108:W109"/>
    <mergeCell ref="X108:X109"/>
    <mergeCell ref="Y108:Y109"/>
    <mergeCell ref="Z108:Z109"/>
    <mergeCell ref="O108:O109"/>
    <mergeCell ref="P108:P109"/>
    <mergeCell ref="Q108:Q109"/>
    <mergeCell ref="R108:R109"/>
    <mergeCell ref="S108:S109"/>
    <mergeCell ref="T108:T109"/>
    <mergeCell ref="I108:I109"/>
    <mergeCell ref="J108:J109"/>
    <mergeCell ref="K108:K109"/>
    <mergeCell ref="L108:L109"/>
    <mergeCell ref="M108:M109"/>
    <mergeCell ref="N108:N109"/>
    <mergeCell ref="B108:B109"/>
    <mergeCell ref="C108:C109"/>
    <mergeCell ref="E108:E109"/>
    <mergeCell ref="F108:F109"/>
    <mergeCell ref="G108:G109"/>
    <mergeCell ref="H108:H109"/>
    <mergeCell ref="U110:U111"/>
    <mergeCell ref="V110:V111"/>
    <mergeCell ref="W110:W111"/>
    <mergeCell ref="X110:X111"/>
    <mergeCell ref="Y110:Y111"/>
    <mergeCell ref="Z110:Z111"/>
    <mergeCell ref="O110:O111"/>
    <mergeCell ref="P110:P111"/>
    <mergeCell ref="Q110:Q111"/>
    <mergeCell ref="R110:R111"/>
    <mergeCell ref="S110:S111"/>
    <mergeCell ref="T110:T111"/>
    <mergeCell ref="I110:I111"/>
    <mergeCell ref="J110:J111"/>
    <mergeCell ref="K110:K111"/>
    <mergeCell ref="L110:L111"/>
    <mergeCell ref="M110:M111"/>
    <mergeCell ref="N110:N111"/>
    <mergeCell ref="B114:B115"/>
    <mergeCell ref="C114:C115"/>
    <mergeCell ref="E114:E115"/>
    <mergeCell ref="F114:F115"/>
    <mergeCell ref="G114:G115"/>
    <mergeCell ref="H114:H115"/>
    <mergeCell ref="U112:U113"/>
    <mergeCell ref="V112:V113"/>
    <mergeCell ref="W112:W113"/>
    <mergeCell ref="X112:X113"/>
    <mergeCell ref="Y112:Y113"/>
    <mergeCell ref="Z112:Z113"/>
    <mergeCell ref="O112:O113"/>
    <mergeCell ref="P112:P113"/>
    <mergeCell ref="Q112:Q113"/>
    <mergeCell ref="R112:R113"/>
    <mergeCell ref="S112:S113"/>
    <mergeCell ref="T112:T113"/>
    <mergeCell ref="I112:I113"/>
    <mergeCell ref="J112:J113"/>
    <mergeCell ref="K112:K113"/>
    <mergeCell ref="L112:L113"/>
    <mergeCell ref="M112:M113"/>
    <mergeCell ref="N112:N113"/>
    <mergeCell ref="B112:B113"/>
    <mergeCell ref="C112:C113"/>
    <mergeCell ref="E112:E113"/>
    <mergeCell ref="F112:F113"/>
    <mergeCell ref="G112:G113"/>
    <mergeCell ref="H112:H113"/>
    <mergeCell ref="U114:U115"/>
    <mergeCell ref="V114:V115"/>
    <mergeCell ref="W114:W115"/>
    <mergeCell ref="X114:X115"/>
    <mergeCell ref="Y114:Y115"/>
    <mergeCell ref="Z114:Z115"/>
    <mergeCell ref="O114:O115"/>
    <mergeCell ref="P114:P115"/>
    <mergeCell ref="Q114:Q115"/>
    <mergeCell ref="R114:R115"/>
    <mergeCell ref="S114:S115"/>
    <mergeCell ref="T114:T115"/>
    <mergeCell ref="I114:I115"/>
    <mergeCell ref="J114:J115"/>
    <mergeCell ref="K114:K115"/>
    <mergeCell ref="L114:L115"/>
    <mergeCell ref="M114:M115"/>
    <mergeCell ref="N114:N115"/>
    <mergeCell ref="B118:B119"/>
    <mergeCell ref="C118:C119"/>
    <mergeCell ref="E118:E119"/>
    <mergeCell ref="F118:F119"/>
    <mergeCell ref="G118:G119"/>
    <mergeCell ref="H118:H119"/>
    <mergeCell ref="U116:U117"/>
    <mergeCell ref="V116:V117"/>
    <mergeCell ref="W116:W117"/>
    <mergeCell ref="X116:X117"/>
    <mergeCell ref="Y116:Y117"/>
    <mergeCell ref="Z116:Z117"/>
    <mergeCell ref="O116:O117"/>
    <mergeCell ref="P116:P117"/>
    <mergeCell ref="Q116:Q117"/>
    <mergeCell ref="R116:R117"/>
    <mergeCell ref="S116:S117"/>
    <mergeCell ref="T116:T117"/>
    <mergeCell ref="I116:I117"/>
    <mergeCell ref="J116:J117"/>
    <mergeCell ref="K116:K117"/>
    <mergeCell ref="L116:L117"/>
    <mergeCell ref="M116:M117"/>
    <mergeCell ref="N116:N117"/>
    <mergeCell ref="B116:B117"/>
    <mergeCell ref="C116:C117"/>
    <mergeCell ref="E116:E117"/>
    <mergeCell ref="F116:F117"/>
    <mergeCell ref="G116:G117"/>
    <mergeCell ref="H116:H117"/>
    <mergeCell ref="U118:U119"/>
    <mergeCell ref="V118:V119"/>
    <mergeCell ref="W118:W119"/>
    <mergeCell ref="X118:X119"/>
    <mergeCell ref="Y118:Y119"/>
    <mergeCell ref="Z118:Z119"/>
    <mergeCell ref="O118:O119"/>
    <mergeCell ref="P118:P119"/>
    <mergeCell ref="Q118:Q119"/>
    <mergeCell ref="R118:R119"/>
    <mergeCell ref="S118:S119"/>
    <mergeCell ref="T118:T119"/>
    <mergeCell ref="I118:I119"/>
    <mergeCell ref="J118:J119"/>
    <mergeCell ref="K118:K119"/>
    <mergeCell ref="L118:L119"/>
    <mergeCell ref="M118:M119"/>
    <mergeCell ref="N118:N119"/>
    <mergeCell ref="B122:B123"/>
    <mergeCell ref="C122:C123"/>
    <mergeCell ref="E122:E123"/>
    <mergeCell ref="F122:F123"/>
    <mergeCell ref="G122:G123"/>
    <mergeCell ref="H122:H123"/>
    <mergeCell ref="U120:U121"/>
    <mergeCell ref="V120:V121"/>
    <mergeCell ref="W120:W121"/>
    <mergeCell ref="X120:X121"/>
    <mergeCell ref="Y120:Y121"/>
    <mergeCell ref="Z120:Z121"/>
    <mergeCell ref="O120:O121"/>
    <mergeCell ref="P120:P121"/>
    <mergeCell ref="Q120:Q121"/>
    <mergeCell ref="R120:R121"/>
    <mergeCell ref="S120:S121"/>
    <mergeCell ref="T120:T121"/>
    <mergeCell ref="I120:I121"/>
    <mergeCell ref="J120:J121"/>
    <mergeCell ref="K120:K121"/>
    <mergeCell ref="L120:L121"/>
    <mergeCell ref="M120:M121"/>
    <mergeCell ref="N120:N121"/>
    <mergeCell ref="B120:B121"/>
    <mergeCell ref="C120:C121"/>
    <mergeCell ref="E120:E121"/>
    <mergeCell ref="F120:F121"/>
    <mergeCell ref="G120:G121"/>
    <mergeCell ref="H120:H121"/>
    <mergeCell ref="U122:U123"/>
    <mergeCell ref="V122:V123"/>
    <mergeCell ref="W122:W123"/>
    <mergeCell ref="X122:X123"/>
    <mergeCell ref="Y122:Y123"/>
    <mergeCell ref="Z122:Z123"/>
    <mergeCell ref="O122:O123"/>
    <mergeCell ref="P122:P123"/>
    <mergeCell ref="Q122:Q123"/>
    <mergeCell ref="R122:R123"/>
    <mergeCell ref="S122:S123"/>
    <mergeCell ref="T122:T123"/>
    <mergeCell ref="I122:I123"/>
    <mergeCell ref="J122:J123"/>
    <mergeCell ref="K122:K123"/>
    <mergeCell ref="L122:L123"/>
    <mergeCell ref="M122:M123"/>
    <mergeCell ref="N122:N123"/>
    <mergeCell ref="B126:B127"/>
    <mergeCell ref="C126:C127"/>
    <mergeCell ref="E126:E127"/>
    <mergeCell ref="F126:F127"/>
    <mergeCell ref="G126:G127"/>
    <mergeCell ref="H126:H127"/>
    <mergeCell ref="U124:U125"/>
    <mergeCell ref="V124:V125"/>
    <mergeCell ref="W124:W125"/>
    <mergeCell ref="X124:X125"/>
    <mergeCell ref="Y124:Y125"/>
    <mergeCell ref="Z124:Z125"/>
    <mergeCell ref="O124:O125"/>
    <mergeCell ref="P124:P125"/>
    <mergeCell ref="Q124:Q125"/>
    <mergeCell ref="R124:R125"/>
    <mergeCell ref="S124:S125"/>
    <mergeCell ref="T124:T125"/>
    <mergeCell ref="I124:I125"/>
    <mergeCell ref="J124:J125"/>
    <mergeCell ref="K124:K125"/>
    <mergeCell ref="L124:L125"/>
    <mergeCell ref="M124:M125"/>
    <mergeCell ref="N124:N125"/>
    <mergeCell ref="B124:B125"/>
    <mergeCell ref="C124:C125"/>
    <mergeCell ref="E124:E125"/>
    <mergeCell ref="F124:F125"/>
    <mergeCell ref="G124:G125"/>
    <mergeCell ref="H124:H125"/>
    <mergeCell ref="U126:U127"/>
    <mergeCell ref="V126:V127"/>
    <mergeCell ref="W126:W127"/>
    <mergeCell ref="X126:X127"/>
    <mergeCell ref="Y126:Y127"/>
    <mergeCell ref="Z126:Z127"/>
    <mergeCell ref="O126:O127"/>
    <mergeCell ref="P126:P127"/>
    <mergeCell ref="Q126:Q127"/>
    <mergeCell ref="R126:R127"/>
    <mergeCell ref="S126:S127"/>
    <mergeCell ref="T126:T127"/>
    <mergeCell ref="I126:I127"/>
    <mergeCell ref="J126:J127"/>
    <mergeCell ref="K126:K127"/>
    <mergeCell ref="L126:L127"/>
    <mergeCell ref="M126:M127"/>
    <mergeCell ref="N126:N127"/>
    <mergeCell ref="B130:B131"/>
    <mergeCell ref="C130:C131"/>
    <mergeCell ref="E130:E131"/>
    <mergeCell ref="F130:F131"/>
    <mergeCell ref="G130:G131"/>
    <mergeCell ref="H130:H131"/>
    <mergeCell ref="U128:U129"/>
    <mergeCell ref="V128:V129"/>
    <mergeCell ref="W128:W129"/>
    <mergeCell ref="X128:X129"/>
    <mergeCell ref="Y128:Y129"/>
    <mergeCell ref="Z128:Z129"/>
    <mergeCell ref="O128:O129"/>
    <mergeCell ref="P128:P129"/>
    <mergeCell ref="Q128:Q129"/>
    <mergeCell ref="R128:R129"/>
    <mergeCell ref="S128:S129"/>
    <mergeCell ref="T128:T129"/>
    <mergeCell ref="I128:I129"/>
    <mergeCell ref="J128:J129"/>
    <mergeCell ref="K128:K129"/>
    <mergeCell ref="L128:L129"/>
    <mergeCell ref="M128:M129"/>
    <mergeCell ref="N128:N129"/>
    <mergeCell ref="B128:B129"/>
    <mergeCell ref="C128:C129"/>
    <mergeCell ref="E128:E129"/>
    <mergeCell ref="F128:F129"/>
    <mergeCell ref="G128:G129"/>
    <mergeCell ref="H128:H129"/>
    <mergeCell ref="U130:U131"/>
    <mergeCell ref="V130:V131"/>
    <mergeCell ref="W130:W131"/>
    <mergeCell ref="X130:X131"/>
    <mergeCell ref="Y130:Y131"/>
    <mergeCell ref="Z130:Z131"/>
    <mergeCell ref="O130:O131"/>
    <mergeCell ref="P130:P131"/>
    <mergeCell ref="Q130:Q131"/>
    <mergeCell ref="R130:R131"/>
    <mergeCell ref="S130:S131"/>
    <mergeCell ref="T130:T131"/>
    <mergeCell ref="I130:I131"/>
    <mergeCell ref="J130:J131"/>
    <mergeCell ref="K130:K131"/>
    <mergeCell ref="L130:L131"/>
    <mergeCell ref="M130:M131"/>
    <mergeCell ref="N130:N131"/>
    <mergeCell ref="B134:B135"/>
    <mergeCell ref="C134:C135"/>
    <mergeCell ref="E134:E135"/>
    <mergeCell ref="F134:F135"/>
    <mergeCell ref="G134:G135"/>
    <mergeCell ref="H134:H135"/>
    <mergeCell ref="U132:U133"/>
    <mergeCell ref="V132:V133"/>
    <mergeCell ref="W132:W133"/>
    <mergeCell ref="X132:X133"/>
    <mergeCell ref="Y132:Y133"/>
    <mergeCell ref="Z132:Z133"/>
    <mergeCell ref="O132:O133"/>
    <mergeCell ref="P132:P133"/>
    <mergeCell ref="Q132:Q133"/>
    <mergeCell ref="R132:R133"/>
    <mergeCell ref="S132:S133"/>
    <mergeCell ref="T132:T133"/>
    <mergeCell ref="I132:I133"/>
    <mergeCell ref="J132:J133"/>
    <mergeCell ref="K132:K133"/>
    <mergeCell ref="L132:L133"/>
    <mergeCell ref="M132:M133"/>
    <mergeCell ref="N132:N133"/>
    <mergeCell ref="B132:B133"/>
    <mergeCell ref="C132:C133"/>
    <mergeCell ref="E132:E133"/>
    <mergeCell ref="F132:F133"/>
    <mergeCell ref="G132:G133"/>
    <mergeCell ref="H132:H133"/>
    <mergeCell ref="U134:U135"/>
    <mergeCell ref="V134:V135"/>
    <mergeCell ref="W134:W135"/>
    <mergeCell ref="X134:X135"/>
    <mergeCell ref="Y134:Y135"/>
    <mergeCell ref="Z134:Z135"/>
    <mergeCell ref="O134:O135"/>
    <mergeCell ref="P134:P135"/>
    <mergeCell ref="Q134:Q135"/>
    <mergeCell ref="R134:R135"/>
    <mergeCell ref="S134:S135"/>
    <mergeCell ref="T134:T135"/>
    <mergeCell ref="I134:I135"/>
    <mergeCell ref="J134:J135"/>
    <mergeCell ref="K134:K135"/>
    <mergeCell ref="L134:L135"/>
    <mergeCell ref="M134:M135"/>
    <mergeCell ref="N134:N135"/>
    <mergeCell ref="B138:B139"/>
    <mergeCell ref="C138:C139"/>
    <mergeCell ref="E138:E139"/>
    <mergeCell ref="F138:F139"/>
    <mergeCell ref="G138:G139"/>
    <mergeCell ref="H138:H139"/>
    <mergeCell ref="U136:U137"/>
    <mergeCell ref="V136:V137"/>
    <mergeCell ref="W136:W137"/>
    <mergeCell ref="X136:X137"/>
    <mergeCell ref="Y136:Y137"/>
    <mergeCell ref="Z136:Z137"/>
    <mergeCell ref="O136:O137"/>
    <mergeCell ref="P136:P137"/>
    <mergeCell ref="Q136:Q137"/>
    <mergeCell ref="R136:R137"/>
    <mergeCell ref="S136:S137"/>
    <mergeCell ref="T136:T137"/>
    <mergeCell ref="I136:I137"/>
    <mergeCell ref="J136:J137"/>
    <mergeCell ref="K136:K137"/>
    <mergeCell ref="L136:L137"/>
    <mergeCell ref="M136:M137"/>
    <mergeCell ref="N136:N137"/>
    <mergeCell ref="B136:B137"/>
    <mergeCell ref="C136:C137"/>
    <mergeCell ref="E136:E137"/>
    <mergeCell ref="F136:F137"/>
    <mergeCell ref="G136:G137"/>
    <mergeCell ref="H136:H137"/>
    <mergeCell ref="U138:U139"/>
    <mergeCell ref="V138:V139"/>
    <mergeCell ref="W138:W139"/>
    <mergeCell ref="X138:X139"/>
    <mergeCell ref="Y138:Y139"/>
    <mergeCell ref="Z138:Z139"/>
    <mergeCell ref="O138:O139"/>
    <mergeCell ref="P138:P139"/>
    <mergeCell ref="Q138:Q139"/>
    <mergeCell ref="R138:R139"/>
    <mergeCell ref="S138:S139"/>
    <mergeCell ref="T138:T139"/>
    <mergeCell ref="I138:I139"/>
    <mergeCell ref="J138:J139"/>
    <mergeCell ref="K138:K139"/>
    <mergeCell ref="L138:L139"/>
    <mergeCell ref="M138:M139"/>
    <mergeCell ref="N138:N139"/>
    <mergeCell ref="Z140:Z141"/>
    <mergeCell ref="B142:B143"/>
    <mergeCell ref="C142:C143"/>
    <mergeCell ref="E142:E143"/>
    <mergeCell ref="F142:F143"/>
    <mergeCell ref="G142:G143"/>
    <mergeCell ref="H142:H143"/>
    <mergeCell ref="I142:I143"/>
    <mergeCell ref="J142:J143"/>
    <mergeCell ref="K142:K143"/>
    <mergeCell ref="T140:T141"/>
    <mergeCell ref="U140:U141"/>
    <mergeCell ref="V140:V141"/>
    <mergeCell ref="W140:W141"/>
    <mergeCell ref="X140:X141"/>
    <mergeCell ref="Y140:Y141"/>
    <mergeCell ref="N140:N141"/>
    <mergeCell ref="O140:O141"/>
    <mergeCell ref="P140:P141"/>
    <mergeCell ref="Q140:Q141"/>
    <mergeCell ref="R140:R141"/>
    <mergeCell ref="S140:S141"/>
    <mergeCell ref="H140:H141"/>
    <mergeCell ref="I140:I141"/>
    <mergeCell ref="J140:J141"/>
    <mergeCell ref="K140:K141"/>
    <mergeCell ref="L140:L141"/>
    <mergeCell ref="M140:M141"/>
    <mergeCell ref="B140:B141"/>
    <mergeCell ref="C140:C141"/>
    <mergeCell ref="E140:E141"/>
    <mergeCell ref="F140:F141"/>
    <mergeCell ref="X142:X143"/>
    <mergeCell ref="Y142:Y143"/>
    <mergeCell ref="Z142:Z143"/>
    <mergeCell ref="B144:B145"/>
    <mergeCell ref="C144:C145"/>
    <mergeCell ref="E144:E145"/>
    <mergeCell ref="F144:F145"/>
    <mergeCell ref="G144:G145"/>
    <mergeCell ref="H144:H145"/>
    <mergeCell ref="I144:I145"/>
    <mergeCell ref="R142:R143"/>
    <mergeCell ref="S142:S143"/>
    <mergeCell ref="T142:T143"/>
    <mergeCell ref="U142:U143"/>
    <mergeCell ref="V142:V143"/>
    <mergeCell ref="W142:W143"/>
    <mergeCell ref="L142:L143"/>
    <mergeCell ref="M142:M143"/>
    <mergeCell ref="N142:N143"/>
    <mergeCell ref="O142:O143"/>
    <mergeCell ref="P142:P143"/>
    <mergeCell ref="Q142:Q143"/>
    <mergeCell ref="V144:V145"/>
    <mergeCell ref="W144:W145"/>
    <mergeCell ref="X144:X145"/>
    <mergeCell ref="Y144:Y145"/>
    <mergeCell ref="Z144:Z145"/>
    <mergeCell ref="B146:B147"/>
    <mergeCell ref="C146:C147"/>
    <mergeCell ref="E146:E147"/>
    <mergeCell ref="F146:F147"/>
    <mergeCell ref="G146:G147"/>
    <mergeCell ref="P144:P145"/>
    <mergeCell ref="Q144:Q145"/>
    <mergeCell ref="R144:R145"/>
    <mergeCell ref="S144:S145"/>
    <mergeCell ref="T144:T145"/>
    <mergeCell ref="U144:U145"/>
    <mergeCell ref="J144:J145"/>
    <mergeCell ref="K144:K145"/>
    <mergeCell ref="L144:L145"/>
    <mergeCell ref="M144:M145"/>
    <mergeCell ref="N144:N145"/>
    <mergeCell ref="O144:O145"/>
    <mergeCell ref="Z146:Z147"/>
    <mergeCell ref="J148:J149"/>
    <mergeCell ref="K148:K149"/>
    <mergeCell ref="T146:T147"/>
    <mergeCell ref="U146:U147"/>
    <mergeCell ref="V146:V147"/>
    <mergeCell ref="W146:W147"/>
    <mergeCell ref="X146:X147"/>
    <mergeCell ref="Y146:Y147"/>
    <mergeCell ref="N146:N147"/>
    <mergeCell ref="O146:O147"/>
    <mergeCell ref="P146:P147"/>
    <mergeCell ref="Q146:Q147"/>
    <mergeCell ref="R146:R147"/>
    <mergeCell ref="S146:S147"/>
    <mergeCell ref="H146:H147"/>
    <mergeCell ref="I146:I147"/>
    <mergeCell ref="J146:J147"/>
    <mergeCell ref="K146:K147"/>
    <mergeCell ref="L146:L147"/>
    <mergeCell ref="M146:M147"/>
    <mergeCell ref="X148:X149"/>
    <mergeCell ref="Y148:Y149"/>
    <mergeCell ref="Z148:Z149"/>
    <mergeCell ref="B150:B151"/>
    <mergeCell ref="C150:C151"/>
    <mergeCell ref="E150:E151"/>
    <mergeCell ref="F150:F151"/>
    <mergeCell ref="G150:G151"/>
    <mergeCell ref="H150:H151"/>
    <mergeCell ref="I150:I151"/>
    <mergeCell ref="R148:R149"/>
    <mergeCell ref="S148:S149"/>
    <mergeCell ref="T148:T149"/>
    <mergeCell ref="U148:U149"/>
    <mergeCell ref="V148:V149"/>
    <mergeCell ref="W148:W149"/>
    <mergeCell ref="L148:L149"/>
    <mergeCell ref="M148:M149"/>
    <mergeCell ref="N148:N149"/>
    <mergeCell ref="O148:O149"/>
    <mergeCell ref="P148:P149"/>
    <mergeCell ref="Q148:Q149"/>
    <mergeCell ref="V150:V151"/>
    <mergeCell ref="W150:W151"/>
    <mergeCell ref="X150:X151"/>
    <mergeCell ref="Y150:Y151"/>
    <mergeCell ref="Z150:Z151"/>
    <mergeCell ref="B148:B149"/>
    <mergeCell ref="C148:C149"/>
    <mergeCell ref="E148:E149"/>
    <mergeCell ref="F148:F149"/>
    <mergeCell ref="G148:G149"/>
    <mergeCell ref="H148:H149"/>
    <mergeCell ref="I148:I149"/>
    <mergeCell ref="C152:C153"/>
    <mergeCell ref="E152:E153"/>
    <mergeCell ref="F152:F153"/>
    <mergeCell ref="G152:G153"/>
    <mergeCell ref="R154:R155"/>
    <mergeCell ref="S154:S155"/>
    <mergeCell ref="T154:T155"/>
    <mergeCell ref="U154:U155"/>
    <mergeCell ref="V154:V155"/>
    <mergeCell ref="W154:W155"/>
    <mergeCell ref="L154:L155"/>
    <mergeCell ref="M154:M155"/>
    <mergeCell ref="N154:N155"/>
    <mergeCell ref="O154:O155"/>
    <mergeCell ref="P154:P155"/>
    <mergeCell ref="Q154:Q155"/>
    <mergeCell ref="P150:P151"/>
    <mergeCell ref="Q150:Q151"/>
    <mergeCell ref="R150:R151"/>
    <mergeCell ref="S150:S151"/>
    <mergeCell ref="T150:T151"/>
    <mergeCell ref="U150:U151"/>
    <mergeCell ref="J150:J151"/>
    <mergeCell ref="K150:K151"/>
    <mergeCell ref="L150:L151"/>
    <mergeCell ref="M150:M151"/>
    <mergeCell ref="N150:N151"/>
    <mergeCell ref="O150:O151"/>
    <mergeCell ref="Z152:Z153"/>
    <mergeCell ref="B154:B155"/>
    <mergeCell ref="C154:C155"/>
    <mergeCell ref="E154:E155"/>
    <mergeCell ref="F154:F155"/>
    <mergeCell ref="G154:G155"/>
    <mergeCell ref="H154:H155"/>
    <mergeCell ref="I154:I155"/>
    <mergeCell ref="J154:J155"/>
    <mergeCell ref="K154:K155"/>
    <mergeCell ref="T152:T153"/>
    <mergeCell ref="U152:U153"/>
    <mergeCell ref="V152:V153"/>
    <mergeCell ref="W152:W153"/>
    <mergeCell ref="X152:X153"/>
    <mergeCell ref="Y152:Y153"/>
    <mergeCell ref="N152:N153"/>
    <mergeCell ref="O152:O153"/>
    <mergeCell ref="P152:P153"/>
    <mergeCell ref="Q152:Q153"/>
    <mergeCell ref="R152:R153"/>
    <mergeCell ref="S152:S153"/>
    <mergeCell ref="H152:H153"/>
    <mergeCell ref="I152:I153"/>
    <mergeCell ref="J152:J153"/>
    <mergeCell ref="K152:K153"/>
    <mergeCell ref="L152:L153"/>
    <mergeCell ref="M152:M153"/>
    <mergeCell ref="X154:X155"/>
    <mergeCell ref="Y154:Y155"/>
    <mergeCell ref="Z154:Z155"/>
    <mergeCell ref="B152:B153"/>
    <mergeCell ref="X156:X157"/>
    <mergeCell ref="Y156:Y157"/>
    <mergeCell ref="Z156:Z157"/>
    <mergeCell ref="B158:B159"/>
    <mergeCell ref="C158:C159"/>
    <mergeCell ref="E158:E159"/>
    <mergeCell ref="F158:F159"/>
    <mergeCell ref="G158:G159"/>
    <mergeCell ref="P156:P157"/>
    <mergeCell ref="Q156:Q157"/>
    <mergeCell ref="R156:R157"/>
    <mergeCell ref="S156:S157"/>
    <mergeCell ref="T156:T157"/>
    <mergeCell ref="U156:U157"/>
    <mergeCell ref="J156:J157"/>
    <mergeCell ref="K156:K157"/>
    <mergeCell ref="L156:L157"/>
    <mergeCell ref="M156:M157"/>
    <mergeCell ref="N156:N157"/>
    <mergeCell ref="O156:O157"/>
    <mergeCell ref="Z158:Z159"/>
    <mergeCell ref="B156:B157"/>
    <mergeCell ref="C156:C157"/>
    <mergeCell ref="E156:E157"/>
    <mergeCell ref="F156:F157"/>
    <mergeCell ref="G156:G157"/>
    <mergeCell ref="H156:H157"/>
    <mergeCell ref="I156:I157"/>
    <mergeCell ref="V156:V157"/>
    <mergeCell ref="W156:W157"/>
    <mergeCell ref="J160:J161"/>
    <mergeCell ref="K160:K161"/>
    <mergeCell ref="T158:T159"/>
    <mergeCell ref="U158:U159"/>
    <mergeCell ref="V158:V159"/>
    <mergeCell ref="W158:W159"/>
    <mergeCell ref="X158:X159"/>
    <mergeCell ref="Y158:Y159"/>
    <mergeCell ref="N158:N159"/>
    <mergeCell ref="O158:O159"/>
    <mergeCell ref="P158:P159"/>
    <mergeCell ref="Q158:Q159"/>
    <mergeCell ref="R158:R159"/>
    <mergeCell ref="S158:S159"/>
    <mergeCell ref="H158:H159"/>
    <mergeCell ref="I158:I159"/>
    <mergeCell ref="J158:J159"/>
    <mergeCell ref="K158:K159"/>
    <mergeCell ref="L158:L159"/>
    <mergeCell ref="M158:M159"/>
    <mergeCell ref="X160:X161"/>
    <mergeCell ref="Y160:Y161"/>
    <mergeCell ref="Z160:Z161"/>
    <mergeCell ref="B162:B163"/>
    <mergeCell ref="C162:C163"/>
    <mergeCell ref="E162:E163"/>
    <mergeCell ref="F162:F163"/>
    <mergeCell ref="G162:G163"/>
    <mergeCell ref="H162:H163"/>
    <mergeCell ref="I162:I163"/>
    <mergeCell ref="R160:R161"/>
    <mergeCell ref="S160:S161"/>
    <mergeCell ref="T160:T161"/>
    <mergeCell ref="U160:U161"/>
    <mergeCell ref="V160:V161"/>
    <mergeCell ref="W160:W161"/>
    <mergeCell ref="L160:L161"/>
    <mergeCell ref="M160:M161"/>
    <mergeCell ref="N160:N161"/>
    <mergeCell ref="O160:O161"/>
    <mergeCell ref="P160:P161"/>
    <mergeCell ref="Q160:Q161"/>
    <mergeCell ref="V162:V163"/>
    <mergeCell ref="W162:W163"/>
    <mergeCell ref="X162:X163"/>
    <mergeCell ref="Y162:Y163"/>
    <mergeCell ref="Z162:Z163"/>
    <mergeCell ref="B160:B161"/>
    <mergeCell ref="C160:C161"/>
    <mergeCell ref="E160:E161"/>
    <mergeCell ref="F160:F161"/>
    <mergeCell ref="G160:G161"/>
    <mergeCell ref="H160:H161"/>
    <mergeCell ref="I160:I161"/>
    <mergeCell ref="C164:C165"/>
    <mergeCell ref="E164:E165"/>
    <mergeCell ref="F164:F165"/>
    <mergeCell ref="G164:G165"/>
    <mergeCell ref="R166:R167"/>
    <mergeCell ref="S166:S167"/>
    <mergeCell ref="T166:T167"/>
    <mergeCell ref="U166:U167"/>
    <mergeCell ref="V166:V167"/>
    <mergeCell ref="W166:W167"/>
    <mergeCell ref="L166:L167"/>
    <mergeCell ref="M166:M167"/>
    <mergeCell ref="N166:N167"/>
    <mergeCell ref="O166:O167"/>
    <mergeCell ref="P166:P167"/>
    <mergeCell ref="Q166:Q167"/>
    <mergeCell ref="P162:P163"/>
    <mergeCell ref="Q162:Q163"/>
    <mergeCell ref="R162:R163"/>
    <mergeCell ref="S162:S163"/>
    <mergeCell ref="T162:T163"/>
    <mergeCell ref="U162:U163"/>
    <mergeCell ref="J162:J163"/>
    <mergeCell ref="K162:K163"/>
    <mergeCell ref="L162:L163"/>
    <mergeCell ref="M162:M163"/>
    <mergeCell ref="N162:N163"/>
    <mergeCell ref="O162:O163"/>
    <mergeCell ref="Z164:Z165"/>
    <mergeCell ref="B166:B167"/>
    <mergeCell ref="C166:C167"/>
    <mergeCell ref="E166:E167"/>
    <mergeCell ref="F166:F167"/>
    <mergeCell ref="G166:G167"/>
    <mergeCell ref="H166:H167"/>
    <mergeCell ref="I166:I167"/>
    <mergeCell ref="J166:J167"/>
    <mergeCell ref="K166:K167"/>
    <mergeCell ref="T164:T165"/>
    <mergeCell ref="U164:U165"/>
    <mergeCell ref="V164:V165"/>
    <mergeCell ref="W164:W165"/>
    <mergeCell ref="X164:X165"/>
    <mergeCell ref="Y164:Y165"/>
    <mergeCell ref="N164:N165"/>
    <mergeCell ref="O164:O165"/>
    <mergeCell ref="P164:P165"/>
    <mergeCell ref="Q164:Q165"/>
    <mergeCell ref="R164:R165"/>
    <mergeCell ref="S164:S165"/>
    <mergeCell ref="H164:H165"/>
    <mergeCell ref="I164:I165"/>
    <mergeCell ref="J164:J165"/>
    <mergeCell ref="K164:K165"/>
    <mergeCell ref="L164:L165"/>
    <mergeCell ref="M164:M165"/>
    <mergeCell ref="X166:X167"/>
    <mergeCell ref="Y166:Y167"/>
    <mergeCell ref="Z166:Z167"/>
    <mergeCell ref="B164:B165"/>
    <mergeCell ref="X172:X173"/>
    <mergeCell ref="Y172:Y173"/>
    <mergeCell ref="X168:X169"/>
    <mergeCell ref="Y168:Y169"/>
    <mergeCell ref="Z168:Z169"/>
    <mergeCell ref="B170:B171"/>
    <mergeCell ref="C170:C171"/>
    <mergeCell ref="E170:E171"/>
    <mergeCell ref="F170:F171"/>
    <mergeCell ref="G170:G171"/>
    <mergeCell ref="P168:P169"/>
    <mergeCell ref="Q168:Q169"/>
    <mergeCell ref="R168:R169"/>
    <mergeCell ref="S168:S169"/>
    <mergeCell ref="T168:T169"/>
    <mergeCell ref="U168:U169"/>
    <mergeCell ref="J168:J169"/>
    <mergeCell ref="K168:K169"/>
    <mergeCell ref="L168:L169"/>
    <mergeCell ref="M168:M169"/>
    <mergeCell ref="N168:N169"/>
    <mergeCell ref="O168:O169"/>
    <mergeCell ref="Z170:Z171"/>
    <mergeCell ref="B168:B169"/>
    <mergeCell ref="C168:C169"/>
    <mergeCell ref="E168:E169"/>
    <mergeCell ref="F168:F169"/>
    <mergeCell ref="G168:G169"/>
    <mergeCell ref="H168:H169"/>
    <mergeCell ref="I168:I169"/>
    <mergeCell ref="V168:V169"/>
    <mergeCell ref="W168:W169"/>
    <mergeCell ref="V174:V175"/>
    <mergeCell ref="W174:W175"/>
    <mergeCell ref="X174:X175"/>
    <mergeCell ref="Y174:Y175"/>
    <mergeCell ref="Z174:Z175"/>
    <mergeCell ref="B172:B173"/>
    <mergeCell ref="C172:C173"/>
    <mergeCell ref="E172:E173"/>
    <mergeCell ref="F172:F173"/>
    <mergeCell ref="G172:G173"/>
    <mergeCell ref="H172:H173"/>
    <mergeCell ref="I172:I173"/>
    <mergeCell ref="J172:J173"/>
    <mergeCell ref="K172:K173"/>
    <mergeCell ref="T170:T171"/>
    <mergeCell ref="U170:U171"/>
    <mergeCell ref="V170:V171"/>
    <mergeCell ref="W170:W171"/>
    <mergeCell ref="X170:X171"/>
    <mergeCell ref="Y170:Y171"/>
    <mergeCell ref="N170:N171"/>
    <mergeCell ref="O170:O171"/>
    <mergeCell ref="P170:P171"/>
    <mergeCell ref="Q170:Q171"/>
    <mergeCell ref="R170:R171"/>
    <mergeCell ref="S170:S171"/>
    <mergeCell ref="H170:H171"/>
    <mergeCell ref="I170:I171"/>
    <mergeCell ref="J170:J171"/>
    <mergeCell ref="K170:K171"/>
    <mergeCell ref="L170:L171"/>
    <mergeCell ref="M170:M171"/>
    <mergeCell ref="P174:P175"/>
    <mergeCell ref="Q174:Q175"/>
    <mergeCell ref="R174:R175"/>
    <mergeCell ref="S174:S175"/>
    <mergeCell ref="T174:T175"/>
    <mergeCell ref="U174:U175"/>
    <mergeCell ref="J174:J175"/>
    <mergeCell ref="K174:K175"/>
    <mergeCell ref="L174:L175"/>
    <mergeCell ref="M174:M175"/>
    <mergeCell ref="N174:N175"/>
    <mergeCell ref="O174:O175"/>
    <mergeCell ref="Z172:Z173"/>
    <mergeCell ref="B174:B175"/>
    <mergeCell ref="C174:C175"/>
    <mergeCell ref="E174:E175"/>
    <mergeCell ref="F174:F175"/>
    <mergeCell ref="G174:G175"/>
    <mergeCell ref="H174:H175"/>
    <mergeCell ref="I174:I175"/>
    <mergeCell ref="R172:R173"/>
    <mergeCell ref="S172:S173"/>
    <mergeCell ref="T172:T173"/>
    <mergeCell ref="U172:U173"/>
    <mergeCell ref="V172:V173"/>
    <mergeCell ref="W172:W173"/>
    <mergeCell ref="L172:L173"/>
    <mergeCell ref="M172:M173"/>
    <mergeCell ref="N172:N173"/>
    <mergeCell ref="O172:O173"/>
    <mergeCell ref="P172:P173"/>
    <mergeCell ref="Q172:Q173"/>
    <mergeCell ref="M176:M177"/>
    <mergeCell ref="X178:X179"/>
    <mergeCell ref="Y178:Y179"/>
    <mergeCell ref="Z178:Z179"/>
    <mergeCell ref="B176:B177"/>
    <mergeCell ref="C176:C177"/>
    <mergeCell ref="E176:E177"/>
    <mergeCell ref="F176:F177"/>
    <mergeCell ref="G176:G177"/>
    <mergeCell ref="R178:R179"/>
    <mergeCell ref="S178:S179"/>
    <mergeCell ref="T178:T179"/>
    <mergeCell ref="U178:U179"/>
    <mergeCell ref="V178:V179"/>
    <mergeCell ref="W178:W179"/>
    <mergeCell ref="L178:L179"/>
    <mergeCell ref="M178:M179"/>
    <mergeCell ref="N178:N179"/>
    <mergeCell ref="O178:O179"/>
    <mergeCell ref="P178:P179"/>
    <mergeCell ref="Q178:Q179"/>
    <mergeCell ref="V180:V181"/>
    <mergeCell ref="W180:W181"/>
    <mergeCell ref="Z176:Z177"/>
    <mergeCell ref="B178:B179"/>
    <mergeCell ref="C178:C179"/>
    <mergeCell ref="E178:E179"/>
    <mergeCell ref="F178:F179"/>
    <mergeCell ref="G178:G179"/>
    <mergeCell ref="H178:H179"/>
    <mergeCell ref="I178:I179"/>
    <mergeCell ref="J178:J179"/>
    <mergeCell ref="K178:K179"/>
    <mergeCell ref="T176:T177"/>
    <mergeCell ref="U176:U177"/>
    <mergeCell ref="V176:V177"/>
    <mergeCell ref="W176:W177"/>
    <mergeCell ref="X176:X177"/>
    <mergeCell ref="Y176:Y177"/>
    <mergeCell ref="N176:N177"/>
    <mergeCell ref="O176:O177"/>
    <mergeCell ref="X180:X181"/>
    <mergeCell ref="Y180:Y181"/>
    <mergeCell ref="Z180:Z181"/>
    <mergeCell ref="P176:P177"/>
    <mergeCell ref="Q176:Q177"/>
    <mergeCell ref="R176:R177"/>
    <mergeCell ref="S176:S177"/>
    <mergeCell ref="H176:H177"/>
    <mergeCell ref="I176:I177"/>
    <mergeCell ref="J176:J177"/>
    <mergeCell ref="K176:K177"/>
    <mergeCell ref="L176:L177"/>
    <mergeCell ref="B182:B183"/>
    <mergeCell ref="C182:C183"/>
    <mergeCell ref="E182:E183"/>
    <mergeCell ref="F182:F183"/>
    <mergeCell ref="G182:G183"/>
    <mergeCell ref="P180:P181"/>
    <mergeCell ref="Q180:Q181"/>
    <mergeCell ref="R180:R181"/>
    <mergeCell ref="S180:S181"/>
    <mergeCell ref="T180:T181"/>
    <mergeCell ref="U180:U181"/>
    <mergeCell ref="J180:J181"/>
    <mergeCell ref="K180:K181"/>
    <mergeCell ref="L180:L181"/>
    <mergeCell ref="M180:M181"/>
    <mergeCell ref="N180:N181"/>
    <mergeCell ref="O180:O181"/>
    <mergeCell ref="K182:K183"/>
    <mergeCell ref="L182:L183"/>
    <mergeCell ref="M182:M183"/>
    <mergeCell ref="Z182:Z183"/>
    <mergeCell ref="B180:B181"/>
    <mergeCell ref="C180:C181"/>
    <mergeCell ref="E180:E181"/>
    <mergeCell ref="F180:F181"/>
    <mergeCell ref="G180:G181"/>
    <mergeCell ref="H180:H181"/>
    <mergeCell ref="I180:I181"/>
    <mergeCell ref="A184:A227"/>
    <mergeCell ref="B184:B185"/>
    <mergeCell ref="C184:C185"/>
    <mergeCell ref="E184:E185"/>
    <mergeCell ref="F184:F185"/>
    <mergeCell ref="G184:G185"/>
    <mergeCell ref="H184:H185"/>
    <mergeCell ref="I184:I185"/>
    <mergeCell ref="J184:J185"/>
    <mergeCell ref="T182:T183"/>
    <mergeCell ref="U182:U183"/>
    <mergeCell ref="V182:V183"/>
    <mergeCell ref="W182:W183"/>
    <mergeCell ref="X182:X183"/>
    <mergeCell ref="Y182:Y183"/>
    <mergeCell ref="N182:N183"/>
    <mergeCell ref="O182:O183"/>
    <mergeCell ref="P182:P183"/>
    <mergeCell ref="Q182:Q183"/>
    <mergeCell ref="R182:R183"/>
    <mergeCell ref="S182:S183"/>
    <mergeCell ref="H182:H183"/>
    <mergeCell ref="I182:I183"/>
    <mergeCell ref="J182:J183"/>
    <mergeCell ref="A140:A183"/>
    <mergeCell ref="G140:G141"/>
    <mergeCell ref="W184:W185"/>
    <mergeCell ref="X184:X185"/>
    <mergeCell ref="Y184:Y185"/>
    <mergeCell ref="Z184:Z185"/>
    <mergeCell ref="B186:B187"/>
    <mergeCell ref="C186:C187"/>
    <mergeCell ref="E186:E187"/>
    <mergeCell ref="F186:F187"/>
    <mergeCell ref="G186:G187"/>
    <mergeCell ref="H186:H187"/>
    <mergeCell ref="Q184:Q185"/>
    <mergeCell ref="R184:R185"/>
    <mergeCell ref="S184:S185"/>
    <mergeCell ref="T184:T185"/>
    <mergeCell ref="U184:U185"/>
    <mergeCell ref="V184:V185"/>
    <mergeCell ref="K184:K185"/>
    <mergeCell ref="L184:L185"/>
    <mergeCell ref="M184:M185"/>
    <mergeCell ref="N184:N185"/>
    <mergeCell ref="O184:O185"/>
    <mergeCell ref="P184:P185"/>
    <mergeCell ref="U186:U187"/>
    <mergeCell ref="V186:V187"/>
    <mergeCell ref="W186:W187"/>
    <mergeCell ref="X186:X187"/>
    <mergeCell ref="Y186:Y187"/>
    <mergeCell ref="Z186:Z187"/>
    <mergeCell ref="O186:O187"/>
    <mergeCell ref="P186:P187"/>
    <mergeCell ref="Q186:Q187"/>
    <mergeCell ref="R186:R187"/>
    <mergeCell ref="S186:S187"/>
    <mergeCell ref="T186:T187"/>
    <mergeCell ref="I186:I187"/>
    <mergeCell ref="J186:J187"/>
    <mergeCell ref="K186:K187"/>
    <mergeCell ref="L186:L187"/>
    <mergeCell ref="M186:M187"/>
    <mergeCell ref="N186:N187"/>
    <mergeCell ref="B190:B191"/>
    <mergeCell ref="C190:C191"/>
    <mergeCell ref="E190:E191"/>
    <mergeCell ref="F190:F191"/>
    <mergeCell ref="G190:G191"/>
    <mergeCell ref="H190:H191"/>
    <mergeCell ref="U188:U189"/>
    <mergeCell ref="B188:B189"/>
    <mergeCell ref="C188:C189"/>
    <mergeCell ref="E188:E189"/>
    <mergeCell ref="F188:F189"/>
    <mergeCell ref="G188:G189"/>
    <mergeCell ref="H188:H189"/>
    <mergeCell ref="U190:U191"/>
    <mergeCell ref="V188:V189"/>
    <mergeCell ref="W188:W189"/>
    <mergeCell ref="X188:X189"/>
    <mergeCell ref="Y188:Y189"/>
    <mergeCell ref="Z188:Z189"/>
    <mergeCell ref="O188:O189"/>
    <mergeCell ref="P188:P189"/>
    <mergeCell ref="Q188:Q189"/>
    <mergeCell ref="R188:R189"/>
    <mergeCell ref="S188:S189"/>
    <mergeCell ref="T188:T189"/>
    <mergeCell ref="I188:I189"/>
    <mergeCell ref="J188:J189"/>
    <mergeCell ref="K188:K189"/>
    <mergeCell ref="L188:L189"/>
    <mergeCell ref="M188:M189"/>
    <mergeCell ref="N188:N189"/>
    <mergeCell ref="V190:V191"/>
    <mergeCell ref="W190:W191"/>
    <mergeCell ref="X190:X191"/>
    <mergeCell ref="Y190:Y191"/>
    <mergeCell ref="Z190:Z191"/>
    <mergeCell ref="O190:O191"/>
    <mergeCell ref="P190:P191"/>
    <mergeCell ref="Q190:Q191"/>
    <mergeCell ref="R190:R191"/>
    <mergeCell ref="S190:S191"/>
    <mergeCell ref="T190:T191"/>
    <mergeCell ref="I190:I191"/>
    <mergeCell ref="J190:J191"/>
    <mergeCell ref="K190:K191"/>
    <mergeCell ref="L190:L191"/>
    <mergeCell ref="M190:M191"/>
    <mergeCell ref="N190:N191"/>
    <mergeCell ref="B194:B195"/>
    <mergeCell ref="C194:C195"/>
    <mergeCell ref="E194:E195"/>
    <mergeCell ref="F194:F195"/>
    <mergeCell ref="G194:G195"/>
    <mergeCell ref="H194:H195"/>
    <mergeCell ref="U192:U193"/>
    <mergeCell ref="V192:V193"/>
    <mergeCell ref="W192:W193"/>
    <mergeCell ref="X192:X193"/>
    <mergeCell ref="Y192:Y193"/>
    <mergeCell ref="Z192:Z193"/>
    <mergeCell ref="O192:O193"/>
    <mergeCell ref="P192:P193"/>
    <mergeCell ref="Q192:Q193"/>
    <mergeCell ref="R192:R193"/>
    <mergeCell ref="S192:S193"/>
    <mergeCell ref="T192:T193"/>
    <mergeCell ref="I192:I193"/>
    <mergeCell ref="J192:J193"/>
    <mergeCell ref="K192:K193"/>
    <mergeCell ref="L192:L193"/>
    <mergeCell ref="M192:M193"/>
    <mergeCell ref="N192:N193"/>
    <mergeCell ref="B192:B193"/>
    <mergeCell ref="C192:C193"/>
    <mergeCell ref="E192:E193"/>
    <mergeCell ref="F192:F193"/>
    <mergeCell ref="G192:G193"/>
    <mergeCell ref="H192:H193"/>
    <mergeCell ref="U194:U195"/>
    <mergeCell ref="V194:V195"/>
    <mergeCell ref="W194:W195"/>
    <mergeCell ref="X194:X195"/>
    <mergeCell ref="Y194:Y195"/>
    <mergeCell ref="Z194:Z195"/>
    <mergeCell ref="O194:O195"/>
    <mergeCell ref="P194:P195"/>
    <mergeCell ref="Q194:Q195"/>
    <mergeCell ref="R194:R195"/>
    <mergeCell ref="S194:S195"/>
    <mergeCell ref="T194:T195"/>
    <mergeCell ref="I194:I195"/>
    <mergeCell ref="J194:J195"/>
    <mergeCell ref="K194:K195"/>
    <mergeCell ref="L194:L195"/>
    <mergeCell ref="M194:M195"/>
    <mergeCell ref="N194:N195"/>
    <mergeCell ref="B198:B199"/>
    <mergeCell ref="C198:C199"/>
    <mergeCell ref="E198:E199"/>
    <mergeCell ref="F198:F199"/>
    <mergeCell ref="G198:G199"/>
    <mergeCell ref="H198:H199"/>
    <mergeCell ref="U196:U197"/>
    <mergeCell ref="V196:V197"/>
    <mergeCell ref="W196:W197"/>
    <mergeCell ref="X196:X197"/>
    <mergeCell ref="Y196:Y197"/>
    <mergeCell ref="Z196:Z197"/>
    <mergeCell ref="O196:O197"/>
    <mergeCell ref="P196:P197"/>
    <mergeCell ref="Q196:Q197"/>
    <mergeCell ref="R196:R197"/>
    <mergeCell ref="S196:S197"/>
    <mergeCell ref="T196:T197"/>
    <mergeCell ref="I196:I197"/>
    <mergeCell ref="J196:J197"/>
    <mergeCell ref="K196:K197"/>
    <mergeCell ref="L196:L197"/>
    <mergeCell ref="M196:M197"/>
    <mergeCell ref="N196:N197"/>
    <mergeCell ref="B196:B197"/>
    <mergeCell ref="C196:C197"/>
    <mergeCell ref="E196:E197"/>
    <mergeCell ref="F196:F197"/>
    <mergeCell ref="G196:G197"/>
    <mergeCell ref="H196:H197"/>
    <mergeCell ref="U198:U199"/>
    <mergeCell ref="V198:V199"/>
    <mergeCell ref="W198:W199"/>
    <mergeCell ref="X198:X199"/>
    <mergeCell ref="Y198:Y199"/>
    <mergeCell ref="Z198:Z199"/>
    <mergeCell ref="O198:O199"/>
    <mergeCell ref="P198:P199"/>
    <mergeCell ref="Q198:Q199"/>
    <mergeCell ref="R198:R199"/>
    <mergeCell ref="S198:S199"/>
    <mergeCell ref="T198:T199"/>
    <mergeCell ref="I198:I199"/>
    <mergeCell ref="J198:J199"/>
    <mergeCell ref="K198:K199"/>
    <mergeCell ref="L198:L199"/>
    <mergeCell ref="M198:M199"/>
    <mergeCell ref="N198:N199"/>
    <mergeCell ref="B202:B203"/>
    <mergeCell ref="C202:C203"/>
    <mergeCell ref="E202:E203"/>
    <mergeCell ref="F202:F203"/>
    <mergeCell ref="G202:G203"/>
    <mergeCell ref="H202:H203"/>
    <mergeCell ref="U200:U201"/>
    <mergeCell ref="V200:V201"/>
    <mergeCell ref="W200:W201"/>
    <mergeCell ref="X200:X201"/>
    <mergeCell ref="Y200:Y201"/>
    <mergeCell ref="Z200:Z201"/>
    <mergeCell ref="O200:O201"/>
    <mergeCell ref="P200:P201"/>
    <mergeCell ref="Q200:Q201"/>
    <mergeCell ref="R200:R201"/>
    <mergeCell ref="S200:S201"/>
    <mergeCell ref="T200:T201"/>
    <mergeCell ref="I200:I201"/>
    <mergeCell ref="J200:J201"/>
    <mergeCell ref="K200:K201"/>
    <mergeCell ref="L200:L201"/>
    <mergeCell ref="M200:M201"/>
    <mergeCell ref="N200:N201"/>
    <mergeCell ref="B200:B201"/>
    <mergeCell ref="C200:C201"/>
    <mergeCell ref="E200:E201"/>
    <mergeCell ref="F200:F201"/>
    <mergeCell ref="G200:G201"/>
    <mergeCell ref="H200:H201"/>
    <mergeCell ref="U202:U203"/>
    <mergeCell ref="V202:V203"/>
    <mergeCell ref="W202:W203"/>
    <mergeCell ref="X202:X203"/>
    <mergeCell ref="Y202:Y203"/>
    <mergeCell ref="Z202:Z203"/>
    <mergeCell ref="O202:O203"/>
    <mergeCell ref="P202:P203"/>
    <mergeCell ref="Q202:Q203"/>
    <mergeCell ref="R202:R203"/>
    <mergeCell ref="S202:S203"/>
    <mergeCell ref="T202:T203"/>
    <mergeCell ref="I202:I203"/>
    <mergeCell ref="J202:J203"/>
    <mergeCell ref="K202:K203"/>
    <mergeCell ref="L202:L203"/>
    <mergeCell ref="M202:M203"/>
    <mergeCell ref="N202:N203"/>
    <mergeCell ref="B206:B207"/>
    <mergeCell ref="C206:C207"/>
    <mergeCell ref="E206:E207"/>
    <mergeCell ref="F206:F207"/>
    <mergeCell ref="G206:G207"/>
    <mergeCell ref="H206:H207"/>
    <mergeCell ref="U204:U205"/>
    <mergeCell ref="V204:V205"/>
    <mergeCell ref="W204:W205"/>
    <mergeCell ref="X204:X205"/>
    <mergeCell ref="Y204:Y205"/>
    <mergeCell ref="Z204:Z205"/>
    <mergeCell ref="O204:O205"/>
    <mergeCell ref="P204:P205"/>
    <mergeCell ref="Q204:Q205"/>
    <mergeCell ref="R204:R205"/>
    <mergeCell ref="S204:S205"/>
    <mergeCell ref="T204:T205"/>
    <mergeCell ref="I204:I205"/>
    <mergeCell ref="J204:J205"/>
    <mergeCell ref="K204:K205"/>
    <mergeCell ref="L204:L205"/>
    <mergeCell ref="M204:M205"/>
    <mergeCell ref="N204:N205"/>
    <mergeCell ref="B204:B205"/>
    <mergeCell ref="C204:C205"/>
    <mergeCell ref="E204:E205"/>
    <mergeCell ref="F204:F205"/>
    <mergeCell ref="G204:G205"/>
    <mergeCell ref="H204:H205"/>
    <mergeCell ref="U206:U207"/>
    <mergeCell ref="V206:V207"/>
    <mergeCell ref="W206:W207"/>
    <mergeCell ref="X206:X207"/>
    <mergeCell ref="Y206:Y207"/>
    <mergeCell ref="Z206:Z207"/>
    <mergeCell ref="O206:O207"/>
    <mergeCell ref="P206:P207"/>
    <mergeCell ref="Q206:Q207"/>
    <mergeCell ref="R206:R207"/>
    <mergeCell ref="S206:S207"/>
    <mergeCell ref="T206:T207"/>
    <mergeCell ref="I206:I207"/>
    <mergeCell ref="J206:J207"/>
    <mergeCell ref="K206:K207"/>
    <mergeCell ref="L206:L207"/>
    <mergeCell ref="M206:M207"/>
    <mergeCell ref="N206:N207"/>
    <mergeCell ref="B210:B211"/>
    <mergeCell ref="C210:C211"/>
    <mergeCell ref="E210:E211"/>
    <mergeCell ref="F210:F211"/>
    <mergeCell ref="G210:G211"/>
    <mergeCell ref="H210:H211"/>
    <mergeCell ref="U208:U209"/>
    <mergeCell ref="V208:V209"/>
    <mergeCell ref="W208:W209"/>
    <mergeCell ref="X208:X209"/>
    <mergeCell ref="Y208:Y209"/>
    <mergeCell ref="Z208:Z209"/>
    <mergeCell ref="O208:O209"/>
    <mergeCell ref="P208:P209"/>
    <mergeCell ref="Q208:Q209"/>
    <mergeCell ref="R208:R209"/>
    <mergeCell ref="S208:S209"/>
    <mergeCell ref="T208:T209"/>
    <mergeCell ref="I208:I209"/>
    <mergeCell ref="J208:J209"/>
    <mergeCell ref="K208:K209"/>
    <mergeCell ref="L208:L209"/>
    <mergeCell ref="M208:M209"/>
    <mergeCell ref="N208:N209"/>
    <mergeCell ref="B208:B209"/>
    <mergeCell ref="C208:C209"/>
    <mergeCell ref="E208:E209"/>
    <mergeCell ref="F208:F209"/>
    <mergeCell ref="G208:G209"/>
    <mergeCell ref="H208:H209"/>
    <mergeCell ref="U210:U211"/>
    <mergeCell ref="V210:V211"/>
    <mergeCell ref="W210:W211"/>
    <mergeCell ref="X210:X211"/>
    <mergeCell ref="Y210:Y211"/>
    <mergeCell ref="Z210:Z211"/>
    <mergeCell ref="O210:O211"/>
    <mergeCell ref="P210:P211"/>
    <mergeCell ref="Q210:Q211"/>
    <mergeCell ref="R210:R211"/>
    <mergeCell ref="S210:S211"/>
    <mergeCell ref="T210:T211"/>
    <mergeCell ref="I210:I211"/>
    <mergeCell ref="J210:J211"/>
    <mergeCell ref="K210:K211"/>
    <mergeCell ref="L210:L211"/>
    <mergeCell ref="M210:M211"/>
    <mergeCell ref="N210:N211"/>
    <mergeCell ref="B214:B215"/>
    <mergeCell ref="C214:C215"/>
    <mergeCell ref="E214:E215"/>
    <mergeCell ref="F214:F215"/>
    <mergeCell ref="G214:G215"/>
    <mergeCell ref="H214:H215"/>
    <mergeCell ref="U212:U213"/>
    <mergeCell ref="V212:V213"/>
    <mergeCell ref="W212:W213"/>
    <mergeCell ref="X212:X213"/>
    <mergeCell ref="Y212:Y213"/>
    <mergeCell ref="Z212:Z213"/>
    <mergeCell ref="O212:O213"/>
    <mergeCell ref="P212:P213"/>
    <mergeCell ref="Q212:Q213"/>
    <mergeCell ref="R212:R213"/>
    <mergeCell ref="S212:S213"/>
    <mergeCell ref="T212:T213"/>
    <mergeCell ref="I212:I213"/>
    <mergeCell ref="J212:J213"/>
    <mergeCell ref="K212:K213"/>
    <mergeCell ref="L212:L213"/>
    <mergeCell ref="M212:M213"/>
    <mergeCell ref="N212:N213"/>
    <mergeCell ref="B212:B213"/>
    <mergeCell ref="C212:C213"/>
    <mergeCell ref="E212:E213"/>
    <mergeCell ref="F212:F213"/>
    <mergeCell ref="G212:G213"/>
    <mergeCell ref="H212:H213"/>
    <mergeCell ref="U214:U215"/>
    <mergeCell ref="V214:V215"/>
    <mergeCell ref="W214:W215"/>
    <mergeCell ref="X214:X215"/>
    <mergeCell ref="Y214:Y215"/>
    <mergeCell ref="Z214:Z215"/>
    <mergeCell ref="O214:O215"/>
    <mergeCell ref="P214:P215"/>
    <mergeCell ref="Q214:Q215"/>
    <mergeCell ref="R214:R215"/>
    <mergeCell ref="S214:S215"/>
    <mergeCell ref="T214:T215"/>
    <mergeCell ref="I214:I215"/>
    <mergeCell ref="J214:J215"/>
    <mergeCell ref="K214:K215"/>
    <mergeCell ref="L214:L215"/>
    <mergeCell ref="M214:M215"/>
    <mergeCell ref="N214:N215"/>
    <mergeCell ref="B218:B219"/>
    <mergeCell ref="C218:C219"/>
    <mergeCell ref="E218:E219"/>
    <mergeCell ref="F218:F219"/>
    <mergeCell ref="G218:G219"/>
    <mergeCell ref="H218:H219"/>
    <mergeCell ref="U216:U217"/>
    <mergeCell ref="V216:V217"/>
    <mergeCell ref="W216:W217"/>
    <mergeCell ref="X216:X217"/>
    <mergeCell ref="Y216:Y217"/>
    <mergeCell ref="Z216:Z217"/>
    <mergeCell ref="O216:O217"/>
    <mergeCell ref="P216:P217"/>
    <mergeCell ref="Q216:Q217"/>
    <mergeCell ref="R216:R217"/>
    <mergeCell ref="S216:S217"/>
    <mergeCell ref="T216:T217"/>
    <mergeCell ref="I216:I217"/>
    <mergeCell ref="J216:J217"/>
    <mergeCell ref="K216:K217"/>
    <mergeCell ref="L216:L217"/>
    <mergeCell ref="M216:M217"/>
    <mergeCell ref="N216:N217"/>
    <mergeCell ref="B216:B217"/>
    <mergeCell ref="C216:C217"/>
    <mergeCell ref="E216:E217"/>
    <mergeCell ref="F216:F217"/>
    <mergeCell ref="G216:G217"/>
    <mergeCell ref="H216:H217"/>
    <mergeCell ref="U218:U219"/>
    <mergeCell ref="V218:V219"/>
    <mergeCell ref="W218:W219"/>
    <mergeCell ref="X218:X219"/>
    <mergeCell ref="Y218:Y219"/>
    <mergeCell ref="Z218:Z219"/>
    <mergeCell ref="O218:O219"/>
    <mergeCell ref="P218:P219"/>
    <mergeCell ref="Q218:Q219"/>
    <mergeCell ref="R218:R219"/>
    <mergeCell ref="S218:S219"/>
    <mergeCell ref="T218:T219"/>
    <mergeCell ref="I218:I219"/>
    <mergeCell ref="J218:J219"/>
    <mergeCell ref="K218:K219"/>
    <mergeCell ref="L218:L219"/>
    <mergeCell ref="M218:M219"/>
    <mergeCell ref="N218:N219"/>
    <mergeCell ref="B222:B223"/>
    <mergeCell ref="C222:C223"/>
    <mergeCell ref="E222:E223"/>
    <mergeCell ref="F222:F223"/>
    <mergeCell ref="G222:G223"/>
    <mergeCell ref="H222:H223"/>
    <mergeCell ref="U220:U221"/>
    <mergeCell ref="V220:V221"/>
    <mergeCell ref="W220:W221"/>
    <mergeCell ref="X220:X221"/>
    <mergeCell ref="Y220:Y221"/>
    <mergeCell ref="Z220:Z221"/>
    <mergeCell ref="O220:O221"/>
    <mergeCell ref="P220:P221"/>
    <mergeCell ref="Q220:Q221"/>
    <mergeCell ref="R220:R221"/>
    <mergeCell ref="S220:S221"/>
    <mergeCell ref="T220:T221"/>
    <mergeCell ref="I220:I221"/>
    <mergeCell ref="J220:J221"/>
    <mergeCell ref="K220:K221"/>
    <mergeCell ref="L220:L221"/>
    <mergeCell ref="M220:M221"/>
    <mergeCell ref="N220:N221"/>
    <mergeCell ref="B220:B221"/>
    <mergeCell ref="C220:C221"/>
    <mergeCell ref="E220:E221"/>
    <mergeCell ref="F220:F221"/>
    <mergeCell ref="G220:G221"/>
    <mergeCell ref="H220:H221"/>
    <mergeCell ref="U222:U223"/>
    <mergeCell ref="V222:V223"/>
    <mergeCell ref="W222:W223"/>
    <mergeCell ref="X222:X223"/>
    <mergeCell ref="Y222:Y223"/>
    <mergeCell ref="Z222:Z223"/>
    <mergeCell ref="O222:O223"/>
    <mergeCell ref="P222:P223"/>
    <mergeCell ref="Q222:Q223"/>
    <mergeCell ref="R222:R223"/>
    <mergeCell ref="S222:S223"/>
    <mergeCell ref="T222:T223"/>
    <mergeCell ref="I222:I223"/>
    <mergeCell ref="J222:J223"/>
    <mergeCell ref="K222:K223"/>
    <mergeCell ref="L222:L223"/>
    <mergeCell ref="M222:M223"/>
    <mergeCell ref="N222:N223"/>
    <mergeCell ref="B226:B227"/>
    <mergeCell ref="C226:C227"/>
    <mergeCell ref="E226:E227"/>
    <mergeCell ref="F226:F227"/>
    <mergeCell ref="G226:G227"/>
    <mergeCell ref="H226:H227"/>
    <mergeCell ref="U224:U225"/>
    <mergeCell ref="V224:V225"/>
    <mergeCell ref="W224:W225"/>
    <mergeCell ref="X224:X225"/>
    <mergeCell ref="Y224:Y225"/>
    <mergeCell ref="Z224:Z225"/>
    <mergeCell ref="O224:O225"/>
    <mergeCell ref="P224:P225"/>
    <mergeCell ref="Q224:Q225"/>
    <mergeCell ref="R224:R225"/>
    <mergeCell ref="S224:S225"/>
    <mergeCell ref="T224:T225"/>
    <mergeCell ref="I224:I225"/>
    <mergeCell ref="J224:J225"/>
    <mergeCell ref="K224:K225"/>
    <mergeCell ref="L224:L225"/>
    <mergeCell ref="M224:M225"/>
    <mergeCell ref="N224:N225"/>
    <mergeCell ref="B224:B225"/>
    <mergeCell ref="C224:C225"/>
    <mergeCell ref="E224:E225"/>
    <mergeCell ref="F224:F225"/>
    <mergeCell ref="G224:G225"/>
    <mergeCell ref="H224:H225"/>
    <mergeCell ref="U226:U227"/>
    <mergeCell ref="V226:V227"/>
    <mergeCell ref="W226:W227"/>
    <mergeCell ref="X226:X227"/>
    <mergeCell ref="Y226:Y227"/>
    <mergeCell ref="Z226:Z227"/>
    <mergeCell ref="O226:O227"/>
    <mergeCell ref="P226:P227"/>
    <mergeCell ref="Q226:Q227"/>
    <mergeCell ref="R226:R227"/>
    <mergeCell ref="S226:S227"/>
    <mergeCell ref="T226:T227"/>
    <mergeCell ref="I226:I227"/>
    <mergeCell ref="J226:J227"/>
    <mergeCell ref="K226:K227"/>
    <mergeCell ref="L226:L227"/>
    <mergeCell ref="M226:M227"/>
    <mergeCell ref="N226:N227"/>
    <mergeCell ref="Z228:Z229"/>
    <mergeCell ref="B230:B231"/>
    <mergeCell ref="C230:C231"/>
    <mergeCell ref="E230:E231"/>
    <mergeCell ref="F230:F231"/>
    <mergeCell ref="G230:G231"/>
    <mergeCell ref="H230:H231"/>
    <mergeCell ref="I230:I231"/>
    <mergeCell ref="J230:J231"/>
    <mergeCell ref="K230:K231"/>
    <mergeCell ref="T228:T229"/>
    <mergeCell ref="U228:U229"/>
    <mergeCell ref="V228:V229"/>
    <mergeCell ref="W228:W229"/>
    <mergeCell ref="X228:X229"/>
    <mergeCell ref="Y228:Y229"/>
    <mergeCell ref="N228:N229"/>
    <mergeCell ref="O228:O229"/>
    <mergeCell ref="P228:P229"/>
    <mergeCell ref="Q228:Q229"/>
    <mergeCell ref="R228:R229"/>
    <mergeCell ref="S228:S229"/>
    <mergeCell ref="H228:H229"/>
    <mergeCell ref="I228:I229"/>
    <mergeCell ref="J228:J229"/>
    <mergeCell ref="K228:K229"/>
    <mergeCell ref="L228:L229"/>
    <mergeCell ref="M228:M229"/>
    <mergeCell ref="B228:B229"/>
    <mergeCell ref="C228:C229"/>
    <mergeCell ref="E228:E229"/>
    <mergeCell ref="F228:F229"/>
    <mergeCell ref="X230:X231"/>
    <mergeCell ref="Y230:Y231"/>
    <mergeCell ref="Z230:Z231"/>
    <mergeCell ref="B232:B233"/>
    <mergeCell ref="C232:C233"/>
    <mergeCell ref="E232:E233"/>
    <mergeCell ref="F232:F233"/>
    <mergeCell ref="G232:G233"/>
    <mergeCell ref="H232:H233"/>
    <mergeCell ref="I232:I233"/>
    <mergeCell ref="R230:R231"/>
    <mergeCell ref="S230:S231"/>
    <mergeCell ref="T230:T231"/>
    <mergeCell ref="U230:U231"/>
    <mergeCell ref="V230:V231"/>
    <mergeCell ref="W230:W231"/>
    <mergeCell ref="L230:L231"/>
    <mergeCell ref="M230:M231"/>
    <mergeCell ref="N230:N231"/>
    <mergeCell ref="O230:O231"/>
    <mergeCell ref="P230:P231"/>
    <mergeCell ref="Q230:Q231"/>
    <mergeCell ref="V232:V233"/>
    <mergeCell ref="W232:W233"/>
    <mergeCell ref="X232:X233"/>
    <mergeCell ref="Y232:Y233"/>
    <mergeCell ref="Z232:Z233"/>
    <mergeCell ref="B234:B235"/>
    <mergeCell ref="C234:C235"/>
    <mergeCell ref="E234:E235"/>
    <mergeCell ref="F234:F235"/>
    <mergeCell ref="G234:G235"/>
    <mergeCell ref="P232:P233"/>
    <mergeCell ref="Q232:Q233"/>
    <mergeCell ref="R232:R233"/>
    <mergeCell ref="S232:S233"/>
    <mergeCell ref="T232:T233"/>
    <mergeCell ref="U232:U233"/>
    <mergeCell ref="J232:J233"/>
    <mergeCell ref="K232:K233"/>
    <mergeCell ref="L232:L233"/>
    <mergeCell ref="M232:M233"/>
    <mergeCell ref="N232:N233"/>
    <mergeCell ref="O232:O233"/>
    <mergeCell ref="Z234:Z235"/>
    <mergeCell ref="J236:J237"/>
    <mergeCell ref="K236:K237"/>
    <mergeCell ref="T234:T235"/>
    <mergeCell ref="U234:U235"/>
    <mergeCell ref="V234:V235"/>
    <mergeCell ref="W234:W235"/>
    <mergeCell ref="X234:X235"/>
    <mergeCell ref="Y234:Y235"/>
    <mergeCell ref="N234:N235"/>
    <mergeCell ref="O234:O235"/>
    <mergeCell ref="P234:P235"/>
    <mergeCell ref="Q234:Q235"/>
    <mergeCell ref="R234:R235"/>
    <mergeCell ref="S234:S235"/>
    <mergeCell ref="H234:H235"/>
    <mergeCell ref="I234:I235"/>
    <mergeCell ref="J234:J235"/>
    <mergeCell ref="K234:K235"/>
    <mergeCell ref="L234:L235"/>
    <mergeCell ref="M234:M235"/>
    <mergeCell ref="X236:X237"/>
    <mergeCell ref="Y236:Y237"/>
    <mergeCell ref="Z236:Z237"/>
    <mergeCell ref="B238:B239"/>
    <mergeCell ref="C238:C239"/>
    <mergeCell ref="E238:E239"/>
    <mergeCell ref="F238:F239"/>
    <mergeCell ref="G238:G239"/>
    <mergeCell ref="H238:H239"/>
    <mergeCell ref="I238:I239"/>
    <mergeCell ref="R236:R237"/>
    <mergeCell ref="S236:S237"/>
    <mergeCell ref="T236:T237"/>
    <mergeCell ref="U236:U237"/>
    <mergeCell ref="V236:V237"/>
    <mergeCell ref="W236:W237"/>
    <mergeCell ref="L236:L237"/>
    <mergeCell ref="M236:M237"/>
    <mergeCell ref="N236:N237"/>
    <mergeCell ref="O236:O237"/>
    <mergeCell ref="P236:P237"/>
    <mergeCell ref="Q236:Q237"/>
    <mergeCell ref="V238:V239"/>
    <mergeCell ref="W238:W239"/>
    <mergeCell ref="X238:X239"/>
    <mergeCell ref="Y238:Y239"/>
    <mergeCell ref="Z238:Z239"/>
    <mergeCell ref="B236:B237"/>
    <mergeCell ref="C236:C237"/>
    <mergeCell ref="E236:E237"/>
    <mergeCell ref="F236:F237"/>
    <mergeCell ref="G236:G237"/>
    <mergeCell ref="H236:H237"/>
    <mergeCell ref="I236:I237"/>
    <mergeCell ref="C240:C241"/>
    <mergeCell ref="E240:E241"/>
    <mergeCell ref="F240:F241"/>
    <mergeCell ref="G240:G241"/>
    <mergeCell ref="R242:R243"/>
    <mergeCell ref="S242:S243"/>
    <mergeCell ref="T242:T243"/>
    <mergeCell ref="U242:U243"/>
    <mergeCell ref="V242:V243"/>
    <mergeCell ref="W242:W243"/>
    <mergeCell ref="L242:L243"/>
    <mergeCell ref="M242:M243"/>
    <mergeCell ref="N242:N243"/>
    <mergeCell ref="O242:O243"/>
    <mergeCell ref="P242:P243"/>
    <mergeCell ref="Q242:Q243"/>
    <mergeCell ref="P238:P239"/>
    <mergeCell ref="Q238:Q239"/>
    <mergeCell ref="R238:R239"/>
    <mergeCell ref="S238:S239"/>
    <mergeCell ref="T238:T239"/>
    <mergeCell ref="U238:U239"/>
    <mergeCell ref="J238:J239"/>
    <mergeCell ref="K238:K239"/>
    <mergeCell ref="L238:L239"/>
    <mergeCell ref="M238:M239"/>
    <mergeCell ref="N238:N239"/>
    <mergeCell ref="O238:O239"/>
    <mergeCell ref="Z240:Z241"/>
    <mergeCell ref="B242:B243"/>
    <mergeCell ref="C242:C243"/>
    <mergeCell ref="E242:E243"/>
    <mergeCell ref="F242:F243"/>
    <mergeCell ref="G242:G243"/>
    <mergeCell ref="H242:H243"/>
    <mergeCell ref="I242:I243"/>
    <mergeCell ref="J242:J243"/>
    <mergeCell ref="K242:K243"/>
    <mergeCell ref="T240:T241"/>
    <mergeCell ref="U240:U241"/>
    <mergeCell ref="V240:V241"/>
    <mergeCell ref="W240:W241"/>
    <mergeCell ref="X240:X241"/>
    <mergeCell ref="Y240:Y241"/>
    <mergeCell ref="N240:N241"/>
    <mergeCell ref="O240:O241"/>
    <mergeCell ref="P240:P241"/>
    <mergeCell ref="Q240:Q241"/>
    <mergeCell ref="R240:R241"/>
    <mergeCell ref="S240:S241"/>
    <mergeCell ref="H240:H241"/>
    <mergeCell ref="I240:I241"/>
    <mergeCell ref="J240:J241"/>
    <mergeCell ref="K240:K241"/>
    <mergeCell ref="L240:L241"/>
    <mergeCell ref="M240:M241"/>
    <mergeCell ref="X242:X243"/>
    <mergeCell ref="Y242:Y243"/>
    <mergeCell ref="Z242:Z243"/>
    <mergeCell ref="B240:B241"/>
    <mergeCell ref="X244:X245"/>
    <mergeCell ref="Y244:Y245"/>
    <mergeCell ref="Z244:Z245"/>
    <mergeCell ref="B246:B247"/>
    <mergeCell ref="C246:C247"/>
    <mergeCell ref="E246:E247"/>
    <mergeCell ref="F246:F247"/>
    <mergeCell ref="G246:G247"/>
    <mergeCell ref="P244:P245"/>
    <mergeCell ref="Q244:Q245"/>
    <mergeCell ref="R244:R245"/>
    <mergeCell ref="S244:S245"/>
    <mergeCell ref="T244:T245"/>
    <mergeCell ref="U244:U245"/>
    <mergeCell ref="J244:J245"/>
    <mergeCell ref="K244:K245"/>
    <mergeCell ref="L244:L245"/>
    <mergeCell ref="M244:M245"/>
    <mergeCell ref="N244:N245"/>
    <mergeCell ref="O244:O245"/>
    <mergeCell ref="Z246:Z247"/>
    <mergeCell ref="B244:B245"/>
    <mergeCell ref="C244:C245"/>
    <mergeCell ref="E244:E245"/>
    <mergeCell ref="F244:F245"/>
    <mergeCell ref="G244:G245"/>
    <mergeCell ref="H244:H245"/>
    <mergeCell ref="I244:I245"/>
    <mergeCell ref="V244:V245"/>
    <mergeCell ref="W244:W245"/>
    <mergeCell ref="J248:J249"/>
    <mergeCell ref="K248:K249"/>
    <mergeCell ref="T246:T247"/>
    <mergeCell ref="U246:U247"/>
    <mergeCell ref="V246:V247"/>
    <mergeCell ref="W246:W247"/>
    <mergeCell ref="X246:X247"/>
    <mergeCell ref="Y246:Y247"/>
    <mergeCell ref="N246:N247"/>
    <mergeCell ref="O246:O247"/>
    <mergeCell ref="P246:P247"/>
    <mergeCell ref="Q246:Q247"/>
    <mergeCell ref="R246:R247"/>
    <mergeCell ref="S246:S247"/>
    <mergeCell ref="H246:H247"/>
    <mergeCell ref="I246:I247"/>
    <mergeCell ref="J246:J247"/>
    <mergeCell ref="K246:K247"/>
    <mergeCell ref="L246:L247"/>
    <mergeCell ref="M246:M247"/>
    <mergeCell ref="X248:X249"/>
    <mergeCell ref="Y248:Y249"/>
    <mergeCell ref="Z248:Z249"/>
    <mergeCell ref="B250:B251"/>
    <mergeCell ref="C250:C251"/>
    <mergeCell ref="E250:E251"/>
    <mergeCell ref="F250:F251"/>
    <mergeCell ref="G250:G251"/>
    <mergeCell ref="H250:H251"/>
    <mergeCell ref="I250:I251"/>
    <mergeCell ref="R248:R249"/>
    <mergeCell ref="S248:S249"/>
    <mergeCell ref="T248:T249"/>
    <mergeCell ref="U248:U249"/>
    <mergeCell ref="V248:V249"/>
    <mergeCell ref="W248:W249"/>
    <mergeCell ref="L248:L249"/>
    <mergeCell ref="M248:M249"/>
    <mergeCell ref="N248:N249"/>
    <mergeCell ref="O248:O249"/>
    <mergeCell ref="P248:P249"/>
    <mergeCell ref="Q248:Q249"/>
    <mergeCell ref="V250:V251"/>
    <mergeCell ref="W250:W251"/>
    <mergeCell ref="X250:X251"/>
    <mergeCell ref="Y250:Y251"/>
    <mergeCell ref="Z250:Z251"/>
    <mergeCell ref="B248:B249"/>
    <mergeCell ref="C248:C249"/>
    <mergeCell ref="E248:E249"/>
    <mergeCell ref="F248:F249"/>
    <mergeCell ref="G248:G249"/>
    <mergeCell ref="H248:H249"/>
    <mergeCell ref="I248:I249"/>
    <mergeCell ref="C252:C253"/>
    <mergeCell ref="E252:E253"/>
    <mergeCell ref="F252:F253"/>
    <mergeCell ref="G252:G253"/>
    <mergeCell ref="R254:R255"/>
    <mergeCell ref="S254:S255"/>
    <mergeCell ref="T254:T255"/>
    <mergeCell ref="U254:U255"/>
    <mergeCell ref="V254:V255"/>
    <mergeCell ref="W254:W255"/>
    <mergeCell ref="L254:L255"/>
    <mergeCell ref="M254:M255"/>
    <mergeCell ref="N254:N255"/>
    <mergeCell ref="O254:O255"/>
    <mergeCell ref="P254:P255"/>
    <mergeCell ref="Q254:Q255"/>
    <mergeCell ref="P250:P251"/>
    <mergeCell ref="Q250:Q251"/>
    <mergeCell ref="R250:R251"/>
    <mergeCell ref="S250:S251"/>
    <mergeCell ref="T250:T251"/>
    <mergeCell ref="U250:U251"/>
    <mergeCell ref="J250:J251"/>
    <mergeCell ref="K250:K251"/>
    <mergeCell ref="L250:L251"/>
    <mergeCell ref="M250:M251"/>
    <mergeCell ref="N250:N251"/>
    <mergeCell ref="O250:O251"/>
    <mergeCell ref="Z252:Z253"/>
    <mergeCell ref="B254:B255"/>
    <mergeCell ref="C254:C255"/>
    <mergeCell ref="E254:E255"/>
    <mergeCell ref="F254:F255"/>
    <mergeCell ref="G254:G255"/>
    <mergeCell ref="H254:H255"/>
    <mergeCell ref="I254:I255"/>
    <mergeCell ref="J254:J255"/>
    <mergeCell ref="K254:K255"/>
    <mergeCell ref="T252:T253"/>
    <mergeCell ref="U252:U253"/>
    <mergeCell ref="V252:V253"/>
    <mergeCell ref="W252:W253"/>
    <mergeCell ref="X252:X253"/>
    <mergeCell ref="Y252:Y253"/>
    <mergeCell ref="N252:N253"/>
    <mergeCell ref="O252:O253"/>
    <mergeCell ref="P252:P253"/>
    <mergeCell ref="Q252:Q253"/>
    <mergeCell ref="R252:R253"/>
    <mergeCell ref="S252:S253"/>
    <mergeCell ref="H252:H253"/>
    <mergeCell ref="I252:I253"/>
    <mergeCell ref="J252:J253"/>
    <mergeCell ref="K252:K253"/>
    <mergeCell ref="L252:L253"/>
    <mergeCell ref="M252:M253"/>
    <mergeCell ref="X254:X255"/>
    <mergeCell ref="Y254:Y255"/>
    <mergeCell ref="Z254:Z255"/>
    <mergeCell ref="B252:B253"/>
    <mergeCell ref="X260:X261"/>
    <mergeCell ref="Y260:Y261"/>
    <mergeCell ref="X256:X257"/>
    <mergeCell ref="Y256:Y257"/>
    <mergeCell ref="Z256:Z257"/>
    <mergeCell ref="B258:B259"/>
    <mergeCell ref="C258:C259"/>
    <mergeCell ref="E258:E259"/>
    <mergeCell ref="F258:F259"/>
    <mergeCell ref="G258:G259"/>
    <mergeCell ref="P256:P257"/>
    <mergeCell ref="Q256:Q257"/>
    <mergeCell ref="R256:R257"/>
    <mergeCell ref="S256:S257"/>
    <mergeCell ref="T256:T257"/>
    <mergeCell ref="U256:U257"/>
    <mergeCell ref="J256:J257"/>
    <mergeCell ref="K256:K257"/>
    <mergeCell ref="L256:L257"/>
    <mergeCell ref="M256:M257"/>
    <mergeCell ref="N256:N257"/>
    <mergeCell ref="O256:O257"/>
    <mergeCell ref="Z258:Z259"/>
    <mergeCell ref="B256:B257"/>
    <mergeCell ref="C256:C257"/>
    <mergeCell ref="E256:E257"/>
    <mergeCell ref="F256:F257"/>
    <mergeCell ref="G256:G257"/>
    <mergeCell ref="H256:H257"/>
    <mergeCell ref="I256:I257"/>
    <mergeCell ref="V256:V257"/>
    <mergeCell ref="W256:W257"/>
    <mergeCell ref="V262:V263"/>
    <mergeCell ref="W262:W263"/>
    <mergeCell ref="X262:X263"/>
    <mergeCell ref="Y262:Y263"/>
    <mergeCell ref="Z262:Z263"/>
    <mergeCell ref="B260:B261"/>
    <mergeCell ref="C260:C261"/>
    <mergeCell ref="E260:E261"/>
    <mergeCell ref="F260:F261"/>
    <mergeCell ref="G260:G261"/>
    <mergeCell ref="H260:H261"/>
    <mergeCell ref="I260:I261"/>
    <mergeCell ref="J260:J261"/>
    <mergeCell ref="K260:K261"/>
    <mergeCell ref="T258:T259"/>
    <mergeCell ref="U258:U259"/>
    <mergeCell ref="V258:V259"/>
    <mergeCell ref="W258:W259"/>
    <mergeCell ref="X258:X259"/>
    <mergeCell ref="Y258:Y259"/>
    <mergeCell ref="N258:N259"/>
    <mergeCell ref="O258:O259"/>
    <mergeCell ref="P258:P259"/>
    <mergeCell ref="Q258:Q259"/>
    <mergeCell ref="R258:R259"/>
    <mergeCell ref="S258:S259"/>
    <mergeCell ref="H258:H259"/>
    <mergeCell ref="I258:I259"/>
    <mergeCell ref="J258:J259"/>
    <mergeCell ref="K258:K259"/>
    <mergeCell ref="L258:L259"/>
    <mergeCell ref="M258:M259"/>
    <mergeCell ref="P262:P263"/>
    <mergeCell ref="Q262:Q263"/>
    <mergeCell ref="R262:R263"/>
    <mergeCell ref="S262:S263"/>
    <mergeCell ref="T262:T263"/>
    <mergeCell ref="U262:U263"/>
    <mergeCell ref="J262:J263"/>
    <mergeCell ref="K262:K263"/>
    <mergeCell ref="L262:L263"/>
    <mergeCell ref="M262:M263"/>
    <mergeCell ref="N262:N263"/>
    <mergeCell ref="O262:O263"/>
    <mergeCell ref="Z260:Z261"/>
    <mergeCell ref="B262:B263"/>
    <mergeCell ref="C262:C263"/>
    <mergeCell ref="E262:E263"/>
    <mergeCell ref="F262:F263"/>
    <mergeCell ref="G262:G263"/>
    <mergeCell ref="H262:H263"/>
    <mergeCell ref="I262:I263"/>
    <mergeCell ref="R260:R261"/>
    <mergeCell ref="S260:S261"/>
    <mergeCell ref="T260:T261"/>
    <mergeCell ref="U260:U261"/>
    <mergeCell ref="V260:V261"/>
    <mergeCell ref="W260:W261"/>
    <mergeCell ref="L260:L261"/>
    <mergeCell ref="M260:M261"/>
    <mergeCell ref="N260:N261"/>
    <mergeCell ref="O260:O261"/>
    <mergeCell ref="P260:P261"/>
    <mergeCell ref="Q260:Q261"/>
    <mergeCell ref="M264:M265"/>
    <mergeCell ref="X266:X267"/>
    <mergeCell ref="Y266:Y267"/>
    <mergeCell ref="Z266:Z267"/>
    <mergeCell ref="B264:B265"/>
    <mergeCell ref="C264:C265"/>
    <mergeCell ref="E264:E265"/>
    <mergeCell ref="F264:F265"/>
    <mergeCell ref="G264:G265"/>
    <mergeCell ref="R266:R267"/>
    <mergeCell ref="S266:S267"/>
    <mergeCell ref="T266:T267"/>
    <mergeCell ref="U266:U267"/>
    <mergeCell ref="V266:V267"/>
    <mergeCell ref="W266:W267"/>
    <mergeCell ref="L266:L267"/>
    <mergeCell ref="M266:M267"/>
    <mergeCell ref="N266:N267"/>
    <mergeCell ref="O266:O267"/>
    <mergeCell ref="P266:P267"/>
    <mergeCell ref="Q266:Q267"/>
    <mergeCell ref="V268:V269"/>
    <mergeCell ref="W268:W269"/>
    <mergeCell ref="Z264:Z265"/>
    <mergeCell ref="B266:B267"/>
    <mergeCell ref="C266:C267"/>
    <mergeCell ref="E266:E267"/>
    <mergeCell ref="F266:F267"/>
    <mergeCell ref="G266:G267"/>
    <mergeCell ref="H266:H267"/>
    <mergeCell ref="I266:I267"/>
    <mergeCell ref="J266:J267"/>
    <mergeCell ref="K266:K267"/>
    <mergeCell ref="T264:T265"/>
    <mergeCell ref="U264:U265"/>
    <mergeCell ref="V264:V265"/>
    <mergeCell ref="W264:W265"/>
    <mergeCell ref="X264:X265"/>
    <mergeCell ref="Y264:Y265"/>
    <mergeCell ref="N264:N265"/>
    <mergeCell ref="O264:O265"/>
    <mergeCell ref="X268:X269"/>
    <mergeCell ref="Y268:Y269"/>
    <mergeCell ref="Z268:Z269"/>
    <mergeCell ref="P264:P265"/>
    <mergeCell ref="Q264:Q265"/>
    <mergeCell ref="R264:R265"/>
    <mergeCell ref="S264:S265"/>
    <mergeCell ref="H264:H265"/>
    <mergeCell ref="I264:I265"/>
    <mergeCell ref="J264:J265"/>
    <mergeCell ref="K264:K265"/>
    <mergeCell ref="L264:L265"/>
    <mergeCell ref="B270:B271"/>
    <mergeCell ref="C270:C271"/>
    <mergeCell ref="E270:E271"/>
    <mergeCell ref="F270:F271"/>
    <mergeCell ref="G270:G271"/>
    <mergeCell ref="P268:P269"/>
    <mergeCell ref="Q268:Q269"/>
    <mergeCell ref="R268:R269"/>
    <mergeCell ref="S268:S269"/>
    <mergeCell ref="T268:T269"/>
    <mergeCell ref="U268:U269"/>
    <mergeCell ref="J268:J269"/>
    <mergeCell ref="K268:K269"/>
    <mergeCell ref="L268:L269"/>
    <mergeCell ref="M268:M269"/>
    <mergeCell ref="N268:N269"/>
    <mergeCell ref="O268:O269"/>
    <mergeCell ref="K270:K271"/>
    <mergeCell ref="L270:L271"/>
    <mergeCell ref="M270:M271"/>
    <mergeCell ref="Z270:Z271"/>
    <mergeCell ref="B268:B269"/>
    <mergeCell ref="C268:C269"/>
    <mergeCell ref="E268:E269"/>
    <mergeCell ref="F268:F269"/>
    <mergeCell ref="G268:G269"/>
    <mergeCell ref="H268:H269"/>
    <mergeCell ref="I268:I269"/>
    <mergeCell ref="A272:A315"/>
    <mergeCell ref="B272:B273"/>
    <mergeCell ref="C272:C273"/>
    <mergeCell ref="E272:E273"/>
    <mergeCell ref="F272:F273"/>
    <mergeCell ref="G272:G273"/>
    <mergeCell ref="H272:H273"/>
    <mergeCell ref="I272:I273"/>
    <mergeCell ref="J272:J273"/>
    <mergeCell ref="T270:T271"/>
    <mergeCell ref="U270:U271"/>
    <mergeCell ref="V270:V271"/>
    <mergeCell ref="W270:W271"/>
    <mergeCell ref="X270:X271"/>
    <mergeCell ref="Y270:Y271"/>
    <mergeCell ref="N270:N271"/>
    <mergeCell ref="O270:O271"/>
    <mergeCell ref="P270:P271"/>
    <mergeCell ref="Q270:Q271"/>
    <mergeCell ref="R270:R271"/>
    <mergeCell ref="S270:S271"/>
    <mergeCell ref="H270:H271"/>
    <mergeCell ref="I270:I271"/>
    <mergeCell ref="J270:J271"/>
    <mergeCell ref="A228:A271"/>
    <mergeCell ref="G228:G229"/>
    <mergeCell ref="W272:W273"/>
    <mergeCell ref="X272:X273"/>
    <mergeCell ref="Y272:Y273"/>
    <mergeCell ref="V276:V277"/>
    <mergeCell ref="W276:W277"/>
    <mergeCell ref="X276:X277"/>
    <mergeCell ref="Y276:Y277"/>
    <mergeCell ref="Z276:Z277"/>
    <mergeCell ref="O276:O277"/>
    <mergeCell ref="P276:P277"/>
    <mergeCell ref="Z272:Z273"/>
    <mergeCell ref="B274:B275"/>
    <mergeCell ref="C274:C275"/>
    <mergeCell ref="E274:E275"/>
    <mergeCell ref="F274:F275"/>
    <mergeCell ref="G274:G275"/>
    <mergeCell ref="H274:H275"/>
    <mergeCell ref="Q272:Q273"/>
    <mergeCell ref="R272:R273"/>
    <mergeCell ref="S272:S273"/>
    <mergeCell ref="T272:T273"/>
    <mergeCell ref="U272:U273"/>
    <mergeCell ref="V272:V273"/>
    <mergeCell ref="K272:K273"/>
    <mergeCell ref="L272:L273"/>
    <mergeCell ref="M272:M273"/>
    <mergeCell ref="N272:N273"/>
    <mergeCell ref="O272:O273"/>
    <mergeCell ref="P272:P273"/>
    <mergeCell ref="U274:U275"/>
    <mergeCell ref="V274:V275"/>
    <mergeCell ref="W274:W275"/>
    <mergeCell ref="X274:X275"/>
    <mergeCell ref="Y274:Y275"/>
    <mergeCell ref="Z274:Z275"/>
    <mergeCell ref="O274:O275"/>
    <mergeCell ref="P274:P275"/>
    <mergeCell ref="Q274:Q275"/>
    <mergeCell ref="R274:R275"/>
    <mergeCell ref="S274:S275"/>
    <mergeCell ref="T274:T275"/>
    <mergeCell ref="I274:I275"/>
    <mergeCell ref="J274:J275"/>
    <mergeCell ref="K274:K275"/>
    <mergeCell ref="L274:L275"/>
    <mergeCell ref="M274:M275"/>
    <mergeCell ref="N274:N275"/>
    <mergeCell ref="Q276:Q277"/>
    <mergeCell ref="R276:R277"/>
    <mergeCell ref="S276:S277"/>
    <mergeCell ref="T276:T277"/>
    <mergeCell ref="I276:I277"/>
    <mergeCell ref="J276:J277"/>
    <mergeCell ref="K276:K277"/>
    <mergeCell ref="L276:L277"/>
    <mergeCell ref="M276:M277"/>
    <mergeCell ref="N276:N277"/>
    <mergeCell ref="B280:B281"/>
    <mergeCell ref="C280:C281"/>
    <mergeCell ref="E280:E281"/>
    <mergeCell ref="F280:F281"/>
    <mergeCell ref="G280:G281"/>
    <mergeCell ref="H280:H281"/>
    <mergeCell ref="U278:U279"/>
    <mergeCell ref="B278:B279"/>
    <mergeCell ref="C278:C279"/>
    <mergeCell ref="E278:E279"/>
    <mergeCell ref="F278:F279"/>
    <mergeCell ref="G278:G279"/>
    <mergeCell ref="H278:H279"/>
    <mergeCell ref="U280:U281"/>
    <mergeCell ref="B276:B277"/>
    <mergeCell ref="C276:C277"/>
    <mergeCell ref="E276:E277"/>
    <mergeCell ref="F276:F277"/>
    <mergeCell ref="G276:G277"/>
    <mergeCell ref="H276:H277"/>
    <mergeCell ref="U276:U277"/>
    <mergeCell ref="V278:V279"/>
    <mergeCell ref="W278:W279"/>
    <mergeCell ref="X278:X279"/>
    <mergeCell ref="Y278:Y279"/>
    <mergeCell ref="Z278:Z279"/>
    <mergeCell ref="O278:O279"/>
    <mergeCell ref="P278:P279"/>
    <mergeCell ref="Q278:Q279"/>
    <mergeCell ref="R278:R279"/>
    <mergeCell ref="S278:S279"/>
    <mergeCell ref="T278:T279"/>
    <mergeCell ref="I278:I279"/>
    <mergeCell ref="J278:J279"/>
    <mergeCell ref="K278:K279"/>
    <mergeCell ref="L278:L279"/>
    <mergeCell ref="M278:M279"/>
    <mergeCell ref="N278:N279"/>
    <mergeCell ref="V280:V281"/>
    <mergeCell ref="W280:W281"/>
    <mergeCell ref="X280:X281"/>
    <mergeCell ref="Y280:Y281"/>
    <mergeCell ref="Z280:Z281"/>
    <mergeCell ref="O280:O281"/>
    <mergeCell ref="P280:P281"/>
    <mergeCell ref="Q280:Q281"/>
    <mergeCell ref="R280:R281"/>
    <mergeCell ref="S280:S281"/>
    <mergeCell ref="T280:T281"/>
    <mergeCell ref="I280:I281"/>
    <mergeCell ref="J280:J281"/>
    <mergeCell ref="K280:K281"/>
    <mergeCell ref="L280:L281"/>
    <mergeCell ref="M280:M281"/>
    <mergeCell ref="N280:N281"/>
    <mergeCell ref="B284:B285"/>
    <mergeCell ref="C284:C285"/>
    <mergeCell ref="E284:E285"/>
    <mergeCell ref="F284:F285"/>
    <mergeCell ref="G284:G285"/>
    <mergeCell ref="H284:H285"/>
    <mergeCell ref="U282:U283"/>
    <mergeCell ref="V282:V283"/>
    <mergeCell ref="W282:W283"/>
    <mergeCell ref="X282:X283"/>
    <mergeCell ref="Y282:Y283"/>
    <mergeCell ref="Z282:Z283"/>
    <mergeCell ref="O282:O283"/>
    <mergeCell ref="P282:P283"/>
    <mergeCell ref="Q282:Q283"/>
    <mergeCell ref="R282:R283"/>
    <mergeCell ref="S282:S283"/>
    <mergeCell ref="T282:T283"/>
    <mergeCell ref="I282:I283"/>
    <mergeCell ref="J282:J283"/>
    <mergeCell ref="K282:K283"/>
    <mergeCell ref="L282:L283"/>
    <mergeCell ref="M282:M283"/>
    <mergeCell ref="N282:N283"/>
    <mergeCell ref="B282:B283"/>
    <mergeCell ref="C282:C283"/>
    <mergeCell ref="E282:E283"/>
    <mergeCell ref="F282:F283"/>
    <mergeCell ref="G282:G283"/>
    <mergeCell ref="H282:H283"/>
    <mergeCell ref="U284:U285"/>
    <mergeCell ref="V284:V285"/>
    <mergeCell ref="W284:W285"/>
    <mergeCell ref="X284:X285"/>
    <mergeCell ref="Y284:Y285"/>
    <mergeCell ref="Z284:Z285"/>
    <mergeCell ref="O284:O285"/>
    <mergeCell ref="P284:P285"/>
    <mergeCell ref="Q284:Q285"/>
    <mergeCell ref="R284:R285"/>
    <mergeCell ref="S284:S285"/>
    <mergeCell ref="T284:T285"/>
    <mergeCell ref="I284:I285"/>
    <mergeCell ref="J284:J285"/>
    <mergeCell ref="K284:K285"/>
    <mergeCell ref="L284:L285"/>
    <mergeCell ref="M284:M285"/>
    <mergeCell ref="N284:N285"/>
    <mergeCell ref="B288:B289"/>
    <mergeCell ref="C288:C289"/>
    <mergeCell ref="E288:E289"/>
    <mergeCell ref="F288:F289"/>
    <mergeCell ref="G288:G289"/>
    <mergeCell ref="H288:H289"/>
    <mergeCell ref="U286:U287"/>
    <mergeCell ref="V286:V287"/>
    <mergeCell ref="W286:W287"/>
    <mergeCell ref="X286:X287"/>
    <mergeCell ref="Y286:Y287"/>
    <mergeCell ref="Z286:Z287"/>
    <mergeCell ref="O286:O287"/>
    <mergeCell ref="P286:P287"/>
    <mergeCell ref="Q286:Q287"/>
    <mergeCell ref="R286:R287"/>
    <mergeCell ref="S286:S287"/>
    <mergeCell ref="T286:T287"/>
    <mergeCell ref="I286:I287"/>
    <mergeCell ref="J286:J287"/>
    <mergeCell ref="K286:K287"/>
    <mergeCell ref="L286:L287"/>
    <mergeCell ref="M286:M287"/>
    <mergeCell ref="N286:N287"/>
    <mergeCell ref="B286:B287"/>
    <mergeCell ref="C286:C287"/>
    <mergeCell ref="E286:E287"/>
    <mergeCell ref="F286:F287"/>
    <mergeCell ref="G286:G287"/>
    <mergeCell ref="H286:H287"/>
    <mergeCell ref="U288:U289"/>
    <mergeCell ref="V288:V289"/>
    <mergeCell ref="W288:W289"/>
    <mergeCell ref="X288:X289"/>
    <mergeCell ref="Y288:Y289"/>
    <mergeCell ref="Z288:Z289"/>
    <mergeCell ref="O288:O289"/>
    <mergeCell ref="P288:P289"/>
    <mergeCell ref="Q288:Q289"/>
    <mergeCell ref="R288:R289"/>
    <mergeCell ref="S288:S289"/>
    <mergeCell ref="T288:T289"/>
    <mergeCell ref="I288:I289"/>
    <mergeCell ref="J288:J289"/>
    <mergeCell ref="K288:K289"/>
    <mergeCell ref="L288:L289"/>
    <mergeCell ref="M288:M289"/>
    <mergeCell ref="N288:N289"/>
    <mergeCell ref="B292:B293"/>
    <mergeCell ref="C292:C293"/>
    <mergeCell ref="E292:E293"/>
    <mergeCell ref="F292:F293"/>
    <mergeCell ref="G292:G293"/>
    <mergeCell ref="H292:H293"/>
    <mergeCell ref="U290:U291"/>
    <mergeCell ref="V290:V291"/>
    <mergeCell ref="W290:W291"/>
    <mergeCell ref="X290:X291"/>
    <mergeCell ref="Y290:Y291"/>
    <mergeCell ref="Z290:Z291"/>
    <mergeCell ref="O290:O291"/>
    <mergeCell ref="P290:P291"/>
    <mergeCell ref="Q290:Q291"/>
    <mergeCell ref="R290:R291"/>
    <mergeCell ref="S290:S291"/>
    <mergeCell ref="T290:T291"/>
    <mergeCell ref="I290:I291"/>
    <mergeCell ref="J290:J291"/>
    <mergeCell ref="K290:K291"/>
    <mergeCell ref="L290:L291"/>
    <mergeCell ref="M290:M291"/>
    <mergeCell ref="N290:N291"/>
    <mergeCell ref="B290:B291"/>
    <mergeCell ref="C290:C291"/>
    <mergeCell ref="E290:E291"/>
    <mergeCell ref="F290:F291"/>
    <mergeCell ref="G290:G291"/>
    <mergeCell ref="H290:H291"/>
    <mergeCell ref="U292:U293"/>
    <mergeCell ref="V292:V293"/>
    <mergeCell ref="W292:W293"/>
    <mergeCell ref="X292:X293"/>
    <mergeCell ref="Y292:Y293"/>
    <mergeCell ref="Z292:Z293"/>
    <mergeCell ref="O292:O293"/>
    <mergeCell ref="P292:P293"/>
    <mergeCell ref="Q292:Q293"/>
    <mergeCell ref="R292:R293"/>
    <mergeCell ref="S292:S293"/>
    <mergeCell ref="T292:T293"/>
    <mergeCell ref="I292:I293"/>
    <mergeCell ref="J292:J293"/>
    <mergeCell ref="K292:K293"/>
    <mergeCell ref="L292:L293"/>
    <mergeCell ref="M292:M293"/>
    <mergeCell ref="N292:N293"/>
    <mergeCell ref="B296:B297"/>
    <mergeCell ref="C296:C297"/>
    <mergeCell ref="E296:E297"/>
    <mergeCell ref="F296:F297"/>
    <mergeCell ref="G296:G297"/>
    <mergeCell ref="H296:H297"/>
    <mergeCell ref="U294:U295"/>
    <mergeCell ref="V294:V295"/>
    <mergeCell ref="W294:W295"/>
    <mergeCell ref="X294:X295"/>
    <mergeCell ref="Y294:Y295"/>
    <mergeCell ref="Z294:Z295"/>
    <mergeCell ref="O294:O295"/>
    <mergeCell ref="P294:P295"/>
    <mergeCell ref="Q294:Q295"/>
    <mergeCell ref="R294:R295"/>
    <mergeCell ref="S294:S295"/>
    <mergeCell ref="T294:T295"/>
    <mergeCell ref="I294:I295"/>
    <mergeCell ref="J294:J295"/>
    <mergeCell ref="K294:K295"/>
    <mergeCell ref="L294:L295"/>
    <mergeCell ref="M294:M295"/>
    <mergeCell ref="N294:N295"/>
    <mergeCell ref="B294:B295"/>
    <mergeCell ref="C294:C295"/>
    <mergeCell ref="E294:E295"/>
    <mergeCell ref="F294:F295"/>
    <mergeCell ref="G294:G295"/>
    <mergeCell ref="H294:H295"/>
    <mergeCell ref="U296:U297"/>
    <mergeCell ref="V296:V297"/>
    <mergeCell ref="W296:W297"/>
    <mergeCell ref="X296:X297"/>
    <mergeCell ref="Y296:Y297"/>
    <mergeCell ref="Z296:Z297"/>
    <mergeCell ref="O296:O297"/>
    <mergeCell ref="P296:P297"/>
    <mergeCell ref="Q296:Q297"/>
    <mergeCell ref="R296:R297"/>
    <mergeCell ref="S296:S297"/>
    <mergeCell ref="T296:T297"/>
    <mergeCell ref="I296:I297"/>
    <mergeCell ref="J296:J297"/>
    <mergeCell ref="K296:K297"/>
    <mergeCell ref="L296:L297"/>
    <mergeCell ref="M296:M297"/>
    <mergeCell ref="N296:N297"/>
    <mergeCell ref="B300:B301"/>
    <mergeCell ref="C300:C301"/>
    <mergeCell ref="E300:E301"/>
    <mergeCell ref="F300:F301"/>
    <mergeCell ref="G300:G301"/>
    <mergeCell ref="H300:H301"/>
    <mergeCell ref="U298:U299"/>
    <mergeCell ref="V298:V299"/>
    <mergeCell ref="W298:W299"/>
    <mergeCell ref="X298:X299"/>
    <mergeCell ref="Y298:Y299"/>
    <mergeCell ref="Z298:Z299"/>
    <mergeCell ref="O298:O299"/>
    <mergeCell ref="P298:P299"/>
    <mergeCell ref="Q298:Q299"/>
    <mergeCell ref="R298:R299"/>
    <mergeCell ref="S298:S299"/>
    <mergeCell ref="T298:T299"/>
    <mergeCell ref="I298:I299"/>
    <mergeCell ref="J298:J299"/>
    <mergeCell ref="K298:K299"/>
    <mergeCell ref="L298:L299"/>
    <mergeCell ref="M298:M299"/>
    <mergeCell ref="N298:N299"/>
    <mergeCell ref="B298:B299"/>
    <mergeCell ref="C298:C299"/>
    <mergeCell ref="E298:E299"/>
    <mergeCell ref="F298:F299"/>
    <mergeCell ref="G298:G299"/>
    <mergeCell ref="H298:H299"/>
    <mergeCell ref="U300:U301"/>
    <mergeCell ref="V300:V301"/>
    <mergeCell ref="W300:W301"/>
    <mergeCell ref="X300:X301"/>
    <mergeCell ref="Y300:Y301"/>
    <mergeCell ref="Z300:Z301"/>
    <mergeCell ref="O300:O301"/>
    <mergeCell ref="P300:P301"/>
    <mergeCell ref="Q300:Q301"/>
    <mergeCell ref="R300:R301"/>
    <mergeCell ref="S300:S301"/>
    <mergeCell ref="T300:T301"/>
    <mergeCell ref="I300:I301"/>
    <mergeCell ref="J300:J301"/>
    <mergeCell ref="K300:K301"/>
    <mergeCell ref="L300:L301"/>
    <mergeCell ref="M300:M301"/>
    <mergeCell ref="N300:N301"/>
    <mergeCell ref="B304:B305"/>
    <mergeCell ref="C304:C305"/>
    <mergeCell ref="E304:E305"/>
    <mergeCell ref="F304:F305"/>
    <mergeCell ref="G304:G305"/>
    <mergeCell ref="H304:H305"/>
    <mergeCell ref="U302:U303"/>
    <mergeCell ref="V302:V303"/>
    <mergeCell ref="W302:W303"/>
    <mergeCell ref="X302:X303"/>
    <mergeCell ref="Y302:Y303"/>
    <mergeCell ref="Z302:Z303"/>
    <mergeCell ref="O302:O303"/>
    <mergeCell ref="P302:P303"/>
    <mergeCell ref="Q302:Q303"/>
    <mergeCell ref="R302:R303"/>
    <mergeCell ref="S302:S303"/>
    <mergeCell ref="T302:T303"/>
    <mergeCell ref="I302:I303"/>
    <mergeCell ref="J302:J303"/>
    <mergeCell ref="K302:K303"/>
    <mergeCell ref="L302:L303"/>
    <mergeCell ref="M302:M303"/>
    <mergeCell ref="N302:N303"/>
    <mergeCell ref="B302:B303"/>
    <mergeCell ref="C302:C303"/>
    <mergeCell ref="E302:E303"/>
    <mergeCell ref="F302:F303"/>
    <mergeCell ref="G302:G303"/>
    <mergeCell ref="H302:H303"/>
    <mergeCell ref="U304:U305"/>
    <mergeCell ref="V304:V305"/>
    <mergeCell ref="W304:W305"/>
    <mergeCell ref="X304:X305"/>
    <mergeCell ref="Y304:Y305"/>
    <mergeCell ref="Z304:Z305"/>
    <mergeCell ref="O304:O305"/>
    <mergeCell ref="P304:P305"/>
    <mergeCell ref="Q304:Q305"/>
    <mergeCell ref="R304:R305"/>
    <mergeCell ref="S304:S305"/>
    <mergeCell ref="T304:T305"/>
    <mergeCell ref="I304:I305"/>
    <mergeCell ref="J304:J305"/>
    <mergeCell ref="K304:K305"/>
    <mergeCell ref="L304:L305"/>
    <mergeCell ref="M304:M305"/>
    <mergeCell ref="N304:N305"/>
    <mergeCell ref="B308:B309"/>
    <mergeCell ref="C308:C309"/>
    <mergeCell ref="E308:E309"/>
    <mergeCell ref="F308:F309"/>
    <mergeCell ref="G308:G309"/>
    <mergeCell ref="H308:H309"/>
    <mergeCell ref="U306:U307"/>
    <mergeCell ref="V306:V307"/>
    <mergeCell ref="W306:W307"/>
    <mergeCell ref="X306:X307"/>
    <mergeCell ref="Y306:Y307"/>
    <mergeCell ref="Z306:Z307"/>
    <mergeCell ref="O306:O307"/>
    <mergeCell ref="P306:P307"/>
    <mergeCell ref="Q306:Q307"/>
    <mergeCell ref="R306:R307"/>
    <mergeCell ref="S306:S307"/>
    <mergeCell ref="T306:T307"/>
    <mergeCell ref="I306:I307"/>
    <mergeCell ref="J306:J307"/>
    <mergeCell ref="K306:K307"/>
    <mergeCell ref="L306:L307"/>
    <mergeCell ref="M306:M307"/>
    <mergeCell ref="N306:N307"/>
    <mergeCell ref="B306:B307"/>
    <mergeCell ref="C306:C307"/>
    <mergeCell ref="E306:E307"/>
    <mergeCell ref="F306:F307"/>
    <mergeCell ref="G306:G307"/>
    <mergeCell ref="H306:H307"/>
    <mergeCell ref="U308:U309"/>
    <mergeCell ref="V308:V309"/>
    <mergeCell ref="W308:W309"/>
    <mergeCell ref="X308:X309"/>
    <mergeCell ref="Y308:Y309"/>
    <mergeCell ref="Z308:Z309"/>
    <mergeCell ref="O308:O309"/>
    <mergeCell ref="P308:P309"/>
    <mergeCell ref="Q308:Q309"/>
    <mergeCell ref="R308:R309"/>
    <mergeCell ref="S308:S309"/>
    <mergeCell ref="T308:T309"/>
    <mergeCell ref="I308:I309"/>
    <mergeCell ref="J308:J309"/>
    <mergeCell ref="K308:K309"/>
    <mergeCell ref="L308:L309"/>
    <mergeCell ref="M308:M309"/>
    <mergeCell ref="N308:N309"/>
    <mergeCell ref="B312:B313"/>
    <mergeCell ref="C312:C313"/>
    <mergeCell ref="E312:E313"/>
    <mergeCell ref="F312:F313"/>
    <mergeCell ref="G312:G313"/>
    <mergeCell ref="H312:H313"/>
    <mergeCell ref="U310:U311"/>
    <mergeCell ref="V310:V311"/>
    <mergeCell ref="W310:W311"/>
    <mergeCell ref="X310:X311"/>
    <mergeCell ref="Y310:Y311"/>
    <mergeCell ref="Z310:Z311"/>
    <mergeCell ref="O310:O311"/>
    <mergeCell ref="P310:P311"/>
    <mergeCell ref="Q310:Q311"/>
    <mergeCell ref="R310:R311"/>
    <mergeCell ref="S310:S311"/>
    <mergeCell ref="T310:T311"/>
    <mergeCell ref="I310:I311"/>
    <mergeCell ref="J310:J311"/>
    <mergeCell ref="K310:K311"/>
    <mergeCell ref="L310:L311"/>
    <mergeCell ref="M310:M311"/>
    <mergeCell ref="N310:N311"/>
    <mergeCell ref="B310:B311"/>
    <mergeCell ref="C310:C311"/>
    <mergeCell ref="E310:E311"/>
    <mergeCell ref="F310:F311"/>
    <mergeCell ref="G310:G311"/>
    <mergeCell ref="H310:H311"/>
    <mergeCell ref="U312:U313"/>
    <mergeCell ref="V312:V313"/>
    <mergeCell ref="W312:W313"/>
    <mergeCell ref="X312:X313"/>
    <mergeCell ref="Y312:Y313"/>
    <mergeCell ref="Z312:Z313"/>
    <mergeCell ref="O312:O313"/>
    <mergeCell ref="P312:P313"/>
    <mergeCell ref="Q312:Q313"/>
    <mergeCell ref="R312:R313"/>
    <mergeCell ref="S312:S313"/>
    <mergeCell ref="T312:T313"/>
    <mergeCell ref="I312:I313"/>
    <mergeCell ref="J312:J313"/>
    <mergeCell ref="K312:K313"/>
    <mergeCell ref="L312:L313"/>
    <mergeCell ref="M312:M313"/>
    <mergeCell ref="N312:N313"/>
    <mergeCell ref="A316:A359"/>
    <mergeCell ref="B316:B317"/>
    <mergeCell ref="C316:C317"/>
    <mergeCell ref="E316:E317"/>
    <mergeCell ref="F316:F317"/>
    <mergeCell ref="G316:G317"/>
    <mergeCell ref="U314:U315"/>
    <mergeCell ref="V314:V315"/>
    <mergeCell ref="W314:W315"/>
    <mergeCell ref="X314:X315"/>
    <mergeCell ref="Y314:Y315"/>
    <mergeCell ref="Z314:Z315"/>
    <mergeCell ref="O314:O315"/>
    <mergeCell ref="P314:P315"/>
    <mergeCell ref="Q314:Q315"/>
    <mergeCell ref="R314:R315"/>
    <mergeCell ref="S314:S315"/>
    <mergeCell ref="T314:T315"/>
    <mergeCell ref="I314:I315"/>
    <mergeCell ref="J314:J315"/>
    <mergeCell ref="K314:K315"/>
    <mergeCell ref="L314:L315"/>
    <mergeCell ref="M314:M315"/>
    <mergeCell ref="N314:N315"/>
    <mergeCell ref="B314:B315"/>
    <mergeCell ref="C314:C315"/>
    <mergeCell ref="E314:E315"/>
    <mergeCell ref="F314:F315"/>
    <mergeCell ref="G314:G315"/>
    <mergeCell ref="H314:H315"/>
    <mergeCell ref="Z316:Z317"/>
    <mergeCell ref="B318:B319"/>
    <mergeCell ref="C318:C319"/>
    <mergeCell ref="E318:E319"/>
    <mergeCell ref="F318:F319"/>
    <mergeCell ref="G318:G319"/>
    <mergeCell ref="H318:H319"/>
    <mergeCell ref="I318:I319"/>
    <mergeCell ref="J318:J319"/>
    <mergeCell ref="K318:K319"/>
    <mergeCell ref="T316:T317"/>
    <mergeCell ref="U316:U317"/>
    <mergeCell ref="V316:V317"/>
    <mergeCell ref="W316:W317"/>
    <mergeCell ref="X316:X317"/>
    <mergeCell ref="Y316:Y317"/>
    <mergeCell ref="N316:N317"/>
    <mergeCell ref="O316:O317"/>
    <mergeCell ref="P316:P317"/>
    <mergeCell ref="Q316:Q317"/>
    <mergeCell ref="R316:R317"/>
    <mergeCell ref="S316:S317"/>
    <mergeCell ref="H316:H317"/>
    <mergeCell ref="I316:I317"/>
    <mergeCell ref="J316:J317"/>
    <mergeCell ref="K316:K317"/>
    <mergeCell ref="L316:L317"/>
    <mergeCell ref="M316:M317"/>
    <mergeCell ref="X318:X319"/>
    <mergeCell ref="Y318:Y319"/>
    <mergeCell ref="Z318:Z319"/>
    <mergeCell ref="B320:B321"/>
    <mergeCell ref="C320:C321"/>
    <mergeCell ref="E320:E321"/>
    <mergeCell ref="F320:F321"/>
    <mergeCell ref="G320:G321"/>
    <mergeCell ref="H320:H321"/>
    <mergeCell ref="I320:I321"/>
    <mergeCell ref="R318:R319"/>
    <mergeCell ref="S318:S319"/>
    <mergeCell ref="T318:T319"/>
    <mergeCell ref="U318:U319"/>
    <mergeCell ref="V318:V319"/>
    <mergeCell ref="W318:W319"/>
    <mergeCell ref="L318:L319"/>
    <mergeCell ref="M318:M319"/>
    <mergeCell ref="N318:N319"/>
    <mergeCell ref="O318:O319"/>
    <mergeCell ref="P318:P319"/>
    <mergeCell ref="Q318:Q319"/>
    <mergeCell ref="V320:V321"/>
    <mergeCell ref="W320:W321"/>
    <mergeCell ref="X320:X321"/>
    <mergeCell ref="Y320:Y321"/>
    <mergeCell ref="Z320:Z321"/>
    <mergeCell ref="B322:B323"/>
    <mergeCell ref="C322:C323"/>
    <mergeCell ref="E322:E323"/>
    <mergeCell ref="F322:F323"/>
    <mergeCell ref="G322:G323"/>
    <mergeCell ref="P320:P321"/>
    <mergeCell ref="Q320:Q321"/>
    <mergeCell ref="R320:R321"/>
    <mergeCell ref="S320:S321"/>
    <mergeCell ref="T320:T321"/>
    <mergeCell ref="U320:U321"/>
    <mergeCell ref="J320:J321"/>
    <mergeCell ref="K320:K321"/>
    <mergeCell ref="L320:L321"/>
    <mergeCell ref="M320:M321"/>
    <mergeCell ref="N320:N321"/>
    <mergeCell ref="O320:O321"/>
    <mergeCell ref="Z322:Z323"/>
    <mergeCell ref="J324:J325"/>
    <mergeCell ref="K324:K325"/>
    <mergeCell ref="T322:T323"/>
    <mergeCell ref="U322:U323"/>
    <mergeCell ref="V322:V323"/>
    <mergeCell ref="W322:W323"/>
    <mergeCell ref="X322:X323"/>
    <mergeCell ref="Y322:Y323"/>
    <mergeCell ref="N322:N323"/>
    <mergeCell ref="O322:O323"/>
    <mergeCell ref="P322:P323"/>
    <mergeCell ref="Q322:Q323"/>
    <mergeCell ref="R322:R323"/>
    <mergeCell ref="S322:S323"/>
    <mergeCell ref="H322:H323"/>
    <mergeCell ref="I322:I323"/>
    <mergeCell ref="J322:J323"/>
    <mergeCell ref="K322:K323"/>
    <mergeCell ref="L322:L323"/>
    <mergeCell ref="M322:M323"/>
    <mergeCell ref="X324:X325"/>
    <mergeCell ref="Y324:Y325"/>
    <mergeCell ref="Z324:Z325"/>
    <mergeCell ref="B326:B327"/>
    <mergeCell ref="C326:C327"/>
    <mergeCell ref="E326:E327"/>
    <mergeCell ref="F326:F327"/>
    <mergeCell ref="G326:G327"/>
    <mergeCell ref="H326:H327"/>
    <mergeCell ref="I326:I327"/>
    <mergeCell ref="R324:R325"/>
    <mergeCell ref="S324:S325"/>
    <mergeCell ref="T324:T325"/>
    <mergeCell ref="U324:U325"/>
    <mergeCell ref="V324:V325"/>
    <mergeCell ref="W324:W325"/>
    <mergeCell ref="L324:L325"/>
    <mergeCell ref="M324:M325"/>
    <mergeCell ref="N324:N325"/>
    <mergeCell ref="O324:O325"/>
    <mergeCell ref="P324:P325"/>
    <mergeCell ref="Q324:Q325"/>
    <mergeCell ref="V326:V327"/>
    <mergeCell ref="W326:W327"/>
    <mergeCell ref="X326:X327"/>
    <mergeCell ref="Y326:Y327"/>
    <mergeCell ref="Z326:Z327"/>
    <mergeCell ref="B324:B325"/>
    <mergeCell ref="C324:C325"/>
    <mergeCell ref="E324:E325"/>
    <mergeCell ref="F324:F325"/>
    <mergeCell ref="G324:G325"/>
    <mergeCell ref="H324:H325"/>
    <mergeCell ref="I324:I325"/>
    <mergeCell ref="C328:C329"/>
    <mergeCell ref="E328:E329"/>
    <mergeCell ref="F328:F329"/>
    <mergeCell ref="G328:G329"/>
    <mergeCell ref="R330:R331"/>
    <mergeCell ref="S330:S331"/>
    <mergeCell ref="T330:T331"/>
    <mergeCell ref="U330:U331"/>
    <mergeCell ref="V330:V331"/>
    <mergeCell ref="W330:W331"/>
    <mergeCell ref="L330:L331"/>
    <mergeCell ref="M330:M331"/>
    <mergeCell ref="N330:N331"/>
    <mergeCell ref="O330:O331"/>
    <mergeCell ref="P330:P331"/>
    <mergeCell ref="Q330:Q331"/>
    <mergeCell ref="P326:P327"/>
    <mergeCell ref="Q326:Q327"/>
    <mergeCell ref="R326:R327"/>
    <mergeCell ref="S326:S327"/>
    <mergeCell ref="T326:T327"/>
    <mergeCell ref="U326:U327"/>
    <mergeCell ref="J326:J327"/>
    <mergeCell ref="K326:K327"/>
    <mergeCell ref="L326:L327"/>
    <mergeCell ref="M326:M327"/>
    <mergeCell ref="N326:N327"/>
    <mergeCell ref="O326:O327"/>
    <mergeCell ref="Z328:Z329"/>
    <mergeCell ref="B330:B331"/>
    <mergeCell ref="C330:C331"/>
    <mergeCell ref="E330:E331"/>
    <mergeCell ref="F330:F331"/>
    <mergeCell ref="G330:G331"/>
    <mergeCell ref="H330:H331"/>
    <mergeCell ref="I330:I331"/>
    <mergeCell ref="J330:J331"/>
    <mergeCell ref="K330:K331"/>
    <mergeCell ref="T328:T329"/>
    <mergeCell ref="U328:U329"/>
    <mergeCell ref="V328:V329"/>
    <mergeCell ref="W328:W329"/>
    <mergeCell ref="X328:X329"/>
    <mergeCell ref="Y328:Y329"/>
    <mergeCell ref="N328:N329"/>
    <mergeCell ref="O328:O329"/>
    <mergeCell ref="P328:P329"/>
    <mergeCell ref="Q328:Q329"/>
    <mergeCell ref="R328:R329"/>
    <mergeCell ref="S328:S329"/>
    <mergeCell ref="H328:H329"/>
    <mergeCell ref="I328:I329"/>
    <mergeCell ref="J328:J329"/>
    <mergeCell ref="K328:K329"/>
    <mergeCell ref="L328:L329"/>
    <mergeCell ref="M328:M329"/>
    <mergeCell ref="X330:X331"/>
    <mergeCell ref="Y330:Y331"/>
    <mergeCell ref="Z330:Z331"/>
    <mergeCell ref="B328:B329"/>
    <mergeCell ref="X336:X337"/>
    <mergeCell ref="Y336:Y337"/>
    <mergeCell ref="X332:X333"/>
    <mergeCell ref="Y332:Y333"/>
    <mergeCell ref="Z332:Z333"/>
    <mergeCell ref="B334:B335"/>
    <mergeCell ref="C334:C335"/>
    <mergeCell ref="E334:E335"/>
    <mergeCell ref="F334:F335"/>
    <mergeCell ref="G334:G335"/>
    <mergeCell ref="P332:P333"/>
    <mergeCell ref="Q332:Q333"/>
    <mergeCell ref="R332:R333"/>
    <mergeCell ref="S332:S333"/>
    <mergeCell ref="T332:T333"/>
    <mergeCell ref="U332:U333"/>
    <mergeCell ref="J332:J333"/>
    <mergeCell ref="K332:K333"/>
    <mergeCell ref="L332:L333"/>
    <mergeCell ref="M332:M333"/>
    <mergeCell ref="N332:N333"/>
    <mergeCell ref="O332:O333"/>
    <mergeCell ref="Z334:Z335"/>
    <mergeCell ref="B332:B333"/>
    <mergeCell ref="C332:C333"/>
    <mergeCell ref="E332:E333"/>
    <mergeCell ref="F332:F333"/>
    <mergeCell ref="G332:G333"/>
    <mergeCell ref="H332:H333"/>
    <mergeCell ref="I332:I333"/>
    <mergeCell ref="V332:V333"/>
    <mergeCell ref="W332:W333"/>
    <mergeCell ref="V338:V339"/>
    <mergeCell ref="W338:W339"/>
    <mergeCell ref="X338:X339"/>
    <mergeCell ref="Y338:Y339"/>
    <mergeCell ref="Z338:Z339"/>
    <mergeCell ref="B336:B337"/>
    <mergeCell ref="C336:C337"/>
    <mergeCell ref="E336:E337"/>
    <mergeCell ref="F336:F337"/>
    <mergeCell ref="G336:G337"/>
    <mergeCell ref="H336:H337"/>
    <mergeCell ref="I336:I337"/>
    <mergeCell ref="J336:J337"/>
    <mergeCell ref="K336:K337"/>
    <mergeCell ref="T334:T335"/>
    <mergeCell ref="U334:U335"/>
    <mergeCell ref="V334:V335"/>
    <mergeCell ref="W334:W335"/>
    <mergeCell ref="X334:X335"/>
    <mergeCell ref="Y334:Y335"/>
    <mergeCell ref="N334:N335"/>
    <mergeCell ref="O334:O335"/>
    <mergeCell ref="P334:P335"/>
    <mergeCell ref="Q334:Q335"/>
    <mergeCell ref="R334:R335"/>
    <mergeCell ref="S334:S335"/>
    <mergeCell ref="H334:H335"/>
    <mergeCell ref="I334:I335"/>
    <mergeCell ref="J334:J335"/>
    <mergeCell ref="K334:K335"/>
    <mergeCell ref="L334:L335"/>
    <mergeCell ref="M334:M335"/>
    <mergeCell ref="P338:P339"/>
    <mergeCell ref="Q338:Q339"/>
    <mergeCell ref="R338:R339"/>
    <mergeCell ref="S338:S339"/>
    <mergeCell ref="T338:T339"/>
    <mergeCell ref="U338:U339"/>
    <mergeCell ref="J338:J339"/>
    <mergeCell ref="K338:K339"/>
    <mergeCell ref="L338:L339"/>
    <mergeCell ref="M338:M339"/>
    <mergeCell ref="N338:N339"/>
    <mergeCell ref="O338:O339"/>
    <mergeCell ref="Z336:Z337"/>
    <mergeCell ref="B338:B339"/>
    <mergeCell ref="C338:C339"/>
    <mergeCell ref="E338:E339"/>
    <mergeCell ref="F338:F339"/>
    <mergeCell ref="G338:G339"/>
    <mergeCell ref="H338:H339"/>
    <mergeCell ref="I338:I339"/>
    <mergeCell ref="R336:R337"/>
    <mergeCell ref="S336:S337"/>
    <mergeCell ref="T336:T337"/>
    <mergeCell ref="U336:U337"/>
    <mergeCell ref="V336:V337"/>
    <mergeCell ref="W336:W337"/>
    <mergeCell ref="L336:L337"/>
    <mergeCell ref="M336:M337"/>
    <mergeCell ref="N336:N337"/>
    <mergeCell ref="O336:O337"/>
    <mergeCell ref="P336:P337"/>
    <mergeCell ref="Q336:Q337"/>
    <mergeCell ref="Y344:Y345"/>
    <mergeCell ref="Z344:Z345"/>
    <mergeCell ref="P340:P341"/>
    <mergeCell ref="Q340:Q341"/>
    <mergeCell ref="R340:R341"/>
    <mergeCell ref="S340:S341"/>
    <mergeCell ref="H340:H341"/>
    <mergeCell ref="I340:I341"/>
    <mergeCell ref="J340:J341"/>
    <mergeCell ref="K340:K341"/>
    <mergeCell ref="L340:L341"/>
    <mergeCell ref="M340:M341"/>
    <mergeCell ref="X342:X343"/>
    <mergeCell ref="Y342:Y343"/>
    <mergeCell ref="Z342:Z343"/>
    <mergeCell ref="B340:B341"/>
    <mergeCell ref="C340:C341"/>
    <mergeCell ref="E340:E341"/>
    <mergeCell ref="F340:F341"/>
    <mergeCell ref="G340:G341"/>
    <mergeCell ref="R342:R343"/>
    <mergeCell ref="S342:S343"/>
    <mergeCell ref="T342:T343"/>
    <mergeCell ref="U342:U343"/>
    <mergeCell ref="V342:V343"/>
    <mergeCell ref="W342:W343"/>
    <mergeCell ref="L342:L343"/>
    <mergeCell ref="M342:M343"/>
    <mergeCell ref="N342:N343"/>
    <mergeCell ref="O342:O343"/>
    <mergeCell ref="P342:P343"/>
    <mergeCell ref="Q342:Q343"/>
    <mergeCell ref="Q344:Q345"/>
    <mergeCell ref="R344:R345"/>
    <mergeCell ref="S344:S345"/>
    <mergeCell ref="T344:T345"/>
    <mergeCell ref="U344:U345"/>
    <mergeCell ref="J344:J345"/>
    <mergeCell ref="K344:K345"/>
    <mergeCell ref="L344:L345"/>
    <mergeCell ref="M344:M345"/>
    <mergeCell ref="N344:N345"/>
    <mergeCell ref="O344:O345"/>
    <mergeCell ref="V344:V345"/>
    <mergeCell ref="W344:W345"/>
    <mergeCell ref="Z340:Z341"/>
    <mergeCell ref="B342:B343"/>
    <mergeCell ref="C342:C343"/>
    <mergeCell ref="E342:E343"/>
    <mergeCell ref="F342:F343"/>
    <mergeCell ref="G342:G343"/>
    <mergeCell ref="H342:H343"/>
    <mergeCell ref="I342:I343"/>
    <mergeCell ref="J342:J343"/>
    <mergeCell ref="K342:K343"/>
    <mergeCell ref="T340:T341"/>
    <mergeCell ref="U340:U341"/>
    <mergeCell ref="V340:V341"/>
    <mergeCell ref="W340:W341"/>
    <mergeCell ref="X340:X341"/>
    <mergeCell ref="Y340:Y341"/>
    <mergeCell ref="N340:N341"/>
    <mergeCell ref="O340:O341"/>
    <mergeCell ref="X344:X345"/>
    <mergeCell ref="Z346:Z347"/>
    <mergeCell ref="B344:B345"/>
    <mergeCell ref="C344:C345"/>
    <mergeCell ref="E344:E345"/>
    <mergeCell ref="F344:F345"/>
    <mergeCell ref="G344:G345"/>
    <mergeCell ref="H344:H345"/>
    <mergeCell ref="I344:I345"/>
    <mergeCell ref="T346:T347"/>
    <mergeCell ref="U346:U347"/>
    <mergeCell ref="V346:V347"/>
    <mergeCell ref="W346:W347"/>
    <mergeCell ref="X346:X347"/>
    <mergeCell ref="Y346:Y347"/>
    <mergeCell ref="N346:N347"/>
    <mergeCell ref="O346:O347"/>
    <mergeCell ref="P346:P347"/>
    <mergeCell ref="Q346:Q347"/>
    <mergeCell ref="R346:R347"/>
    <mergeCell ref="S346:S347"/>
    <mergeCell ref="H346:H347"/>
    <mergeCell ref="I346:I347"/>
    <mergeCell ref="J346:J347"/>
    <mergeCell ref="K346:K347"/>
    <mergeCell ref="L346:L347"/>
    <mergeCell ref="M346:M347"/>
    <mergeCell ref="B346:B347"/>
    <mergeCell ref="C346:C347"/>
    <mergeCell ref="E346:E347"/>
    <mergeCell ref="F346:F347"/>
    <mergeCell ref="G346:G347"/>
    <mergeCell ref="P344:P345"/>
    <mergeCell ref="B350:B351"/>
    <mergeCell ref="C350:C351"/>
    <mergeCell ref="E350:E351"/>
    <mergeCell ref="F350:F351"/>
    <mergeCell ref="G350:G351"/>
    <mergeCell ref="H350:H351"/>
    <mergeCell ref="I350:I351"/>
    <mergeCell ref="R348:R349"/>
    <mergeCell ref="S348:S349"/>
    <mergeCell ref="T348:T349"/>
    <mergeCell ref="U348:U349"/>
    <mergeCell ref="V348:V349"/>
    <mergeCell ref="W348:W349"/>
    <mergeCell ref="L348:L349"/>
    <mergeCell ref="M348:M349"/>
    <mergeCell ref="N348:N349"/>
    <mergeCell ref="O348:O349"/>
    <mergeCell ref="P348:P349"/>
    <mergeCell ref="Q348:Q349"/>
    <mergeCell ref="V350:V351"/>
    <mergeCell ref="W350:W351"/>
    <mergeCell ref="B348:B349"/>
    <mergeCell ref="C348:C349"/>
    <mergeCell ref="E348:E349"/>
    <mergeCell ref="F348:F349"/>
    <mergeCell ref="G348:G349"/>
    <mergeCell ref="H348:H349"/>
    <mergeCell ref="I348:I349"/>
    <mergeCell ref="J348:J349"/>
    <mergeCell ref="K348:K349"/>
    <mergeCell ref="G352:G353"/>
    <mergeCell ref="P350:P351"/>
    <mergeCell ref="Q350:Q351"/>
    <mergeCell ref="R350:R351"/>
    <mergeCell ref="S350:S351"/>
    <mergeCell ref="T350:T351"/>
    <mergeCell ref="U350:U351"/>
    <mergeCell ref="J350:J351"/>
    <mergeCell ref="K350:K351"/>
    <mergeCell ref="L350:L351"/>
    <mergeCell ref="M350:M351"/>
    <mergeCell ref="N350:N351"/>
    <mergeCell ref="O350:O351"/>
    <mergeCell ref="Z348:Z349"/>
    <mergeCell ref="X350:X351"/>
    <mergeCell ref="Y350:Y351"/>
    <mergeCell ref="Z350:Z351"/>
    <mergeCell ref="X348:X349"/>
    <mergeCell ref="Y348:Y349"/>
    <mergeCell ref="Z352:Z353"/>
    <mergeCell ref="B354:B355"/>
    <mergeCell ref="C354:C355"/>
    <mergeCell ref="E354:E355"/>
    <mergeCell ref="F354:F355"/>
    <mergeCell ref="G354:G355"/>
    <mergeCell ref="H354:H355"/>
    <mergeCell ref="I354:I355"/>
    <mergeCell ref="J354:J355"/>
    <mergeCell ref="K354:K355"/>
    <mergeCell ref="T352:T353"/>
    <mergeCell ref="U352:U353"/>
    <mergeCell ref="V352:V353"/>
    <mergeCell ref="W352:W353"/>
    <mergeCell ref="X352:X353"/>
    <mergeCell ref="Y352:Y353"/>
    <mergeCell ref="N352:N353"/>
    <mergeCell ref="O352:O353"/>
    <mergeCell ref="P352:P353"/>
    <mergeCell ref="Q352:Q353"/>
    <mergeCell ref="R352:R353"/>
    <mergeCell ref="S352:S353"/>
    <mergeCell ref="H352:H353"/>
    <mergeCell ref="I352:I353"/>
    <mergeCell ref="J352:J353"/>
    <mergeCell ref="K352:K353"/>
    <mergeCell ref="L352:L353"/>
    <mergeCell ref="M352:M353"/>
    <mergeCell ref="X354:X355"/>
    <mergeCell ref="Y354:Y355"/>
    <mergeCell ref="C352:C353"/>
    <mergeCell ref="E352:E353"/>
    <mergeCell ref="F352:F353"/>
    <mergeCell ref="Z354:Z355"/>
    <mergeCell ref="B352:B353"/>
    <mergeCell ref="X358:X359"/>
    <mergeCell ref="Y358:Y359"/>
    <mergeCell ref="N358:N359"/>
    <mergeCell ref="O358:O359"/>
    <mergeCell ref="P358:P359"/>
    <mergeCell ref="Q358:Q359"/>
    <mergeCell ref="R358:R359"/>
    <mergeCell ref="B356:B357"/>
    <mergeCell ref="C356:C357"/>
    <mergeCell ref="E356:E357"/>
    <mergeCell ref="F356:F357"/>
    <mergeCell ref="G356:G357"/>
    <mergeCell ref="H356:H357"/>
    <mergeCell ref="I356:I357"/>
    <mergeCell ref="R354:R355"/>
    <mergeCell ref="S354:S355"/>
    <mergeCell ref="T354:T355"/>
    <mergeCell ref="U354:U355"/>
    <mergeCell ref="V354:V355"/>
    <mergeCell ref="W354:W355"/>
    <mergeCell ref="L354:L355"/>
    <mergeCell ref="M354:M355"/>
    <mergeCell ref="N354:N355"/>
    <mergeCell ref="O354:O355"/>
    <mergeCell ref="P354:P355"/>
    <mergeCell ref="Q354:Q355"/>
    <mergeCell ref="V356:V357"/>
    <mergeCell ref="W356:W357"/>
    <mergeCell ref="S358:S359"/>
    <mergeCell ref="H358:H359"/>
    <mergeCell ref="I358:I359"/>
    <mergeCell ref="J358:J359"/>
    <mergeCell ref="K358:K359"/>
    <mergeCell ref="L358:L359"/>
    <mergeCell ref="M358:M359"/>
    <mergeCell ref="X356:X357"/>
    <mergeCell ref="Y356:Y357"/>
    <mergeCell ref="Z356:Z357"/>
    <mergeCell ref="B358:B359"/>
    <mergeCell ref="C358:C359"/>
    <mergeCell ref="E358:E359"/>
    <mergeCell ref="F358:F359"/>
    <mergeCell ref="G358:G359"/>
    <mergeCell ref="P356:P357"/>
    <mergeCell ref="Q356:Q357"/>
    <mergeCell ref="R356:R357"/>
    <mergeCell ref="S356:S357"/>
    <mergeCell ref="T356:T357"/>
    <mergeCell ref="U356:U357"/>
    <mergeCell ref="J356:J357"/>
    <mergeCell ref="K356:K357"/>
    <mergeCell ref="L356:L357"/>
    <mergeCell ref="M356:M357"/>
    <mergeCell ref="N356:N357"/>
    <mergeCell ref="O356:O357"/>
    <mergeCell ref="Z358:Z359"/>
    <mergeCell ref="T358:T359"/>
    <mergeCell ref="U358:U359"/>
    <mergeCell ref="V358:V359"/>
    <mergeCell ref="W358:W359"/>
  </mergeCells>
  <phoneticPr fontId="2"/>
  <conditionalFormatting sqref="E4:Z4">
    <cfRule type="expression" dxfId="91" priority="86">
      <formula>E4&gt;#REF!</formula>
    </cfRule>
    <cfRule type="expression" dxfId="90" priority="85">
      <formula>E4&lt;#REF!</formula>
    </cfRule>
  </conditionalFormatting>
  <conditionalFormatting sqref="E7:Z8">
    <cfRule type="expression" dxfId="89" priority="88">
      <formula>E7&gt;#REF!</formula>
    </cfRule>
    <cfRule type="expression" dxfId="88" priority="87">
      <formula>E7&lt;#REF!</formula>
    </cfRule>
  </conditionalFormatting>
  <conditionalFormatting sqref="E10:Z10">
    <cfRule type="expression" dxfId="87" priority="76">
      <formula>E10&gt;#REF!</formula>
    </cfRule>
    <cfRule type="expression" dxfId="86" priority="75">
      <formula>E10&lt;#REF!</formula>
    </cfRule>
  </conditionalFormatting>
  <conditionalFormatting sqref="E12:Z12 E16:Z16 E20:Z20 E26:Z26 E28:Z28 E30:Z30 E32:Z32 E34:Z34 E36:Z36 E38:Z38 E40:Z40 E42:Z42 E44:Z44 E46:Z46 E48:Z48 E50:Z50">
    <cfRule type="expression" dxfId="85" priority="89">
      <formula>E12&lt;#REF!</formula>
    </cfRule>
    <cfRule type="expression" dxfId="84" priority="90">
      <formula>E12&gt;#REF!</formula>
    </cfRule>
  </conditionalFormatting>
  <conditionalFormatting sqref="E14:Z14">
    <cfRule type="expression" dxfId="83" priority="84">
      <formula>E14&gt;#REF!</formula>
    </cfRule>
    <cfRule type="expression" dxfId="82" priority="83">
      <formula>E14&lt;#REF!</formula>
    </cfRule>
  </conditionalFormatting>
  <conditionalFormatting sqref="E18:Z18">
    <cfRule type="expression" dxfId="81" priority="78">
      <formula>E18&gt;#REF!</formula>
    </cfRule>
    <cfRule type="expression" dxfId="80" priority="77">
      <formula>E18&lt;#REF!</formula>
    </cfRule>
  </conditionalFormatting>
  <conditionalFormatting sqref="E22:Z22">
    <cfRule type="expression" dxfId="79" priority="80">
      <formula>E22&gt;#REF!</formula>
    </cfRule>
    <cfRule type="expression" dxfId="78" priority="79">
      <formula>E22&lt;#REF!</formula>
    </cfRule>
  </conditionalFormatting>
  <conditionalFormatting sqref="E24:Z24">
    <cfRule type="expression" dxfId="77" priority="82">
      <formula>E24&gt;#REF!</formula>
    </cfRule>
    <cfRule type="expression" dxfId="76" priority="81">
      <formula>E24&lt;#REF!</formula>
    </cfRule>
  </conditionalFormatting>
  <conditionalFormatting sqref="E52:Z52 E56:Z56 E60:Z60 E64:Z64 E70:Z70 E72:Z72 E74:Z74 E76:Z76 E78:Z78 E80:Z80 E82:Z82 E84:Z84 E86:Z86 E88:Z88 E90:Z90 E92:Z92 E94:Z94 E100:Z100 E104:Z104 E108:Z108 E114:Z114 E116:Z116 E118:Z118 E120:Z120 E122:Z122 E124:Z124 E126:Z126 E128:Z128 E130:Z130 E132:Z132 E134:Z134 E136:Z136 E138:Z138 E140:Z140 E144:Z144 E148:Z148 E152:Z152 E158:Z158 E160:Z160 E162:Z162 E164:Z164 E166:Z166 E168:Z168 E170:Z170 E172:Z172 E174:Z174 E176:Z176 E178:Z178 E180:Z180 E182:Z182 E184:Z184 E188:Z188 E192:Z192 E196:Z196 E202:Z202 E204:Z204 E206:Z206 E208:Z208 E210:Z210 E212:Z212 E214:Z214 E216:Z216 E218:Z218 E220:Z220 E222:Z222 E224:Z224 E226:Z226 E228:Z228 E232:Z232 E236:Z236 E240:Z240 E246:Z246 E248:Z248 E250:Z250 E252:Z252 E254:Z254 E256:Z256 E258:Z258 E260:Z260 E262:Z262 E264:Z264 E266:Z266 E268:Z268 E270:Z270 E272:Z272 E276:Z276 E280:Z280 E284:Z284 E290:Z290 E292:Z292 E294:Z294 E296:Z296 E298:Z298 E300:Z300 E302:Z302 E304:Z304 E306:Z306 E308:Z308 E310:Z310 E312:Z312 E314:Z314 E316:Z316 E320:Z320 E324:Z324 E328:Z328 E334:Z334 E336:Z336 E338:Z338 E340:Z340 E342:Z342 E344:Z344 E346:Z346 E348:Z348 E350:Z350 E352:Z352 E354:Z354 E356:Z356 E358:Z358">
    <cfRule type="expression" dxfId="75" priority="73">
      <formula>E52&lt;#REF!</formula>
    </cfRule>
    <cfRule type="expression" dxfId="74" priority="74">
      <formula>E52&gt;#REF!</formula>
    </cfRule>
  </conditionalFormatting>
  <conditionalFormatting sqref="E54:Z54">
    <cfRule type="expression" dxfId="73" priority="64">
      <formula>E54&gt;#REF!</formula>
    </cfRule>
    <cfRule type="expression" dxfId="72" priority="63">
      <formula>E54&lt;#REF!</formula>
    </cfRule>
  </conditionalFormatting>
  <conditionalFormatting sqref="E58:Z58">
    <cfRule type="expression" dxfId="71" priority="66">
      <formula>E58&gt;#REF!</formula>
    </cfRule>
    <cfRule type="expression" dxfId="70" priority="65">
      <formula>E58&lt;#REF!</formula>
    </cfRule>
  </conditionalFormatting>
  <conditionalFormatting sqref="E62:Z62">
    <cfRule type="expression" dxfId="69" priority="68">
      <formula>E62&gt;#REF!</formula>
    </cfRule>
    <cfRule type="expression" dxfId="68" priority="67">
      <formula>E62&lt;#REF!</formula>
    </cfRule>
  </conditionalFormatting>
  <conditionalFormatting sqref="E66:Z66">
    <cfRule type="expression" dxfId="67" priority="70">
      <formula>E66&gt;#REF!</formula>
    </cfRule>
    <cfRule type="expression" dxfId="66" priority="69">
      <formula>E66&lt;#REF!</formula>
    </cfRule>
  </conditionalFormatting>
  <conditionalFormatting sqref="E68:Z68">
    <cfRule type="expression" dxfId="65" priority="71">
      <formula>E68&lt;#REF!</formula>
    </cfRule>
    <cfRule type="expression" dxfId="64" priority="72">
      <formula>E68&gt;#REF!</formula>
    </cfRule>
  </conditionalFormatting>
  <conditionalFormatting sqref="E96:Z96">
    <cfRule type="expression" dxfId="63" priority="52">
      <formula>E96&gt;#REF!</formula>
    </cfRule>
    <cfRule type="expression" dxfId="62" priority="51">
      <formula>E96&lt;#REF!</formula>
    </cfRule>
  </conditionalFormatting>
  <conditionalFormatting sqref="E98:Z98">
    <cfRule type="expression" dxfId="61" priority="54">
      <formula>E98&gt;#REF!</formula>
    </cfRule>
    <cfRule type="expression" dxfId="60" priority="53">
      <formula>E98&lt;#REF!</formula>
    </cfRule>
  </conditionalFormatting>
  <conditionalFormatting sqref="E102:Z102">
    <cfRule type="expression" dxfId="59" priority="56">
      <formula>E102&gt;#REF!</formula>
    </cfRule>
    <cfRule type="expression" dxfId="58" priority="55">
      <formula>E102&lt;#REF!</formula>
    </cfRule>
  </conditionalFormatting>
  <conditionalFormatting sqref="E106:Z106">
    <cfRule type="expression" dxfId="57" priority="57">
      <formula>E106&lt;#REF!</formula>
    </cfRule>
    <cfRule type="expression" dxfId="56" priority="58">
      <formula>E106&gt;#REF!</formula>
    </cfRule>
  </conditionalFormatting>
  <conditionalFormatting sqref="E110:Z110">
    <cfRule type="expression" dxfId="55" priority="60">
      <formula>E110&gt;#REF!</formula>
    </cfRule>
    <cfRule type="expression" dxfId="54" priority="59">
      <formula>E110&lt;#REF!</formula>
    </cfRule>
  </conditionalFormatting>
  <conditionalFormatting sqref="E112:Z112">
    <cfRule type="expression" dxfId="53" priority="62">
      <formula>E112&gt;#REF!</formula>
    </cfRule>
    <cfRule type="expression" dxfId="52" priority="61">
      <formula>E112&lt;#REF!</formula>
    </cfRule>
  </conditionalFormatting>
  <conditionalFormatting sqref="E142:Z142">
    <cfRule type="expression" dxfId="51" priority="41">
      <formula>E142&lt;#REF!</formula>
    </cfRule>
    <cfRule type="expression" dxfId="50" priority="42">
      <formula>E142&gt;#REF!</formula>
    </cfRule>
  </conditionalFormatting>
  <conditionalFormatting sqref="E146:Z146">
    <cfRule type="expression" dxfId="49" priority="43">
      <formula>E146&lt;#REF!</formula>
    </cfRule>
    <cfRule type="expression" dxfId="48" priority="44">
      <formula>E146&gt;#REF!</formula>
    </cfRule>
  </conditionalFormatting>
  <conditionalFormatting sqref="E150:Z150">
    <cfRule type="expression" dxfId="47" priority="45">
      <formula>E150&lt;#REF!</formula>
    </cfRule>
    <cfRule type="expression" dxfId="46" priority="46">
      <formula>E150&gt;#REF!</formula>
    </cfRule>
  </conditionalFormatting>
  <conditionalFormatting sqref="E154:Z154">
    <cfRule type="expression" dxfId="45" priority="47">
      <formula>E154&lt;#REF!</formula>
    </cfRule>
    <cfRule type="expression" dxfId="44" priority="48">
      <formula>E154&gt;#REF!</formula>
    </cfRule>
  </conditionalFormatting>
  <conditionalFormatting sqref="E156:Z156">
    <cfRule type="expression" dxfId="43" priority="49">
      <formula>E156&lt;#REF!</formula>
    </cfRule>
    <cfRule type="expression" dxfId="42" priority="50">
      <formula>E156&gt;#REF!</formula>
    </cfRule>
  </conditionalFormatting>
  <conditionalFormatting sqref="E186:Z186">
    <cfRule type="expression" dxfId="41" priority="32">
      <formula>E186&gt;#REF!</formula>
    </cfRule>
    <cfRule type="expression" dxfId="40" priority="31">
      <formula>E186&lt;#REF!</formula>
    </cfRule>
  </conditionalFormatting>
  <conditionalFormatting sqref="E190:Z190">
    <cfRule type="expression" dxfId="39" priority="33">
      <formula>E190&lt;#REF!</formula>
    </cfRule>
    <cfRule type="expression" dxfId="38" priority="34">
      <formula>E190&gt;#REF!</formula>
    </cfRule>
  </conditionalFormatting>
  <conditionalFormatting sqref="E194:Z194">
    <cfRule type="expression" dxfId="37" priority="35">
      <formula>E194&lt;#REF!</formula>
    </cfRule>
    <cfRule type="expression" dxfId="36" priority="36">
      <formula>E194&gt;#REF!</formula>
    </cfRule>
  </conditionalFormatting>
  <conditionalFormatting sqref="E198:Z198">
    <cfRule type="expression" dxfId="35" priority="38">
      <formula>E198&gt;#REF!</formula>
    </cfRule>
    <cfRule type="expression" dxfId="34" priority="37">
      <formula>E198&lt;#REF!</formula>
    </cfRule>
  </conditionalFormatting>
  <conditionalFormatting sqref="E200:Z200">
    <cfRule type="expression" dxfId="33" priority="39">
      <formula>E200&lt;#REF!</formula>
    </cfRule>
    <cfRule type="expression" dxfId="32" priority="40">
      <formula>E200&gt;#REF!</formula>
    </cfRule>
  </conditionalFormatting>
  <conditionalFormatting sqref="E230:Z230">
    <cfRule type="expression" dxfId="31" priority="22">
      <formula>E230&gt;#REF!</formula>
    </cfRule>
    <cfRule type="expression" dxfId="30" priority="21">
      <formula>E230&lt;#REF!</formula>
    </cfRule>
  </conditionalFormatting>
  <conditionalFormatting sqref="E234:Z234">
    <cfRule type="expression" dxfId="29" priority="24">
      <formula>E234&gt;#REF!</formula>
    </cfRule>
    <cfRule type="expression" dxfId="28" priority="23">
      <formula>E234&lt;#REF!</formula>
    </cfRule>
  </conditionalFormatting>
  <conditionalFormatting sqref="E238:Z238">
    <cfRule type="expression" dxfId="27" priority="26">
      <formula>E238&gt;#REF!</formula>
    </cfRule>
    <cfRule type="expression" dxfId="26" priority="25">
      <formula>E238&lt;#REF!</formula>
    </cfRule>
  </conditionalFormatting>
  <conditionalFormatting sqref="E242:Z242">
    <cfRule type="expression" dxfId="25" priority="28">
      <formula>E242&gt;#REF!</formula>
    </cfRule>
    <cfRule type="expression" dxfId="24" priority="27">
      <formula>E242&lt;#REF!</formula>
    </cfRule>
  </conditionalFormatting>
  <conditionalFormatting sqref="E244:Z244">
    <cfRule type="expression" dxfId="23" priority="30">
      <formula>E244&gt;#REF!</formula>
    </cfRule>
    <cfRule type="expression" dxfId="22" priority="29">
      <formula>E244&lt;#REF!</formula>
    </cfRule>
  </conditionalFormatting>
  <conditionalFormatting sqref="E274:Z274">
    <cfRule type="expression" dxfId="21" priority="12">
      <formula>E274&gt;#REF!</formula>
    </cfRule>
    <cfRule type="expression" dxfId="20" priority="11">
      <formula>E274&lt;#REF!</formula>
    </cfRule>
  </conditionalFormatting>
  <conditionalFormatting sqref="E278:Z278">
    <cfRule type="expression" dxfId="19" priority="13">
      <formula>E278&lt;#REF!</formula>
    </cfRule>
    <cfRule type="expression" dxfId="18" priority="14">
      <formula>E278&gt;#REF!</formula>
    </cfRule>
  </conditionalFormatting>
  <conditionalFormatting sqref="E282:Z282">
    <cfRule type="expression" dxfId="17" priority="15">
      <formula>E282&lt;#REF!</formula>
    </cfRule>
    <cfRule type="expression" dxfId="16" priority="16">
      <formula>E282&gt;#REF!</formula>
    </cfRule>
  </conditionalFormatting>
  <conditionalFormatting sqref="E286:Z286">
    <cfRule type="expression" dxfId="15" priority="18">
      <formula>E286&gt;#REF!</formula>
    </cfRule>
    <cfRule type="expression" dxfId="14" priority="17">
      <formula>E286&lt;#REF!</formula>
    </cfRule>
  </conditionalFormatting>
  <conditionalFormatting sqref="E288:Z288">
    <cfRule type="expression" dxfId="13" priority="20">
      <formula>E288&gt;#REF!</formula>
    </cfRule>
    <cfRule type="expression" dxfId="12" priority="19">
      <formula>E288&lt;#REF!</formula>
    </cfRule>
  </conditionalFormatting>
  <conditionalFormatting sqref="E318:Z318">
    <cfRule type="expression" dxfId="11" priority="1">
      <formula>E318&lt;#REF!</formula>
    </cfRule>
    <cfRule type="expression" dxfId="10" priority="2">
      <formula>E318&gt;#REF!</formula>
    </cfRule>
  </conditionalFormatting>
  <conditionalFormatting sqref="E322:Z322">
    <cfRule type="expression" dxfId="9" priority="4">
      <formula>E322&gt;#REF!</formula>
    </cfRule>
    <cfRule type="expression" dxfId="8" priority="3">
      <formula>E322&lt;#REF!</formula>
    </cfRule>
  </conditionalFormatting>
  <conditionalFormatting sqref="E326:Z326">
    <cfRule type="expression" dxfId="7" priority="6">
      <formula>E326&gt;#REF!</formula>
    </cfRule>
    <cfRule type="expression" dxfId="6" priority="5">
      <formula>E326&lt;#REF!</formula>
    </cfRule>
  </conditionalFormatting>
  <conditionalFormatting sqref="E330:Z330">
    <cfRule type="expression" dxfId="5" priority="8">
      <formula>E330&gt;#REF!</formula>
    </cfRule>
    <cfRule type="expression" dxfId="4" priority="7">
      <formula>E330&lt;#REF!</formula>
    </cfRule>
  </conditionalFormatting>
  <conditionalFormatting sqref="E332:Z332">
    <cfRule type="expression" dxfId="3" priority="10">
      <formula>E332&gt;#REF!</formula>
    </cfRule>
    <cfRule type="expression" dxfId="2" priority="9">
      <formula>E332&lt;#REF!</formula>
    </cfRule>
  </conditionalFormatting>
  <conditionalFormatting sqref="E360:Z1048576">
    <cfRule type="expression" dxfId="1" priority="179">
      <formula>E360&lt;#REF!</formula>
    </cfRule>
    <cfRule type="expression" dxfId="0" priority="180">
      <formula>E360&gt;#REF!</formula>
    </cfRule>
  </conditionalFormatting>
  <pageMargins left="0.70866141732283472" right="0.70866141732283472" top="0.74803149606299213" bottom="0.74803149606299213" header="0.31496062992125984" footer="0.31496062992125984"/>
  <pageSetup paperSize="9" scale="42" fitToHeight="0" orientation="portrait" r:id="rId1"/>
  <rowBreaks count="7" manualBreakCount="7">
    <brk id="51" max="27" man="1"/>
    <brk id="95" max="27" man="1"/>
    <brk id="139" max="27" man="1"/>
    <brk id="183" max="27" man="1"/>
    <brk id="227" max="27" man="1"/>
    <brk id="271" max="27" man="1"/>
    <brk id="315" max="27" man="1"/>
  </rowBreaks>
  <extLst>
    <ext xmlns:x14="http://schemas.microsoft.com/office/spreadsheetml/2009/9/main" uri="{78C0D931-6437-407d-A8EE-F0AAD7539E65}">
      <x14:conditionalFormattings>
        <x14:conditionalFormatting xmlns:xm="http://schemas.microsoft.com/office/excel/2006/main">
          <x14:cfRule type="expression" priority="183" id="{227D7B2A-6625-2845-A8EA-56AEF228C468}">
            <xm:f>'幼稚園 単価表'!B52&lt;'幼稚園 単価表'!#REF!</xm:f>
            <x14:dxf>
              <font>
                <color rgb="FF0070C0"/>
              </font>
              <fill>
                <patternFill>
                  <bgColor rgb="FFFFFF99"/>
                </patternFill>
              </fill>
            </x14:dxf>
          </x14:cfRule>
          <x14:cfRule type="expression" priority="184" id="{74466044-33FF-274D-A389-44E552FEEE67}">
            <xm:f>'幼稚園 単価表'!B52&gt;'幼稚園 単価表'!#REF!</xm:f>
            <x14:dxf>
              <font>
                <color rgb="FFFF0000"/>
              </font>
              <fill>
                <patternFill>
                  <bgColor rgb="FFFFFF99"/>
                </patternFill>
              </fill>
            </x14:dxf>
          </x14:cfRule>
          <xm:sqref>A360:D1048532</xm:sqref>
        </x14:conditionalFormatting>
        <x14:conditionalFormatting xmlns:xm="http://schemas.microsoft.com/office/excel/2006/main">
          <x14:cfRule type="expression" priority="224" id="{74466044-33FF-274D-A389-44E552FEEE67}">
            <xm:f>'幼稚園 単価表'!B1&gt;'幼稚園 単価表'!#REF!</xm:f>
            <x14:dxf>
              <font>
                <color rgb="FFFF0000"/>
              </font>
              <fill>
                <patternFill>
                  <bgColor rgb="FFFFFF99"/>
                </patternFill>
              </fill>
            </x14:dxf>
          </x14:cfRule>
          <x14:cfRule type="expression" priority="223" id="{227D7B2A-6625-2845-A8EA-56AEF228C468}">
            <xm:f>'幼稚園 単価表'!B1&lt;'幼稚園 単価表'!#REF!</xm:f>
            <x14:dxf>
              <font>
                <color rgb="FF0070C0"/>
              </font>
              <fill>
                <patternFill>
                  <bgColor rgb="FFFFFF99"/>
                </patternFill>
              </fill>
            </x14:dxf>
          </x14:cfRule>
          <xm:sqref>A1048533:D1048575</xm:sqref>
        </x14:conditionalFormatting>
        <x14:conditionalFormatting xmlns:xm="http://schemas.microsoft.com/office/excel/2006/main">
          <x14:cfRule type="expression" priority="189" id="{31FE83D4-40B9-2F4F-AE57-9CBDDDED4E87}">
            <xm:f>'幼稚園 単価表'!B1&lt;'幼稚園 単価表'!#REF!</xm:f>
            <x14:dxf>
              <font>
                <color rgb="FF0070C0"/>
              </font>
              <fill>
                <patternFill>
                  <bgColor rgb="FFFFFF99"/>
                </patternFill>
              </fill>
            </x14:dxf>
          </x14:cfRule>
          <x14:cfRule type="expression" priority="190" id="{548F3A7F-F71C-FD4B-8B30-013351CA5F21}">
            <xm:f>'幼稚園 単価表'!B1&gt;'幼稚園 単価表'!#REF!</xm:f>
            <x14:dxf>
              <font>
                <color rgb="FFFF0000"/>
              </font>
              <fill>
                <patternFill>
                  <bgColor rgb="FFFFFF99"/>
                </patternFill>
              </fill>
            </x14:dxf>
          </x14:cfRule>
          <xm:sqref>A1048576:D1048576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9EB6B-F10E-484F-B150-A4FC92560DB4}">
  <dimension ref="A1:L32"/>
  <sheetViews>
    <sheetView workbookViewId="0">
      <selection activeCell="G16" sqref="G16:K16"/>
    </sheetView>
  </sheetViews>
  <sheetFormatPr defaultRowHeight="13.5"/>
  <cols>
    <col min="1" max="1" width="31.125" style="353" customWidth="1"/>
    <col min="2" max="2" width="25.5" style="353" customWidth="1"/>
    <col min="3" max="3" width="3.125" style="353" customWidth="1"/>
    <col min="4" max="4" width="16.25" style="353" customWidth="1"/>
    <col min="5" max="5" width="13.75" style="353" customWidth="1"/>
    <col min="6" max="6" width="15.875" style="353" customWidth="1"/>
    <col min="7" max="7" width="16.25" style="353" customWidth="1"/>
    <col min="8" max="8" width="31.75" style="353" customWidth="1"/>
    <col min="9" max="9" width="35.5" style="353" customWidth="1"/>
    <col min="10" max="10" width="28.375" style="353" customWidth="1"/>
    <col min="11" max="11" width="28.75" style="353" customWidth="1"/>
    <col min="12" max="16384" width="9" style="353"/>
  </cols>
  <sheetData>
    <row r="1" spans="1:12" ht="25.5">
      <c r="A1" s="352" t="s">
        <v>361</v>
      </c>
      <c r="D1" s="354" t="s">
        <v>362</v>
      </c>
      <c r="E1" s="355" t="s">
        <v>363</v>
      </c>
      <c r="F1" s="355"/>
      <c r="G1" s="355"/>
      <c r="H1" s="354" t="s">
        <v>364</v>
      </c>
      <c r="I1" s="355" t="s">
        <v>363</v>
      </c>
      <c r="J1" s="354" t="s">
        <v>365</v>
      </c>
      <c r="K1" s="355" t="s">
        <v>363</v>
      </c>
      <c r="L1" s="355"/>
    </row>
    <row r="2" spans="1:12" ht="24">
      <c r="A2" s="356" t="s">
        <v>366</v>
      </c>
      <c r="D2" s="357" t="s">
        <v>367</v>
      </c>
      <c r="E2" s="358"/>
      <c r="F2" s="357" t="s">
        <v>368</v>
      </c>
      <c r="G2" s="359"/>
      <c r="H2" s="360" t="s">
        <v>369</v>
      </c>
      <c r="I2" s="361"/>
      <c r="J2" s="357" t="s">
        <v>370</v>
      </c>
      <c r="K2" s="361"/>
    </row>
    <row r="3" spans="1:12" ht="25.5">
      <c r="A3" s="352"/>
      <c r="D3" s="362" t="s">
        <v>371</v>
      </c>
      <c r="E3" s="358"/>
      <c r="F3" s="362" t="s">
        <v>372</v>
      </c>
      <c r="G3" s="363"/>
      <c r="H3" s="360" t="s">
        <v>373</v>
      </c>
      <c r="I3" s="361"/>
      <c r="J3" s="357" t="s">
        <v>373</v>
      </c>
      <c r="K3" s="361"/>
    </row>
    <row r="4" spans="1:12" ht="21">
      <c r="D4" s="364" t="s">
        <v>374</v>
      </c>
      <c r="E4" s="365"/>
      <c r="F4" s="364" t="s">
        <v>375</v>
      </c>
      <c r="G4" s="363"/>
      <c r="H4" s="366"/>
      <c r="I4" s="355"/>
      <c r="J4" s="360" t="s">
        <v>376</v>
      </c>
      <c r="K4" s="367"/>
    </row>
    <row r="5" spans="1:12" ht="21">
      <c r="D5" s="368"/>
      <c r="E5" s="369"/>
      <c r="F5" s="368"/>
      <c r="G5" s="370"/>
      <c r="H5" s="366"/>
      <c r="I5" s="355"/>
      <c r="J5" s="371" t="s">
        <v>377</v>
      </c>
      <c r="K5" s="361"/>
    </row>
    <row r="6" spans="1:12" ht="14.25">
      <c r="A6" s="372" t="s">
        <v>378</v>
      </c>
      <c r="B6" s="373">
        <f>積算表!G16</f>
        <v>0</v>
      </c>
      <c r="D6" s="367" t="s">
        <v>378</v>
      </c>
      <c r="E6" s="361"/>
      <c r="F6" s="368"/>
      <c r="G6" s="370"/>
      <c r="H6" s="367" t="s">
        <v>378</v>
      </c>
      <c r="I6" s="361"/>
      <c r="J6" s="367" t="s">
        <v>378</v>
      </c>
      <c r="K6" s="361"/>
    </row>
    <row r="7" spans="1:12" ht="18.75" customHeight="1">
      <c r="A7" s="367" t="s">
        <v>379</v>
      </c>
      <c r="B7" s="361"/>
      <c r="D7" s="367"/>
      <c r="E7" s="361"/>
      <c r="F7" s="374"/>
      <c r="G7" s="370"/>
      <c r="H7" s="367"/>
      <c r="I7" s="361"/>
      <c r="J7" s="367"/>
      <c r="K7" s="361"/>
    </row>
    <row r="8" spans="1:12" ht="14.25">
      <c r="A8" s="367" t="s">
        <v>373</v>
      </c>
      <c r="B8" s="361"/>
      <c r="D8" s="367"/>
      <c r="E8" s="361"/>
      <c r="F8" s="368"/>
      <c r="G8" s="370"/>
      <c r="H8" s="367"/>
      <c r="I8" s="361"/>
      <c r="J8" s="367"/>
      <c r="K8" s="361"/>
    </row>
    <row r="9" spans="1:12" ht="18.75" customHeight="1">
      <c r="A9" s="372" t="s">
        <v>380</v>
      </c>
      <c r="B9" s="373">
        <f>積算表!G21</f>
        <v>12</v>
      </c>
      <c r="D9" s="367" t="s">
        <v>380</v>
      </c>
      <c r="E9" s="361"/>
      <c r="F9" s="355"/>
      <c r="G9" s="355"/>
      <c r="H9" s="367" t="s">
        <v>380</v>
      </c>
      <c r="I9" s="361"/>
      <c r="J9" s="367" t="s">
        <v>380</v>
      </c>
      <c r="K9" s="361"/>
    </row>
    <row r="10" spans="1:12" ht="18.75" customHeight="1">
      <c r="A10" s="372" t="s">
        <v>381</v>
      </c>
      <c r="B10" s="373">
        <f>積算表!L21</f>
        <v>2</v>
      </c>
      <c r="D10" s="367" t="s">
        <v>381</v>
      </c>
      <c r="E10" s="361"/>
      <c r="F10" s="355"/>
      <c r="G10" s="355"/>
      <c r="H10" s="367" t="s">
        <v>381</v>
      </c>
      <c r="I10" s="361"/>
      <c r="J10" s="367" t="s">
        <v>381</v>
      </c>
      <c r="K10" s="361"/>
    </row>
    <row r="11" spans="1:12" ht="18.75" customHeight="1">
      <c r="A11" s="372" t="s">
        <v>382</v>
      </c>
      <c r="B11" s="373">
        <f>積算表!Q21</f>
        <v>6</v>
      </c>
      <c r="D11" s="367" t="s">
        <v>382</v>
      </c>
      <c r="E11" s="361"/>
      <c r="F11" s="355"/>
      <c r="G11" s="355"/>
      <c r="H11" s="367" t="s">
        <v>382</v>
      </c>
      <c r="I11" s="361"/>
      <c r="J11" s="367" t="s">
        <v>382</v>
      </c>
      <c r="K11" s="361"/>
    </row>
    <row r="12" spans="1:12" ht="18.75" customHeight="1">
      <c r="A12" s="372" t="s">
        <v>383</v>
      </c>
      <c r="B12" s="375" t="str">
        <f>積算表!V21</f>
        <v>○</v>
      </c>
      <c r="D12" s="367" t="s">
        <v>383</v>
      </c>
      <c r="E12" s="361"/>
      <c r="F12" s="355"/>
      <c r="G12" s="355"/>
      <c r="H12" s="367" t="s">
        <v>383</v>
      </c>
      <c r="I12" s="361"/>
      <c r="J12" s="367" t="s">
        <v>383</v>
      </c>
      <c r="K12" s="361"/>
    </row>
    <row r="13" spans="1:12">
      <c r="D13" s="355"/>
      <c r="E13" s="355"/>
      <c r="F13" s="355"/>
      <c r="G13" s="355"/>
      <c r="H13" s="355"/>
      <c r="I13" s="355"/>
      <c r="J13" s="355"/>
      <c r="K13" s="355"/>
    </row>
    <row r="14" spans="1:12">
      <c r="A14" s="376" t="s">
        <v>384</v>
      </c>
      <c r="D14" s="377" t="s">
        <v>384</v>
      </c>
      <c r="E14" s="355"/>
      <c r="F14" s="355"/>
      <c r="G14" s="355"/>
      <c r="H14" s="377" t="s">
        <v>384</v>
      </c>
      <c r="I14" s="355"/>
      <c r="J14" s="377" t="s">
        <v>384</v>
      </c>
      <c r="K14" s="355"/>
    </row>
    <row r="15" spans="1:12" ht="54">
      <c r="A15" s="378" t="s">
        <v>385</v>
      </c>
      <c r="B15" s="379" t="e">
        <f>積算表!M26</f>
        <v>#N/A</v>
      </c>
      <c r="D15" s="380" t="s">
        <v>385</v>
      </c>
      <c r="E15" s="381"/>
      <c r="F15" s="355"/>
      <c r="G15" s="355"/>
      <c r="H15" s="380" t="s">
        <v>385</v>
      </c>
      <c r="I15" s="381"/>
      <c r="J15" s="380" t="s">
        <v>385</v>
      </c>
      <c r="K15" s="381"/>
    </row>
    <row r="16" spans="1:12" ht="40.5">
      <c r="A16" s="380" t="s">
        <v>386</v>
      </c>
      <c r="B16" s="381"/>
      <c r="D16" s="380" t="s">
        <v>386</v>
      </c>
      <c r="E16" s="381"/>
      <c r="F16" s="355"/>
      <c r="G16" s="355"/>
      <c r="H16" s="380" t="s">
        <v>386</v>
      </c>
      <c r="I16" s="381"/>
      <c r="J16" s="380" t="s">
        <v>386</v>
      </c>
      <c r="K16" s="381"/>
    </row>
    <row r="17" spans="1:11" ht="40.5">
      <c r="A17" s="380" t="s">
        <v>387</v>
      </c>
      <c r="B17" s="381"/>
      <c r="D17" s="380" t="s">
        <v>387</v>
      </c>
      <c r="E17" s="381"/>
      <c r="F17" s="355"/>
      <c r="G17" s="355"/>
      <c r="H17" s="380" t="s">
        <v>387</v>
      </c>
      <c r="I17" s="381"/>
      <c r="J17" s="380" t="s">
        <v>387</v>
      </c>
      <c r="K17" s="381"/>
    </row>
    <row r="18" spans="1:11">
      <c r="A18" s="382"/>
      <c r="D18" s="367"/>
      <c r="E18" s="355"/>
      <c r="F18" s="355"/>
      <c r="G18" s="355"/>
      <c r="H18" s="383"/>
      <c r="I18" s="355"/>
      <c r="J18" s="383"/>
      <c r="K18" s="355"/>
    </row>
    <row r="19" spans="1:11" ht="24.75" customHeight="1">
      <c r="A19" s="378" t="s">
        <v>388</v>
      </c>
      <c r="B19" s="373" t="e">
        <f>積算表!M56</f>
        <v>#N/A</v>
      </c>
      <c r="C19" s="382"/>
      <c r="D19" s="380" t="s">
        <v>388</v>
      </c>
      <c r="E19" s="367"/>
      <c r="F19" s="355"/>
      <c r="G19" s="355"/>
      <c r="H19" s="380" t="s">
        <v>388</v>
      </c>
      <c r="I19" s="367"/>
      <c r="J19" s="380" t="s">
        <v>388</v>
      </c>
      <c r="K19" s="367"/>
    </row>
    <row r="20" spans="1:11" ht="27">
      <c r="A20" s="378" t="s">
        <v>389</v>
      </c>
      <c r="B20" s="373" t="e">
        <f>積算表!M57</f>
        <v>#N/A</v>
      </c>
      <c r="D20" s="380" t="s">
        <v>389</v>
      </c>
      <c r="E20" s="361"/>
      <c r="F20" s="355"/>
      <c r="G20" s="355"/>
      <c r="H20" s="380" t="s">
        <v>389</v>
      </c>
      <c r="I20" s="361"/>
      <c r="J20" s="380" t="s">
        <v>389</v>
      </c>
      <c r="K20" s="361"/>
    </row>
    <row r="21" spans="1:11" ht="27">
      <c r="A21" s="378" t="s">
        <v>390</v>
      </c>
      <c r="B21" s="373" t="e">
        <f>積算表!M58</f>
        <v>#N/A</v>
      </c>
      <c r="D21" s="380" t="s">
        <v>390</v>
      </c>
      <c r="E21" s="361"/>
      <c r="F21" s="355"/>
      <c r="G21" s="355"/>
      <c r="H21" s="380" t="s">
        <v>390</v>
      </c>
      <c r="I21" s="361"/>
      <c r="J21" s="380" t="s">
        <v>390</v>
      </c>
      <c r="K21" s="361"/>
    </row>
    <row r="22" spans="1:11" ht="27">
      <c r="A22" s="378" t="s">
        <v>391</v>
      </c>
      <c r="B22" s="373" t="e">
        <f>積算表!M60</f>
        <v>#N/A</v>
      </c>
      <c r="D22" s="380" t="s">
        <v>391</v>
      </c>
      <c r="E22" s="361"/>
      <c r="F22" s="355"/>
      <c r="G22" s="355"/>
      <c r="H22" s="380" t="s">
        <v>391</v>
      </c>
      <c r="I22" s="361"/>
      <c r="J22" s="380" t="s">
        <v>391</v>
      </c>
      <c r="K22" s="361"/>
    </row>
    <row r="23" spans="1:11" ht="27">
      <c r="A23" s="378" t="s">
        <v>392</v>
      </c>
      <c r="B23" s="373" t="e">
        <f>積算表!M61</f>
        <v>#N/A</v>
      </c>
      <c r="D23" s="380" t="s">
        <v>392</v>
      </c>
      <c r="E23" s="361"/>
      <c r="F23" s="355"/>
      <c r="G23" s="355"/>
      <c r="H23" s="380" t="s">
        <v>392</v>
      </c>
      <c r="I23" s="361"/>
      <c r="J23" s="380" t="s">
        <v>392</v>
      </c>
      <c r="K23" s="361"/>
    </row>
    <row r="24" spans="1:11">
      <c r="D24" s="355"/>
      <c r="E24" s="355"/>
      <c r="F24" s="355"/>
      <c r="G24" s="355"/>
      <c r="H24" s="355"/>
      <c r="I24" s="355"/>
      <c r="J24" s="355"/>
      <c r="K24" s="355"/>
    </row>
    <row r="25" spans="1:11">
      <c r="A25" s="377" t="s">
        <v>393</v>
      </c>
      <c r="B25" s="355"/>
      <c r="D25" s="377" t="s">
        <v>393</v>
      </c>
      <c r="E25" s="355"/>
      <c r="F25" s="355"/>
      <c r="G25" s="355"/>
      <c r="H25" s="377" t="s">
        <v>393</v>
      </c>
      <c r="I25" s="355"/>
      <c r="J25" s="377" t="s">
        <v>393</v>
      </c>
      <c r="K25" s="355"/>
    </row>
    <row r="26" spans="1:11" ht="24.75" customHeight="1">
      <c r="A26" s="380" t="s">
        <v>388</v>
      </c>
      <c r="B26" s="361"/>
      <c r="D26" s="380" t="s">
        <v>388</v>
      </c>
      <c r="E26" s="361"/>
      <c r="F26" s="355"/>
      <c r="G26" s="355"/>
      <c r="H26" s="380" t="s">
        <v>388</v>
      </c>
      <c r="I26" s="361"/>
      <c r="J26" s="380" t="s">
        <v>388</v>
      </c>
      <c r="K26" s="361"/>
    </row>
    <row r="27" spans="1:11" ht="27">
      <c r="A27" s="380" t="s">
        <v>389</v>
      </c>
      <c r="B27" s="361"/>
      <c r="D27" s="380" t="s">
        <v>389</v>
      </c>
      <c r="E27" s="361"/>
      <c r="F27" s="355"/>
      <c r="G27" s="355"/>
      <c r="H27" s="380" t="s">
        <v>389</v>
      </c>
      <c r="I27" s="361"/>
      <c r="J27" s="380" t="s">
        <v>389</v>
      </c>
      <c r="K27" s="361"/>
    </row>
    <row r="28" spans="1:11" ht="27">
      <c r="A28" s="380" t="s">
        <v>390</v>
      </c>
      <c r="B28" s="361"/>
      <c r="D28" s="380" t="s">
        <v>390</v>
      </c>
      <c r="E28" s="361"/>
      <c r="F28" s="355"/>
      <c r="G28" s="355"/>
      <c r="H28" s="380" t="s">
        <v>390</v>
      </c>
      <c r="I28" s="361"/>
      <c r="J28" s="380" t="s">
        <v>390</v>
      </c>
      <c r="K28" s="361"/>
    </row>
    <row r="29" spans="1:11" ht="27">
      <c r="A29" s="380" t="s">
        <v>391</v>
      </c>
      <c r="B29" s="361"/>
      <c r="D29" s="380" t="s">
        <v>391</v>
      </c>
      <c r="E29" s="361"/>
      <c r="F29" s="355"/>
      <c r="G29" s="355"/>
      <c r="H29" s="380" t="s">
        <v>391</v>
      </c>
      <c r="I29" s="361"/>
      <c r="J29" s="380" t="s">
        <v>391</v>
      </c>
      <c r="K29" s="361"/>
    </row>
    <row r="30" spans="1:11" ht="27">
      <c r="A30" s="380" t="s">
        <v>392</v>
      </c>
      <c r="B30" s="361"/>
      <c r="D30" s="380" t="s">
        <v>392</v>
      </c>
      <c r="E30" s="361"/>
      <c r="F30" s="355"/>
      <c r="G30" s="355"/>
      <c r="H30" s="380" t="s">
        <v>392</v>
      </c>
      <c r="I30" s="361"/>
      <c r="J30" s="380" t="s">
        <v>392</v>
      </c>
      <c r="K30" s="361"/>
    </row>
    <row r="31" spans="1:11">
      <c r="A31" s="355"/>
      <c r="B31" s="355"/>
      <c r="D31" s="355"/>
      <c r="E31" s="355"/>
      <c r="F31" s="355"/>
      <c r="G31" s="355"/>
      <c r="H31" s="355"/>
      <c r="I31" s="355"/>
      <c r="J31" s="355"/>
      <c r="K31" s="355"/>
    </row>
    <row r="32" spans="1:11">
      <c r="A32" s="355"/>
      <c r="B32" s="355"/>
      <c r="D32" s="355"/>
      <c r="E32" s="355"/>
      <c r="F32" s="355"/>
      <c r="G32" s="355"/>
      <c r="H32" s="355"/>
      <c r="I32" s="355"/>
      <c r="J32" s="355"/>
      <c r="K32" s="355"/>
    </row>
  </sheetData>
  <sheetProtection algorithmName="SHA-512" hashValue="4QD6g+Xc5e3hG9khC28wHB+wnGxkxvZApSJzYWc2xxH2z5GFUeP4LrIQiA7yTxZhpMp60TyqgVT+cmDeQDKWxA==" saltValue="SiFlzqR44cynIN0oAg0IVw==" spinCount="100000"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11</vt:i4>
      </vt:variant>
    </vt:vector>
  </HeadingPairs>
  <TitlesOfParts>
    <vt:vector size="18" baseType="lpstr">
      <vt:lpstr>積算表</vt:lpstr>
      <vt:lpstr>加算区分</vt:lpstr>
      <vt:lpstr>設定値</vt:lpstr>
      <vt:lpstr>幼稚園 単価表</vt:lpstr>
      <vt:lpstr>幼稚園 単価表②</vt:lpstr>
      <vt:lpstr>幼稚園単価表③（定員を恒常的に超過する場合）</vt:lpstr>
      <vt:lpstr>審査用 </vt:lpstr>
      <vt:lpstr>積算表!Print_Area</vt:lpstr>
      <vt:lpstr>'幼稚園 単価表'!Print_Area</vt:lpstr>
      <vt:lpstr>'幼稚園 単価表②'!Print_Area</vt:lpstr>
      <vt:lpstr>'幼稚園単価表③（定員を恒常的に超過する場合）'!Print_Area</vt:lpstr>
      <vt:lpstr>'幼稚園単価表③（定員を恒常的に超過する場合）'!Print_Titles</vt:lpstr>
      <vt:lpstr>加算率C</vt:lpstr>
      <vt:lpstr>基準年度</vt:lpstr>
      <vt:lpstr>実施月数</vt:lpstr>
      <vt:lpstr>単価表</vt:lpstr>
      <vt:lpstr>定員</vt:lpstr>
      <vt:lpstr>平均勤続年数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2026-02-06T04:02:24Z</cp:lastPrinted>
  <dcterms:modified xsi:type="dcterms:W3CDTF">2026-02-16T06:12:45Z</dcterms:modified>
</cp:coreProperties>
</file>