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120_積算表委託\70_積算表（横浜市修正版：こちらを使用）\20260205（人勧後）\20_セル固定あり・PWあり（HP掲載用）\"/>
    </mc:Choice>
  </mc:AlternateContent>
  <xr:revisionPtr revIDLastSave="0" documentId="13_ncr:1_{553267CE-E3CA-4205-B7B3-65DA2EC4D589}" xr6:coauthVersionLast="47" xr6:coauthVersionMax="47" xr10:uidLastSave="{00000000-0000-0000-0000-000000000000}"/>
  <workbookProtection workbookAlgorithmName="SHA-512" workbookHashValue="bJluO3m6xe06HStFVjz0YWfn0tf+ZORdW+JpW128xS6fEiFpKTfx2DC1xs5o9fBi7VAKtGISFzsCgCDrr3QydQ==" workbookSaltValue="UC5QFJ/aV+roGdpm0QNG/g==" workbookSpinCount="100000" lockStructure="1"/>
  <bookViews>
    <workbookView xWindow="-120" yWindow="-120" windowWidth="20730" windowHeight="11040" xr2:uid="{135DCEFC-2726-4F96-A49F-96F56D628144}"/>
  </bookViews>
  <sheets>
    <sheet name="積算表" sheetId="2" r:id="rId1"/>
    <sheet name="加算区分" sheetId="3" state="hidden" r:id="rId2"/>
    <sheet name="設定値" sheetId="14" state="hidden" r:id="rId3"/>
    <sheet name="保育単価表（Ｃ型）" sheetId="12" state="hidden" r:id="rId4"/>
    <sheet name="保育単価表（Ｃ型）②" sheetId="13" state="hidden" r:id="rId5"/>
    <sheet name="審査用" sheetId="15" state="hidden" r:id="rId6"/>
  </sheets>
  <definedNames>
    <definedName name="_Fill" localSheetId="1" hidden="1">#REF!</definedName>
    <definedName name="_Fill" hidden="1">#REF!</definedName>
    <definedName name="_xlnm._FilterDatabase" localSheetId="0" hidden="1">積算表!$A$29:$AJ$53</definedName>
    <definedName name="_xlnm._FilterDatabase" localSheetId="3" hidden="1">'保育単価表（Ｃ型）'!$B$5:$WXV$15</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3">'保育単価表（Ｃ型）'!$B$1:$BP$15</definedName>
    <definedName name="_xlnm.Print_Area" localSheetId="4">'保育単価表（Ｃ型）②'!$A$1:$AG$28</definedName>
    <definedName name="_xlnm.Print_Titles" localSheetId="3">'保育単価表（Ｃ型）'!$B:$D,'保育単価表（Ｃ型）'!$1:$7</definedName>
    <definedName name="栄養管理加算">設定値!$D$53:$D$55</definedName>
    <definedName name="加算率C">設定値!$M$8:$Q$11</definedName>
    <definedName name="資格10以下">設定値!$D$29:$G$32</definedName>
    <definedName name="資格15以下">設定値!$D$33:$G$36</definedName>
    <definedName name="資格人数">設定値!$H$29:$H$33</definedName>
    <definedName name="資格保有者加算選択用">設定値!$H$29:$H$33</definedName>
    <definedName name="実施月数">設定値!$G$14:$G$25</definedName>
    <definedName name="選択10人以下">設定値!$D$29:$D$30</definedName>
    <definedName name="選択15人以下">設定値!$D$33:$D$35</definedName>
    <definedName name="単価表">'保育単価表（Ｃ型）'!$A$8:$BP$15</definedName>
    <definedName name="定員">設定値!$C$14:$D$25</definedName>
    <definedName name="土日閉所">設定値!$D$46:$D$50</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5" l="1"/>
  <c r="B9" i="15"/>
  <c r="B6" i="15" l="1"/>
  <c r="AI38" i="2"/>
  <c r="AG38" i="2"/>
  <c r="AE38" i="2"/>
  <c r="AC38" i="2"/>
  <c r="AA38" i="2"/>
  <c r="Y38" i="2"/>
  <c r="W38" i="2"/>
  <c r="U38" i="2"/>
  <c r="S38" i="2"/>
  <c r="Q38" i="2"/>
  <c r="O38" i="2"/>
  <c r="M38" i="2"/>
  <c r="AI36" i="2"/>
  <c r="AG36" i="2"/>
  <c r="AA36" i="2"/>
  <c r="Y36" i="2"/>
  <c r="S36" i="2"/>
  <c r="Q36" i="2"/>
  <c r="AN28" i="14" a="1"/>
  <c r="AN28" i="14" s="1"/>
  <c r="AO28" i="14"/>
  <c r="AP28" i="14" a="1"/>
  <c r="AP28" i="14" s="1"/>
  <c r="AQ28" i="14"/>
  <c r="AR28" i="14" a="1"/>
  <c r="AR28" i="14" s="1"/>
  <c r="AS28" i="14"/>
  <c r="AT28" i="14" a="1"/>
  <c r="AT28" i="14" s="1"/>
  <c r="AU28" i="14"/>
  <c r="AV28" i="14" a="1"/>
  <c r="AV28" i="14" s="1"/>
  <c r="AW28" i="14"/>
  <c r="AX28" i="14" a="1"/>
  <c r="AX28" i="14" s="1"/>
  <c r="AY28" i="14"/>
  <c r="AZ28" i="14" a="1"/>
  <c r="AZ28" i="14" s="1"/>
  <c r="BA28" i="14"/>
  <c r="BB28" i="14" a="1"/>
  <c r="BB28" i="14" s="1"/>
  <c r="BC28" i="14"/>
  <c r="BD28" i="14" a="1"/>
  <c r="BD28" i="14" s="1"/>
  <c r="BE28" i="14"/>
  <c r="BF28" i="14" a="1"/>
  <c r="BF28" i="14" s="1"/>
  <c r="BG28" i="14"/>
  <c r="AN29" i="14" a="1"/>
  <c r="AN29" i="14" s="1"/>
  <c r="AO29" i="14"/>
  <c r="AP29" i="14" a="1"/>
  <c r="AP29" i="14" s="1"/>
  <c r="AQ29" i="14"/>
  <c r="AR29" i="14" a="1"/>
  <c r="AR29" i="14" s="1"/>
  <c r="AS29" i="14"/>
  <c r="AT29" i="14" a="1"/>
  <c r="AT29" i="14" s="1"/>
  <c r="AU29" i="14"/>
  <c r="AV29" i="14" a="1"/>
  <c r="AV29" i="14" s="1"/>
  <c r="AW29" i="14"/>
  <c r="AX29" i="14" a="1"/>
  <c r="AX29" i="14" s="1"/>
  <c r="AY29" i="14"/>
  <c r="AZ29" i="14" a="1"/>
  <c r="AZ29" i="14" s="1"/>
  <c r="BA29" i="14"/>
  <c r="BB29" i="14" a="1"/>
  <c r="BB29" i="14" s="1"/>
  <c r="BC29" i="14"/>
  <c r="BD29" i="14" a="1"/>
  <c r="BD29" i="14" s="1"/>
  <c r="BE29" i="14"/>
  <c r="BF29" i="14" a="1"/>
  <c r="BF29" i="14" s="1"/>
  <c r="BG29" i="14"/>
  <c r="AL28" i="14" a="1"/>
  <c r="AL28" i="14" s="1"/>
  <c r="AM28" i="14"/>
  <c r="AL29" i="14" a="1"/>
  <c r="AL29" i="14" s="1"/>
  <c r="AM29" i="14"/>
  <c r="AJ29" i="14" a="1"/>
  <c r="AJ29" i="14" s="1"/>
  <c r="AJ28" i="14" a="1"/>
  <c r="AJ28" i="14" s="1"/>
  <c r="F53" i="14" l="1"/>
  <c r="AJ31" i="14" l="1"/>
  <c r="N8" i="14"/>
  <c r="P9" i="14"/>
  <c r="O9" i="14"/>
  <c r="N9" i="14"/>
  <c r="Q8" i="14"/>
  <c r="Q9" i="14" s="1"/>
  <c r="P8" i="14"/>
  <c r="O8" i="14"/>
  <c r="E53" i="14"/>
  <c r="AJ36" i="14" s="1"/>
  <c r="M44" i="2" s="1"/>
  <c r="M45" i="2" s="1"/>
  <c r="E54" i="14"/>
  <c r="G34" i="14" l="1"/>
  <c r="G35" i="14"/>
  <c r="G33" i="14"/>
  <c r="D34" i="14"/>
  <c r="E34" i="14"/>
  <c r="D35" i="14"/>
  <c r="E35" i="14"/>
  <c r="E33" i="14"/>
  <c r="D33" i="14"/>
  <c r="G30" i="14"/>
  <c r="G29" i="14"/>
  <c r="E29" i="14"/>
  <c r="E30" i="14"/>
  <c r="D30" i="14"/>
  <c r="D29" i="14"/>
  <c r="AJ19" i="14"/>
  <c r="AJ20" i="14" s="1"/>
  <c r="S21" i="2" l="1"/>
  <c r="B11" i="15" s="1"/>
  <c r="M21" i="2"/>
  <c r="B10" i="15" s="1"/>
  <c r="AE16" i="2" l="1"/>
  <c r="BA30" i="14" l="1"/>
  <c r="BE30" i="14"/>
  <c r="BG30" i="14"/>
  <c r="AM30" i="14"/>
  <c r="AY30" i="14"/>
  <c r="AO30" i="14"/>
  <c r="AK29" i="14"/>
  <c r="BC30" i="14"/>
  <c r="AS30" i="14"/>
  <c r="AW30" i="14"/>
  <c r="AQ30" i="14"/>
  <c r="AU30" i="14"/>
  <c r="AK30" i="14"/>
  <c r="Q39" i="2"/>
  <c r="BF13" i="14"/>
  <c r="Y39" i="2"/>
  <c r="M39" i="2"/>
  <c r="S39" i="2"/>
  <c r="BD13" i="14"/>
  <c r="AN13" i="14"/>
  <c r="U39" i="2"/>
  <c r="W39" i="2"/>
  <c r="AA39" i="2"/>
  <c r="AC39" i="2"/>
  <c r="AG39" i="2"/>
  <c r="AI39" i="2"/>
  <c r="O39" i="2"/>
  <c r="AI34" i="2"/>
  <c r="AE34" i="2"/>
  <c r="AA34" i="2"/>
  <c r="O34" i="2"/>
  <c r="W34" i="2"/>
  <c r="S34" i="2"/>
  <c r="AG34" i="2"/>
  <c r="AC34" i="2"/>
  <c r="U34" i="2"/>
  <c r="Y34" i="2"/>
  <c r="Q34" i="2"/>
  <c r="M34" i="2"/>
  <c r="AG35" i="2"/>
  <c r="AK28" i="14"/>
  <c r="O35" i="2"/>
  <c r="Q35" i="2"/>
  <c r="S35" i="2"/>
  <c r="U35" i="2"/>
  <c r="W35" i="2"/>
  <c r="AI35" i="2"/>
  <c r="Y35" i="2"/>
  <c r="AA35" i="2"/>
  <c r="AC35" i="2"/>
  <c r="AE35" i="2"/>
  <c r="M35" i="2"/>
  <c r="M37" i="2" l="1"/>
  <c r="M46" i="2" s="1"/>
  <c r="M47" i="2" s="1"/>
  <c r="AZ33" i="14" a="1"/>
  <c r="AZ33" i="14" s="1"/>
  <c r="AZ34" i="14" a="1"/>
  <c r="AZ34" i="14" s="1"/>
  <c r="BX34" i="14" s="1"/>
  <c r="AC43" i="2" s="1"/>
  <c r="BD33" i="14" a="1"/>
  <c r="BD33" i="14" s="1"/>
  <c r="CB33" i="14" s="1"/>
  <c r="AG42" i="2" s="1"/>
  <c r="BD34" i="14" a="1"/>
  <c r="BD34" i="14" s="1"/>
  <c r="CB34" i="14" s="1"/>
  <c r="AG43" i="2" s="1"/>
  <c r="AT34" i="14" a="1"/>
  <c r="AT34" i="14" s="1"/>
  <c r="BR34" i="14" s="1"/>
  <c r="W43" i="2" s="1"/>
  <c r="AT33" i="14" a="1"/>
  <c r="AT33" i="14" s="1"/>
  <c r="BR33" i="14" s="1"/>
  <c r="W42" i="2" s="1"/>
  <c r="AL33" i="14" a="1"/>
  <c r="AL33" i="14" s="1"/>
  <c r="BJ33" i="14" s="1"/>
  <c r="O42" i="2" s="1"/>
  <c r="AL34" i="14" a="1"/>
  <c r="AL34" i="14" s="1"/>
  <c r="BJ34" i="14" s="1"/>
  <c r="O43" i="2" s="1"/>
  <c r="AR34" i="14" a="1"/>
  <c r="AR34" i="14" s="1"/>
  <c r="BP34" i="14" s="1"/>
  <c r="U43" i="2" s="1"/>
  <c r="AR33" i="14" a="1"/>
  <c r="AR33" i="14" s="1"/>
  <c r="BP33" i="14" s="1"/>
  <c r="U42" i="2" s="1"/>
  <c r="AX34" i="14" a="1"/>
  <c r="AX34" i="14" s="1"/>
  <c r="BV34" i="14" s="1"/>
  <c r="AA43" i="2" s="1"/>
  <c r="AX33" i="14" a="1"/>
  <c r="AX33" i="14" s="1"/>
  <c r="BV33" i="14" s="1"/>
  <c r="AA42" i="2" s="1"/>
  <c r="BB33" i="14" a="1"/>
  <c r="BB33" i="14" s="1"/>
  <c r="BZ33" i="14" s="1"/>
  <c r="AE42" i="2" s="1"/>
  <c r="BB34" i="14" a="1"/>
  <c r="BB34" i="14" s="1"/>
  <c r="BZ34" i="14" s="1"/>
  <c r="AE43" i="2" s="1"/>
  <c r="AP33" i="14" a="1"/>
  <c r="AP33" i="14" s="1"/>
  <c r="BN33" i="14" s="1"/>
  <c r="S42" i="2" s="1"/>
  <c r="AP34" i="14" a="1"/>
  <c r="AP34" i="14" s="1"/>
  <c r="BN34" i="14" s="1"/>
  <c r="S43" i="2" s="1"/>
  <c r="BF33" i="14" a="1"/>
  <c r="BF33" i="14" s="1"/>
  <c r="CD33" i="14" s="1"/>
  <c r="AI42" i="2" s="1"/>
  <c r="BF34" i="14" a="1"/>
  <c r="BF34" i="14" s="1"/>
  <c r="CD34" i="14" s="1"/>
  <c r="AI43" i="2" s="1"/>
  <c r="AJ33" i="14" a="1"/>
  <c r="AJ33" i="14" s="1"/>
  <c r="BH33" i="14" s="1"/>
  <c r="M42" i="2" s="1"/>
  <c r="AJ34" i="14" a="1"/>
  <c r="AJ34" i="14" s="1"/>
  <c r="BH34" i="14" s="1"/>
  <c r="M43" i="2" s="1"/>
  <c r="AN34" i="14" a="1"/>
  <c r="AN34" i="14" s="1"/>
  <c r="BL34" i="14" s="1"/>
  <c r="Q43" i="2" s="1"/>
  <c r="AN33" i="14" a="1"/>
  <c r="AN33" i="14" s="1"/>
  <c r="BL33" i="14" s="1"/>
  <c r="Q42" i="2" s="1"/>
  <c r="AV34" i="14" a="1"/>
  <c r="AV34" i="14" s="1"/>
  <c r="BT34" i="14" s="1"/>
  <c r="Y43" i="2" s="1"/>
  <c r="AV33" i="14" a="1"/>
  <c r="AV33" i="14" s="1"/>
  <c r="BT33" i="14" s="1"/>
  <c r="Y42" i="2" s="1"/>
  <c r="BX33" i="14"/>
  <c r="AC42" i="2" s="1"/>
  <c r="BR28" i="14"/>
  <c r="W40" i="2" s="1"/>
  <c r="BR29" i="14"/>
  <c r="W41" i="2" s="1"/>
  <c r="BV29" i="14"/>
  <c r="AA41" i="2" s="1"/>
  <c r="BV28" i="14"/>
  <c r="AA40" i="2" s="1"/>
  <c r="CD28" i="14"/>
  <c r="AI40" i="2" s="1"/>
  <c r="CD29" i="14"/>
  <c r="AI41" i="2" s="1"/>
  <c r="BN28" i="14"/>
  <c r="S40" i="2" s="1"/>
  <c r="BN29" i="14"/>
  <c r="S41" i="2" s="1"/>
  <c r="BJ29" i="14"/>
  <c r="O41" i="2" s="1"/>
  <c r="BJ28" i="14"/>
  <c r="O40" i="2" s="1"/>
  <c r="CB28" i="14"/>
  <c r="AG40" i="2" s="1"/>
  <c r="CB29" i="14"/>
  <c r="AG41" i="2" s="1"/>
  <c r="BZ29" i="14"/>
  <c r="AE41" i="2" s="1"/>
  <c r="BZ28" i="14"/>
  <c r="AE40" i="2" s="1"/>
  <c r="AJ11" i="14"/>
  <c r="BH29" i="14"/>
  <c r="M41" i="2" s="1"/>
  <c r="BH28" i="14"/>
  <c r="M40" i="2" s="1"/>
  <c r="BL29" i="14"/>
  <c r="Q41" i="2" s="1"/>
  <c r="BL28" i="14"/>
  <c r="Q40" i="2" s="1"/>
  <c r="BT28" i="14"/>
  <c r="Y40" i="2" s="1"/>
  <c r="BT29" i="14"/>
  <c r="Y41" i="2" s="1"/>
  <c r="BP28" i="14"/>
  <c r="U40" i="2" s="1"/>
  <c r="BP29" i="14"/>
  <c r="U41" i="2" s="1"/>
  <c r="BX29" i="14"/>
  <c r="AC41" i="2" s="1"/>
  <c r="BX28" i="14"/>
  <c r="AC40" i="2" s="1"/>
  <c r="BB16" i="14"/>
  <c r="AE39" i="2"/>
  <c r="BB11" i="14"/>
  <c r="BB35" i="14" s="1" a="1"/>
  <c r="BB35" i="14" s="1"/>
  <c r="AR11" i="14"/>
  <c r="AR35" i="14" s="1" a="1"/>
  <c r="AR35" i="14" s="1"/>
  <c r="AT11" i="14"/>
  <c r="AT35" i="14" s="1" a="1"/>
  <c r="AT35" i="14" s="1"/>
  <c r="AL11" i="14"/>
  <c r="AL35" i="14" s="1" a="1"/>
  <c r="AL35" i="14" s="1"/>
  <c r="AX11" i="14"/>
  <c r="AZ11" i="14"/>
  <c r="AZ35" i="14" s="1" a="1"/>
  <c r="AZ35" i="14" s="1"/>
  <c r="BD11" i="14"/>
  <c r="AV13" i="14"/>
  <c r="AP11" i="14"/>
  <c r="AX13" i="14"/>
  <c r="BF11" i="14"/>
  <c r="BF35" i="14" s="1" a="1"/>
  <c r="BF35" i="14" s="1"/>
  <c r="AR16" i="14"/>
  <c r="AL16" i="14"/>
  <c r="AP16" i="14"/>
  <c r="AN11" i="14"/>
  <c r="AN35" i="14" s="1" a="1"/>
  <c r="AN35" i="14" s="1"/>
  <c r="BF16" i="14"/>
  <c r="AJ16" i="14"/>
  <c r="AT16" i="14"/>
  <c r="AV11" i="14"/>
  <c r="BD16" i="14"/>
  <c r="AZ16" i="14"/>
  <c r="AV16" i="14"/>
  <c r="AX16" i="14"/>
  <c r="AP13" i="14"/>
  <c r="AN16" i="14"/>
  <c r="AP35" i="14" l="1" a="1"/>
  <c r="AP35" i="14" s="1"/>
  <c r="AP17" i="14" s="1"/>
  <c r="AX35" i="14" a="1"/>
  <c r="AX35" i="14" s="1"/>
  <c r="AX17" i="14" s="1"/>
  <c r="AV35" i="14" a="1"/>
  <c r="AV35" i="14" s="1"/>
  <c r="AV17" i="14" s="1"/>
  <c r="BD30" i="14" a="1"/>
  <c r="BD30" i="14" s="1"/>
  <c r="BD15" i="14" s="1"/>
  <c r="BD35" i="14" a="1"/>
  <c r="BD35" i="14" s="1"/>
  <c r="BD17" i="14" s="1"/>
  <c r="AJ30" i="14" a="1"/>
  <c r="AJ30" i="14" s="1"/>
  <c r="AJ15" i="14" s="1"/>
  <c r="AJ35" i="14" a="1"/>
  <c r="AJ35" i="14" s="1"/>
  <c r="AJ17" i="14" s="1"/>
  <c r="AR30" i="14" a="1"/>
  <c r="AR30" i="14" s="1"/>
  <c r="AR15" i="14" s="1"/>
  <c r="AJ14" i="14"/>
  <c r="BF30" i="14" a="1"/>
  <c r="BF30" i="14" s="1"/>
  <c r="BF15" i="14" s="1"/>
  <c r="AN30" i="14" a="1"/>
  <c r="AN30" i="14" s="1"/>
  <c r="AN15" i="14" s="1"/>
  <c r="AP30" i="14" a="1"/>
  <c r="AP30" i="14" s="1"/>
  <c r="AP15" i="14" s="1"/>
  <c r="AT30" i="14" a="1"/>
  <c r="AT30" i="14" s="1"/>
  <c r="AT15" i="14" s="1"/>
  <c r="AX30" i="14" a="1"/>
  <c r="AX30" i="14" s="1"/>
  <c r="AX15" i="14" s="1"/>
  <c r="AV30" i="14" a="1"/>
  <c r="AV30" i="14" s="1"/>
  <c r="AV15" i="14" s="1"/>
  <c r="AL30" i="14" a="1"/>
  <c r="AL30" i="14" s="1"/>
  <c r="AL15" i="14" s="1"/>
  <c r="BB30" i="14" a="1"/>
  <c r="BB30" i="14" s="1"/>
  <c r="BB15" i="14" s="1"/>
  <c r="AZ30" i="14" a="1"/>
  <c r="AZ30" i="14" s="1"/>
  <c r="AZ15" i="14" s="1"/>
  <c r="BB14" i="14"/>
  <c r="AL14" i="14"/>
  <c r="BD14" i="14"/>
  <c r="AZ14" i="14"/>
  <c r="AR17" i="14"/>
  <c r="AR14" i="14"/>
  <c r="AT14" i="14"/>
  <c r="AT17" i="14"/>
  <c r="AN14" i="14"/>
  <c r="AN17" i="14"/>
  <c r="AL17" i="14"/>
  <c r="BF14" i="14"/>
  <c r="BF17" i="14"/>
  <c r="AZ17" i="14"/>
  <c r="AX14" i="14"/>
  <c r="BB17" i="14"/>
  <c r="AP14" i="14"/>
  <c r="AV14" i="14"/>
  <c r="U37" i="2"/>
  <c r="W37" i="2"/>
  <c r="AE37" i="2"/>
  <c r="AV18" i="14" l="1"/>
  <c r="AV21" i="14" s="1"/>
  <c r="BF18" i="14"/>
  <c r="AT18" i="14"/>
  <c r="AT21" i="14" s="1"/>
  <c r="AX18" i="14"/>
  <c r="AL18" i="14"/>
  <c r="AL21" i="14" s="1"/>
  <c r="AN18" i="14"/>
  <c r="BB18" i="14"/>
  <c r="AZ18" i="14"/>
  <c r="AR18" i="14"/>
  <c r="AR21" i="14" s="1"/>
  <c r="AP18" i="14"/>
  <c r="BD18" i="14"/>
  <c r="AJ18" i="14"/>
  <c r="W46" i="2"/>
  <c r="U46" i="2"/>
  <c r="AE46" i="2"/>
  <c r="AC37" i="2"/>
  <c r="F14" i="3"/>
  <c r="F13" i="3"/>
  <c r="F12" i="3"/>
  <c r="F11" i="3"/>
  <c r="F10" i="3"/>
  <c r="F9" i="3"/>
  <c r="F8" i="3"/>
  <c r="F7" i="3"/>
  <c r="F6" i="3"/>
  <c r="F5" i="3"/>
  <c r="F4" i="3"/>
  <c r="F3" i="3"/>
  <c r="O37" i="2"/>
  <c r="AZ21" i="14" l="1"/>
  <c r="AZ22" i="14" s="1"/>
  <c r="AN21" i="14"/>
  <c r="AN22" i="14" s="1"/>
  <c r="AJ21" i="14"/>
  <c r="AJ22" i="14" s="1"/>
  <c r="AT22" i="14"/>
  <c r="BD21" i="14"/>
  <c r="BD22" i="14" s="1"/>
  <c r="BB21" i="14"/>
  <c r="BB22" i="14" s="1"/>
  <c r="AR22" i="14"/>
  <c r="AL22" i="14"/>
  <c r="AV22" i="14"/>
  <c r="AX21" i="14"/>
  <c r="AX22" i="14" s="1"/>
  <c r="BF21" i="14"/>
  <c r="BF22" i="14" s="1"/>
  <c r="AP21" i="14"/>
  <c r="AP22" i="14" s="1"/>
  <c r="AC46" i="2"/>
  <c r="O46" i="2"/>
  <c r="O47" i="2" s="1"/>
  <c r="Q37" i="2"/>
  <c r="S37" i="2"/>
  <c r="AE47" i="2"/>
  <c r="AJ23" i="14" l="1"/>
  <c r="M53" i="2" s="1"/>
  <c r="B23" i="15" s="1"/>
  <c r="Q46" i="2"/>
  <c r="Q47" i="2" s="1"/>
  <c r="S46" i="2"/>
  <c r="S47" i="2" s="1"/>
  <c r="Y37" i="2"/>
  <c r="AA37" i="2"/>
  <c r="AI37" i="2"/>
  <c r="AG37" i="2"/>
  <c r="W47" i="2"/>
  <c r="AC47" i="2"/>
  <c r="U47" i="2"/>
  <c r="AA46" i="2" l="1"/>
  <c r="AA47" i="2" s="1"/>
  <c r="Y46" i="2"/>
  <c r="Y47" i="2" s="1"/>
  <c r="AG46" i="2"/>
  <c r="AG47" i="2" s="1"/>
  <c r="AI46" i="2"/>
  <c r="AI47" i="2" s="1"/>
  <c r="M52" i="2" l="1"/>
  <c r="M49" i="2"/>
  <c r="B20" i="15" s="1"/>
  <c r="M50" i="2" l="1"/>
  <c r="B21" i="15" s="1"/>
  <c r="B22" i="15"/>
  <c r="M48" i="2" l="1"/>
  <c r="M26" i="2" s="1"/>
  <c r="B15" i="15" s="1"/>
  <c r="B19"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<sst xmlns="http://schemas.openxmlformats.org/spreadsheetml/2006/main" count="535" uniqueCount="282">
  <si>
    <t>定員</t>
    <rPh sb="0" eb="2">
      <t>テイイン</t>
    </rPh>
    <phoneticPr fontId="5"/>
  </si>
  <si>
    <t>施設・事業種別</t>
    <rPh sb="0" eb="2">
      <t>シセツ</t>
    </rPh>
    <rPh sb="3" eb="5">
      <t>ジギョウ</t>
    </rPh>
    <rPh sb="5" eb="7">
      <t>シュベツ</t>
    </rPh>
    <phoneticPr fontId="7"/>
  </si>
  <si>
    <t>施設・事業所番号</t>
    <rPh sb="0" eb="2">
      <t>シセツ</t>
    </rPh>
    <rPh sb="3" eb="6">
      <t>ジギョウショ</t>
    </rPh>
    <rPh sb="6" eb="8">
      <t>バンゴウ</t>
    </rPh>
    <phoneticPr fontId="7"/>
  </si>
  <si>
    <t>１歳児</t>
    <rPh sb="1" eb="2">
      <t>サイ</t>
    </rPh>
    <rPh sb="2" eb="3">
      <t>ジ</t>
    </rPh>
    <phoneticPr fontId="7"/>
  </si>
  <si>
    <t>乳児</t>
    <rPh sb="0" eb="2">
      <t>ニュウジ</t>
    </rPh>
    <phoneticPr fontId="7"/>
  </si>
  <si>
    <t>利用定員</t>
    <rPh sb="0" eb="2">
      <t>リヨウ</t>
    </rPh>
    <rPh sb="2" eb="4">
      <t>テイイン</t>
    </rPh>
    <phoneticPr fontId="7"/>
  </si>
  <si>
    <t>定員区分</t>
    <rPh sb="0" eb="2">
      <t>テイイン</t>
    </rPh>
    <rPh sb="2" eb="4">
      <t>クブン</t>
    </rPh>
    <phoneticPr fontId="7"/>
  </si>
  <si>
    <t>実施月数
（通常12月）</t>
    <phoneticPr fontId="4"/>
  </si>
  <si>
    <t>基礎分</t>
    <rPh sb="0" eb="2">
      <t>キソ</t>
    </rPh>
    <rPh sb="2" eb="3">
      <t>ブン</t>
    </rPh>
    <phoneticPr fontId="4"/>
  </si>
  <si>
    <t>うちｷｬﾘｱﾊﾟｽ要件</t>
    <rPh sb="9" eb="11">
      <t>ヨウケン</t>
    </rPh>
    <phoneticPr fontId="7"/>
  </si>
  <si>
    <t>区分</t>
    <rPh sb="0" eb="2">
      <t>クブン</t>
    </rPh>
    <phoneticPr fontId="7"/>
  </si>
  <si>
    <t>適用
する
場合</t>
    <rPh sb="0" eb="2">
      <t>テキヨウ</t>
    </rPh>
    <rPh sb="6" eb="8">
      <t>バアイ</t>
    </rPh>
    <phoneticPr fontId="7"/>
  </si>
  <si>
    <t>年齢別単価</t>
    <rPh sb="0" eb="2">
      <t>ネンレイ</t>
    </rPh>
    <rPh sb="2" eb="3">
      <t>ベツ</t>
    </rPh>
    <rPh sb="3" eb="5">
      <t>タンカ</t>
    </rPh>
    <phoneticPr fontId="7"/>
  </si>
  <si>
    <t>標準時間</t>
    <rPh sb="0" eb="2">
      <t>ヒョウジュン</t>
    </rPh>
    <rPh sb="2" eb="4">
      <t>ジカン</t>
    </rPh>
    <phoneticPr fontId="7"/>
  </si>
  <si>
    <t>短時間</t>
    <rPh sb="0" eb="3">
      <t>タンジカン</t>
    </rPh>
    <phoneticPr fontId="7"/>
  </si>
  <si>
    <t>平均利用子ども数(人)</t>
    <rPh sb="9" eb="10">
      <t>ニン</t>
    </rPh>
    <phoneticPr fontId="4"/>
  </si>
  <si>
    <t>①</t>
    <phoneticPr fontId="4"/>
  </si>
  <si>
    <t>処遇改善等加算分単価(円)</t>
    <rPh sb="0" eb="2">
      <t>ショグウ</t>
    </rPh>
    <rPh sb="2" eb="4">
      <t>カイゼン</t>
    </rPh>
    <rPh sb="4" eb="5">
      <t>ナド</t>
    </rPh>
    <rPh sb="5" eb="7">
      <t>カサン</t>
    </rPh>
    <rPh sb="7" eb="8">
      <t>ブン</t>
    </rPh>
    <rPh sb="8" eb="10">
      <t>タンカ</t>
    </rPh>
    <rPh sb="11" eb="12">
      <t>エン</t>
    </rPh>
    <phoneticPr fontId="7"/>
  </si>
  <si>
    <t>基本加算②</t>
    <rPh sb="0" eb="2">
      <t>キホン</t>
    </rPh>
    <rPh sb="2" eb="4">
      <t>カサン</t>
    </rPh>
    <phoneticPr fontId="7"/>
  </si>
  <si>
    <t>②合計</t>
    <rPh sb="1" eb="3">
      <t>ゴウケイ</t>
    </rPh>
    <phoneticPr fontId="4"/>
  </si>
  <si>
    <t>加減調整部分③</t>
    <rPh sb="0" eb="2">
      <t>カゲン</t>
    </rPh>
    <rPh sb="2" eb="4">
      <t>チョウセイ</t>
    </rPh>
    <rPh sb="4" eb="6">
      <t>ブブン</t>
    </rPh>
    <phoneticPr fontId="4"/>
  </si>
  <si>
    <t>合計額（年額）</t>
    <rPh sb="0" eb="2">
      <t>ゴウケイ</t>
    </rPh>
    <rPh sb="2" eb="3">
      <t>ガク</t>
    </rPh>
    <rPh sb="4" eb="6">
      <t>ネンガク</t>
    </rPh>
    <phoneticPr fontId="4"/>
  </si>
  <si>
    <t>賃金改善要件分</t>
    <rPh sb="0" eb="2">
      <t>チンギン</t>
    </rPh>
    <rPh sb="2" eb="4">
      <t>カイゼン</t>
    </rPh>
    <rPh sb="4" eb="6">
      <t>ヨウケン</t>
    </rPh>
    <rPh sb="6" eb="7">
      <t>ブン</t>
    </rPh>
    <phoneticPr fontId="4"/>
  </si>
  <si>
    <t>職員一人当たりの
平均勤続年数</t>
    <phoneticPr fontId="7"/>
  </si>
  <si>
    <t>合計</t>
    <rPh sb="0" eb="2">
      <t>ゴウケイ</t>
    </rPh>
    <phoneticPr fontId="4"/>
  </si>
  <si>
    <t>１年未満</t>
    <phoneticPr fontId="7"/>
  </si>
  <si>
    <t>１年以上２年未満</t>
    <phoneticPr fontId="7"/>
  </si>
  <si>
    <t>２年以上３年未満</t>
    <phoneticPr fontId="7"/>
  </si>
  <si>
    <t>３年以上４年未満</t>
    <phoneticPr fontId="7"/>
  </si>
  <si>
    <t>４年以上５年未満</t>
    <phoneticPr fontId="7"/>
  </si>
  <si>
    <t>５年以上６年未満</t>
    <phoneticPr fontId="7"/>
  </si>
  <si>
    <t>６年以上７年未満</t>
    <phoneticPr fontId="7"/>
  </si>
  <si>
    <t>７年以上８年未満</t>
    <phoneticPr fontId="7"/>
  </si>
  <si>
    <t>８年以上９年未満</t>
    <phoneticPr fontId="7"/>
  </si>
  <si>
    <t>９年以上１０年未満</t>
    <phoneticPr fontId="7"/>
  </si>
  <si>
    <t>１０年以上１１年未満</t>
    <phoneticPr fontId="7"/>
  </si>
  <si>
    <t>地域
区分</t>
    <rPh sb="0" eb="2">
      <t>チイキ</t>
    </rPh>
    <rPh sb="3" eb="5">
      <t>クブン</t>
    </rPh>
    <phoneticPr fontId="7"/>
  </si>
  <si>
    <t>定員
区分</t>
    <rPh sb="0" eb="2">
      <t>テイイン</t>
    </rPh>
    <rPh sb="3" eb="5">
      <t>クブン</t>
    </rPh>
    <phoneticPr fontId="7"/>
  </si>
  <si>
    <t>認定
区分</t>
    <rPh sb="0" eb="2">
      <t>ニンテイ</t>
    </rPh>
    <rPh sb="3" eb="5">
      <t>クブン</t>
    </rPh>
    <phoneticPr fontId="5"/>
  </si>
  <si>
    <t>減価償却費加算</t>
    <rPh sb="0" eb="2">
      <t>ゲンカ</t>
    </rPh>
    <rPh sb="2" eb="5">
      <t>ショウキャクヒ</t>
    </rPh>
    <rPh sb="5" eb="7">
      <t>カサン</t>
    </rPh>
    <phoneticPr fontId="5"/>
  </si>
  <si>
    <t>賃借料加算</t>
    <rPh sb="0" eb="3">
      <t>チンシャクリョウ</t>
    </rPh>
    <rPh sb="3" eb="5">
      <t>カサン</t>
    </rPh>
    <phoneticPr fontId="5"/>
  </si>
  <si>
    <t>保育標準時間認定</t>
    <rPh sb="0" eb="2">
      <t>ホイク</t>
    </rPh>
    <rPh sb="2" eb="4">
      <t>ヒョウジュン</t>
    </rPh>
    <rPh sb="4" eb="6">
      <t>ジカン</t>
    </rPh>
    <rPh sb="6" eb="8">
      <t>ニンテイ</t>
    </rPh>
    <phoneticPr fontId="5"/>
  </si>
  <si>
    <t>保育短時間認定</t>
    <rPh sb="0" eb="2">
      <t>ホイク</t>
    </rPh>
    <rPh sb="2" eb="3">
      <t>タン</t>
    </rPh>
    <rPh sb="3" eb="5">
      <t>ジカン</t>
    </rPh>
    <rPh sb="5" eb="7">
      <t>ニンテイ</t>
    </rPh>
    <phoneticPr fontId="5"/>
  </si>
  <si>
    <t>基本分単価</t>
    <rPh sb="0" eb="2">
      <t>キホン</t>
    </rPh>
    <rPh sb="2" eb="3">
      <t>ブン</t>
    </rPh>
    <rPh sb="3" eb="4">
      <t>タン</t>
    </rPh>
    <rPh sb="4" eb="5">
      <t>アタイ</t>
    </rPh>
    <phoneticPr fontId="7"/>
  </si>
  <si>
    <t>加算額</t>
    <rPh sb="0" eb="3">
      <t>カサンガク</t>
    </rPh>
    <phoneticPr fontId="5"/>
  </si>
  <si>
    <t>標　準</t>
    <rPh sb="0" eb="1">
      <t>シルベ</t>
    </rPh>
    <rPh sb="2" eb="3">
      <t>ジュン</t>
    </rPh>
    <phoneticPr fontId="5"/>
  </si>
  <si>
    <t>都市部</t>
    <rPh sb="0" eb="3">
      <t>トシブ</t>
    </rPh>
    <phoneticPr fontId="5"/>
  </si>
  <si>
    <t>③</t>
    <phoneticPr fontId="5"/>
  </si>
  <si>
    <t>3号</t>
    <rPh sb="1" eb="2">
      <t>ゴウ</t>
    </rPh>
    <phoneticPr fontId="5"/>
  </si>
  <si>
    <t>＋</t>
    <phoneticPr fontId="5"/>
  </si>
  <si>
    <t>加算部分２</t>
    <rPh sb="0" eb="2">
      <t>カサン</t>
    </rPh>
    <rPh sb="2" eb="4">
      <t>ブブン</t>
    </rPh>
    <phoneticPr fontId="5"/>
  </si>
  <si>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5"/>
  </si>
  <si>
    <t>冷暖房費加算</t>
    <rPh sb="0" eb="3">
      <t>レイダンボウ</t>
    </rPh>
    <rPh sb="3" eb="4">
      <t>ヒ</t>
    </rPh>
    <rPh sb="4" eb="6">
      <t>カサン</t>
    </rPh>
    <phoneticPr fontId="7"/>
  </si>
  <si>
    <t>１級地</t>
    <rPh sb="1" eb="3">
      <t>キュウチ</t>
    </rPh>
    <phoneticPr fontId="7"/>
  </si>
  <si>
    <t>４級地</t>
    <rPh sb="1" eb="3">
      <t>キュウチ</t>
    </rPh>
    <phoneticPr fontId="7"/>
  </si>
  <si>
    <t>２級地</t>
    <rPh sb="1" eb="3">
      <t>キュウチ</t>
    </rPh>
    <phoneticPr fontId="7"/>
  </si>
  <si>
    <t>その他地域</t>
    <rPh sb="2" eb="3">
      <t>タ</t>
    </rPh>
    <rPh sb="3" eb="5">
      <t>チイキ</t>
    </rPh>
    <phoneticPr fontId="7"/>
  </si>
  <si>
    <t>３級地</t>
    <rPh sb="1" eb="3">
      <t>キュウチ</t>
    </rPh>
    <phoneticPr fontId="7"/>
  </si>
  <si>
    <t>除雪費加算</t>
    <rPh sb="0" eb="2">
      <t>ジョセツ</t>
    </rPh>
    <rPh sb="2" eb="3">
      <t>ヒ</t>
    </rPh>
    <rPh sb="3" eb="5">
      <t>カサン</t>
    </rPh>
    <phoneticPr fontId="7"/>
  </si>
  <si>
    <t>※３月初日の利用子どもの単価に加算</t>
    <rPh sb="3" eb="5">
      <t>ショニチ</t>
    </rPh>
    <rPh sb="6" eb="8">
      <t>リヨウ</t>
    </rPh>
    <rPh sb="8" eb="9">
      <t>コ</t>
    </rPh>
    <phoneticPr fontId="7"/>
  </si>
  <si>
    <t>降灰除去費加算</t>
    <rPh sb="0" eb="2">
      <t>コウカイ</t>
    </rPh>
    <rPh sb="2" eb="4">
      <t>ジョキョ</t>
    </rPh>
    <rPh sb="4" eb="5">
      <t>ヒ</t>
    </rPh>
    <rPh sb="5" eb="7">
      <t>カサン</t>
    </rPh>
    <phoneticPr fontId="7"/>
  </si>
  <si>
    <t>施設機能強化推進費加算</t>
    <rPh sb="0" eb="2">
      <t>シセツ</t>
    </rPh>
    <rPh sb="2" eb="4">
      <t>キノウ</t>
    </rPh>
    <rPh sb="4" eb="6">
      <t>キョウカ</t>
    </rPh>
    <rPh sb="6" eb="8">
      <t>スイシン</t>
    </rPh>
    <rPh sb="8" eb="9">
      <t>ヒ</t>
    </rPh>
    <rPh sb="9" eb="11">
      <t>カサン</t>
    </rPh>
    <phoneticPr fontId="7"/>
  </si>
  <si>
    <t>　</t>
    <phoneticPr fontId="7"/>
  </si>
  <si>
    <t>第三者評価受審加算</t>
    <rPh sb="0" eb="3">
      <t>ダイサンシャ</t>
    </rPh>
    <rPh sb="3" eb="5">
      <t>ヒョウカ</t>
    </rPh>
    <rPh sb="5" eb="7">
      <t>ジュシン</t>
    </rPh>
    <rPh sb="7" eb="9">
      <t>カサン</t>
    </rPh>
    <phoneticPr fontId="7"/>
  </si>
  <si>
    <t>乳児（障害児）</t>
    <rPh sb="0" eb="2">
      <t>ニュウジ</t>
    </rPh>
    <rPh sb="3" eb="5">
      <t>ショウガイ</t>
    </rPh>
    <rPh sb="5" eb="6">
      <t>ジ</t>
    </rPh>
    <phoneticPr fontId="7"/>
  </si>
  <si>
    <t>1歳児（障害児）</t>
    <rPh sb="1" eb="2">
      <t>サイ</t>
    </rPh>
    <rPh sb="2" eb="3">
      <t>ジ</t>
    </rPh>
    <rPh sb="4" eb="6">
      <t>ショウガイ</t>
    </rPh>
    <rPh sb="6" eb="7">
      <t>ジ</t>
    </rPh>
    <phoneticPr fontId="7"/>
  </si>
  <si>
    <t>2歳児（障害児）</t>
    <rPh sb="1" eb="2">
      <t>サイ</t>
    </rPh>
    <rPh sb="2" eb="3">
      <t>ジ</t>
    </rPh>
    <rPh sb="4" eb="6">
      <t>ショウガイ</t>
    </rPh>
    <rPh sb="6" eb="7">
      <t>ジ</t>
    </rPh>
    <phoneticPr fontId="7"/>
  </si>
  <si>
    <t>2歳児</t>
    <rPh sb="1" eb="2">
      <t>サイ</t>
    </rPh>
    <rPh sb="2" eb="3">
      <t>ジ</t>
    </rPh>
    <phoneticPr fontId="7"/>
  </si>
  <si>
    <t>障害児保育加算</t>
    <rPh sb="0" eb="2">
      <t>ショウガイ</t>
    </rPh>
    <rPh sb="2" eb="3">
      <t>ジ</t>
    </rPh>
    <rPh sb="3" eb="5">
      <t>ホイク</t>
    </rPh>
    <rPh sb="5" eb="7">
      <t>カサン</t>
    </rPh>
    <phoneticPr fontId="7"/>
  </si>
  <si>
    <t>連携施設を設定しない場合</t>
    <phoneticPr fontId="5"/>
  </si>
  <si>
    <t>保育必要量区分④</t>
    <rPh sb="0" eb="2">
      <t>ホイク</t>
    </rPh>
    <rPh sb="2" eb="5">
      <t>ヒツヨウリョウ</t>
    </rPh>
    <rPh sb="5" eb="7">
      <t>クブン</t>
    </rPh>
    <phoneticPr fontId="5"/>
  </si>
  <si>
    <t>資格保有者加算</t>
    <rPh sb="0" eb="2">
      <t>シカク</t>
    </rPh>
    <rPh sb="2" eb="5">
      <t>ホユウシャ</t>
    </rPh>
    <rPh sb="5" eb="7">
      <t>カサン</t>
    </rPh>
    <phoneticPr fontId="5"/>
  </si>
  <si>
    <t>食事の搬入について自園調理又は連携施設等からの搬入以外の方法による場合</t>
    <phoneticPr fontId="5"/>
  </si>
  <si>
    <t>定員を恒常的に超過する場合</t>
    <rPh sb="0" eb="2">
      <t>テイイン</t>
    </rPh>
    <rPh sb="3" eb="6">
      <t>コウジョウテキ</t>
    </rPh>
    <rPh sb="7" eb="9">
      <t>チョウカ</t>
    </rPh>
    <rPh sb="11" eb="13">
      <t>バアイ</t>
    </rPh>
    <phoneticPr fontId="5"/>
  </si>
  <si>
    <t>①</t>
    <phoneticPr fontId="5"/>
  </si>
  <si>
    <t>②</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</si>
  <si>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</si>
  <si>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</si>
  <si>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</si>
  <si>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</si>
  <si>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</si>
  <si>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</si>
  <si>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</si>
  <si>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</si>
  <si>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</si>
  <si>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</si>
  <si>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⑮</t>
    <phoneticPr fontId="5"/>
  </si>
  <si>
    <t xml:space="preserve"> 6人
　から
10人
　まで</t>
    <rPh sb="2" eb="3">
      <t>ニン</t>
    </rPh>
    <rPh sb="10" eb="11">
      <t>ニン</t>
    </rPh>
    <phoneticPr fontId="7"/>
  </si>
  <si>
    <t>ａ地域</t>
    <rPh sb="1" eb="3">
      <t>チイキ</t>
    </rPh>
    <phoneticPr fontId="5"/>
  </si>
  <si>
    <t>－</t>
    <phoneticPr fontId="5"/>
  </si>
  <si>
    <t>ｂ地域</t>
    <rPh sb="1" eb="3">
      <t>チイキ</t>
    </rPh>
    <phoneticPr fontId="5"/>
  </si>
  <si>
    <t>ｃ地域</t>
    <rPh sb="1" eb="3">
      <t>チイキ</t>
    </rPh>
    <phoneticPr fontId="5"/>
  </si>
  <si>
    <t>ｄ地域</t>
    <rPh sb="1" eb="3">
      <t>チイキ</t>
    </rPh>
    <phoneticPr fontId="5"/>
  </si>
  <si>
    <t>11人
　から
15人
　まで</t>
    <rPh sb="2" eb="3">
      <t>ニン</t>
    </rPh>
    <rPh sb="10" eb="11">
      <t>ニン</t>
    </rPh>
    <phoneticPr fontId="7"/>
  </si>
  <si>
    <t>16/100
地域</t>
    <phoneticPr fontId="7"/>
  </si>
  <si>
    <t>(⑤＋⑥)</t>
  </si>
  <si>
    <t>⑯</t>
    <phoneticPr fontId="5"/>
  </si>
  <si>
    <t>⑱</t>
    <phoneticPr fontId="7"/>
  </si>
  <si>
    <t>⑲</t>
    <phoneticPr fontId="7"/>
  </si>
  <si>
    <t>⑳</t>
    <phoneticPr fontId="7"/>
  </si>
  <si>
    <t>10人以下</t>
    <rPh sb="2" eb="3">
      <t>ニン</t>
    </rPh>
    <rPh sb="3" eb="5">
      <t>イカ</t>
    </rPh>
    <phoneticPr fontId="1"/>
  </si>
  <si>
    <t>15人以下</t>
    <rPh sb="2" eb="3">
      <t>ニン</t>
    </rPh>
    <rPh sb="3" eb="5">
      <t>イカ</t>
    </rPh>
    <phoneticPr fontId="1"/>
  </si>
  <si>
    <t>資格保有者加算</t>
    <rPh sb="0" eb="2">
      <t>シカク</t>
    </rPh>
    <rPh sb="2" eb="5">
      <t>ホユウシャ</t>
    </rPh>
    <rPh sb="5" eb="7">
      <t>カサン</t>
    </rPh>
    <phoneticPr fontId="1"/>
  </si>
  <si>
    <t>平均経験年数</t>
    <rPh sb="0" eb="2">
      <t>ヘイキン</t>
    </rPh>
    <rPh sb="2" eb="4">
      <t>ケイケン</t>
    </rPh>
    <rPh sb="4" eb="6">
      <t>ネンスウ</t>
    </rPh>
    <phoneticPr fontId="7"/>
  </si>
  <si>
    <t xml:space="preserve">× 人数Ａ </t>
    <phoneticPr fontId="5"/>
  </si>
  <si>
    <t>× 人数Ｂ</t>
    <phoneticPr fontId="5"/>
  </si>
  <si>
    <t>管理者を配置していない場合</t>
    <rPh sb="0" eb="3">
      <t>カンリシャ</t>
    </rPh>
    <rPh sb="4" eb="6">
      <t>ハイチ</t>
    </rPh>
    <rPh sb="11" eb="13">
      <t>バアイ</t>
    </rPh>
    <phoneticPr fontId="5"/>
  </si>
  <si>
    <t>土曜日に閉所する場合</t>
    <phoneticPr fontId="5"/>
  </si>
  <si>
    <t>月に１日土曜日を閉所する場合</t>
    <rPh sb="0" eb="1">
      <t>ツキ</t>
    </rPh>
    <rPh sb="3" eb="4">
      <t>ニチ</t>
    </rPh>
    <rPh sb="4" eb="7">
      <t>ドヨウビ</t>
    </rPh>
    <rPh sb="8" eb="10">
      <t>ヘイショ</t>
    </rPh>
    <rPh sb="12" eb="14">
      <t>バアイ</t>
    </rPh>
    <phoneticPr fontId="5"/>
  </si>
  <si>
    <t>月に２日土曜日を閉所する場合</t>
    <rPh sb="0" eb="1">
      <t>ツキ</t>
    </rPh>
    <rPh sb="3" eb="4">
      <t>ニチ</t>
    </rPh>
    <rPh sb="4" eb="7">
      <t>ドヨウビ</t>
    </rPh>
    <rPh sb="8" eb="10">
      <t>ヘイショ</t>
    </rPh>
    <rPh sb="12" eb="14">
      <t>バアイ</t>
    </rPh>
    <phoneticPr fontId="5"/>
  </si>
  <si>
    <t>月に３日以上
土曜日を閉所する場合</t>
    <rPh sb="0" eb="1">
      <t>ツキ</t>
    </rPh>
    <rPh sb="3" eb="4">
      <t>ニチ</t>
    </rPh>
    <rPh sb="4" eb="6">
      <t>イジョウ</t>
    </rPh>
    <rPh sb="7" eb="10">
      <t>ドヨウビ</t>
    </rPh>
    <rPh sb="11" eb="13">
      <t>ヘイショ</t>
    </rPh>
    <rPh sb="15" eb="17">
      <t>バアイ</t>
    </rPh>
    <phoneticPr fontId="5"/>
  </si>
  <si>
    <t>全ての土曜日を閉所する場合</t>
    <rPh sb="0" eb="1">
      <t>スベ</t>
    </rPh>
    <rPh sb="3" eb="6">
      <t>ドヨウビ</t>
    </rPh>
    <rPh sb="7" eb="9">
      <t>ヘイショ</t>
    </rPh>
    <rPh sb="11" eb="13">
      <t>バアイ</t>
    </rPh>
    <phoneticPr fontId="5"/>
  </si>
  <si>
    <t>(⑤＋⑥＋⑧)</t>
  </si>
  <si>
    <t>栄養管理加算</t>
    <rPh sb="0" eb="2">
      <t>エイヨウ</t>
    </rPh>
    <rPh sb="2" eb="4">
      <t>カンリ</t>
    </rPh>
    <rPh sb="4" eb="6">
      <t>カサン</t>
    </rPh>
    <phoneticPr fontId="5"/>
  </si>
  <si>
    <t>Ａ</t>
    <phoneticPr fontId="7"/>
  </si>
  <si>
    <t>基本額</t>
    <phoneticPr fontId="7"/>
  </si>
  <si>
    <t>（</t>
    <phoneticPr fontId="7"/>
  </si>
  <si>
    <t>＋</t>
    <phoneticPr fontId="7"/>
  </si>
  <si>
    <t>）</t>
    <phoneticPr fontId="7"/>
  </si>
  <si>
    <t>÷各月初日の利用子ども数</t>
    <phoneticPr fontId="7"/>
  </si>
  <si>
    <t>Ｂ</t>
    <phoneticPr fontId="5"/>
  </si>
  <si>
    <t>Ｃ</t>
    <phoneticPr fontId="7"/>
  </si>
  <si>
    <t>÷各月初日の利用子ども数</t>
  </si>
  <si>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</si>
  <si>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管理者を配置していない場合</t>
    <rPh sb="0" eb="3">
      <t>カンリシャ</t>
    </rPh>
    <rPh sb="4" eb="6">
      <t>ハイチ</t>
    </rPh>
    <rPh sb="11" eb="13">
      <t>バアイ</t>
    </rPh>
    <phoneticPr fontId="1"/>
  </si>
  <si>
    <t>土曜日に閉所する場合</t>
    <rPh sb="0" eb="3">
      <t>ドヨウビ</t>
    </rPh>
    <rPh sb="4" eb="6">
      <t>ヘイショ</t>
    </rPh>
    <rPh sb="8" eb="10">
      <t>バアイ</t>
    </rPh>
    <phoneticPr fontId="1"/>
  </si>
  <si>
    <t>3日以上</t>
    <rPh sb="1" eb="2">
      <t>ニチ</t>
    </rPh>
    <rPh sb="2" eb="4">
      <t>イジョウ</t>
    </rPh>
    <phoneticPr fontId="1"/>
  </si>
  <si>
    <t>全て</t>
    <rPh sb="0" eb="1">
      <t>スベ</t>
    </rPh>
    <phoneticPr fontId="1"/>
  </si>
  <si>
    <t>③合計</t>
    <rPh sb="1" eb="3">
      <t>ゴウケイ</t>
    </rPh>
    <phoneticPr fontId="4"/>
  </si>
  <si>
    <t>栄養管理加算</t>
    <rPh sb="0" eb="2">
      <t>エイヨウ</t>
    </rPh>
    <rPh sb="2" eb="4">
      <t>カンリ</t>
    </rPh>
    <rPh sb="4" eb="6">
      <t>カサン</t>
    </rPh>
    <phoneticPr fontId="7"/>
  </si>
  <si>
    <t>④合計</t>
    <rPh sb="1" eb="3">
      <t>ゴウケイ</t>
    </rPh>
    <phoneticPr fontId="4"/>
  </si>
  <si>
    <t>栄養管理加算</t>
    <rPh sb="0" eb="2">
      <t>エイヨウ</t>
    </rPh>
    <rPh sb="2" eb="4">
      <t>カンリ</t>
    </rPh>
    <rPh sb="4" eb="6">
      <t>カサン</t>
    </rPh>
    <phoneticPr fontId="1"/>
  </si>
  <si>
    <t>配置</t>
    <rPh sb="0" eb="2">
      <t>ハイチ</t>
    </rPh>
    <phoneticPr fontId="1"/>
  </si>
  <si>
    <t>兼務</t>
    <rPh sb="0" eb="2">
      <t>ケンム</t>
    </rPh>
    <phoneticPr fontId="2"/>
  </si>
  <si>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4"/>
  </si>
  <si>
    <t>平均利用子ども数①×⑤</t>
    <rPh sb="0" eb="2">
      <t>ヘイキン</t>
    </rPh>
    <rPh sb="2" eb="4">
      <t>リヨウ</t>
    </rPh>
    <rPh sb="4" eb="5">
      <t>コ</t>
    </rPh>
    <rPh sb="7" eb="8">
      <t>スウ</t>
    </rPh>
    <phoneticPr fontId="4"/>
  </si>
  <si>
    <t>市町村</t>
    <rPh sb="0" eb="3">
      <t>シチョウソン</t>
    </rPh>
    <phoneticPr fontId="7"/>
  </si>
  <si>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</si>
  <si>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</si>
  <si>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横浜市</t>
    <rPh sb="0" eb="3">
      <t>ヨコハマシ</t>
    </rPh>
    <phoneticPr fontId="1"/>
  </si>
  <si>
    <t>区</t>
    <rPh sb="0" eb="1">
      <t>ク</t>
    </rPh>
    <phoneticPr fontId="1"/>
  </si>
  <si>
    <t>年度</t>
    <rPh sb="0" eb="2">
      <t>ネンド</t>
    </rPh>
    <phoneticPr fontId="1"/>
  </si>
  <si>
    <t>基準年度加算率</t>
    <rPh sb="0" eb="2">
      <t>キジュン</t>
    </rPh>
    <rPh sb="2" eb="4">
      <t>ネンド</t>
    </rPh>
    <rPh sb="4" eb="6">
      <t>カサン</t>
    </rPh>
    <rPh sb="6" eb="7">
      <t>リツ</t>
    </rPh>
    <phoneticPr fontId="1"/>
  </si>
  <si>
    <t>1日</t>
    <rPh sb="1" eb="2">
      <t>ニチ</t>
    </rPh>
    <phoneticPr fontId="1"/>
  </si>
  <si>
    <t>―</t>
    <phoneticPr fontId="1"/>
  </si>
  <si>
    <t>1人</t>
    <rPh sb="1" eb="2">
      <t>ニン</t>
    </rPh>
    <phoneticPr fontId="5"/>
  </si>
  <si>
    <t>2人以上</t>
    <rPh sb="1" eb="2">
      <t>ニン</t>
    </rPh>
    <rPh sb="2" eb="4">
      <t>イジョウ</t>
    </rPh>
    <phoneticPr fontId="5"/>
  </si>
  <si>
    <t>2人</t>
    <rPh sb="1" eb="2">
      <t>ニン</t>
    </rPh>
    <phoneticPr fontId="5"/>
  </si>
  <si>
    <t>3人以上</t>
    <rPh sb="1" eb="2">
      <t>ニン</t>
    </rPh>
    <rPh sb="2" eb="4">
      <t>イジョウ</t>
    </rPh>
    <phoneticPr fontId="5"/>
  </si>
  <si>
    <t>１１年以上</t>
    <phoneticPr fontId="7"/>
  </si>
  <si>
    <t>10人以下</t>
    <phoneticPr fontId="1"/>
  </si>
  <si>
    <t>15人以下</t>
  </si>
  <si>
    <t>(⑤～⑭)</t>
    <phoneticPr fontId="5"/>
  </si>
  <si>
    <t>2日</t>
    <rPh sb="1" eb="2">
      <t>ニチ</t>
    </rPh>
    <phoneticPr fontId="1"/>
  </si>
  <si>
    <t>×</t>
    <phoneticPr fontId="5"/>
  </si>
  <si>
    <t>特定加算④</t>
  </si>
  <si>
    <t>区分１基礎分
(加算率（a）)</t>
    <rPh sb="0" eb="2">
      <t>クブン</t>
    </rPh>
    <rPh sb="3" eb="5">
      <t>キソ</t>
    </rPh>
    <rPh sb="5" eb="6">
      <t>ブン</t>
    </rPh>
    <rPh sb="8" eb="10">
      <t>カサン</t>
    </rPh>
    <rPh sb="10" eb="11">
      <t>リツ</t>
    </rPh>
    <phoneticPr fontId="4"/>
  </si>
  <si>
    <t>区分２賃金改善分
(加算率（ｂ）)</t>
    <rPh sb="0" eb="2">
      <t>クブン</t>
    </rPh>
    <rPh sb="3" eb="5">
      <t>チンギン</t>
    </rPh>
    <rPh sb="5" eb="7">
      <t>カイゼン</t>
    </rPh>
    <rPh sb="7" eb="8">
      <t>ブン</t>
    </rPh>
    <rPh sb="10" eb="12">
      <t>カサン</t>
    </rPh>
    <rPh sb="12" eb="13">
      <t>リツ</t>
    </rPh>
    <phoneticPr fontId="7"/>
  </si>
  <si>
    <t>令和６年度</t>
    <rPh sb="0" eb="2">
      <t>レイワ</t>
    </rPh>
    <rPh sb="3" eb="5">
      <t>ネンド</t>
    </rPh>
    <phoneticPr fontId="1"/>
  </si>
  <si>
    <t>令和４年度</t>
    <rPh sb="0" eb="2">
      <t>レイワ</t>
    </rPh>
    <rPh sb="3" eb="5">
      <t>ネンド</t>
    </rPh>
    <phoneticPr fontId="1"/>
  </si>
  <si>
    <t>処遇改善等加算区分１２</t>
    <rPh sb="0" eb="2">
      <t>ショグウ</t>
    </rPh>
    <rPh sb="2" eb="4">
      <t>カイゼン</t>
    </rPh>
    <rPh sb="4" eb="5">
      <t>トウ</t>
    </rPh>
    <rPh sb="5" eb="7">
      <t>カサン</t>
    </rPh>
    <rPh sb="7" eb="9">
      <t>クブン</t>
    </rPh>
    <phoneticPr fontId="1"/>
  </si>
  <si>
    <t>区分１基礎分（加算率（a））</t>
    <rPh sb="0" eb="2">
      <t>クブン</t>
    </rPh>
    <rPh sb="3" eb="5">
      <t>キソ</t>
    </rPh>
    <rPh sb="5" eb="6">
      <t>ブン</t>
    </rPh>
    <rPh sb="7" eb="9">
      <t>カサン</t>
    </rPh>
    <rPh sb="9" eb="10">
      <t>リツ</t>
    </rPh>
    <phoneticPr fontId="4"/>
  </si>
  <si>
    <t>区分２賃金改善分（加算率（b）（c））</t>
    <rPh sb="0" eb="2">
      <t>クブン</t>
    </rPh>
    <rPh sb="3" eb="5">
      <t>チンギン</t>
    </rPh>
    <rPh sb="5" eb="7">
      <t>カイゼン</t>
    </rPh>
    <rPh sb="7" eb="8">
      <t>ブン</t>
    </rPh>
    <rPh sb="9" eb="12">
      <t>カサンリツ</t>
    </rPh>
    <phoneticPr fontId="4"/>
  </si>
  <si>
    <t>処遇改善等加算（区分１及び区分２）</t>
    <phoneticPr fontId="5"/>
  </si>
  <si>
    <r>
      <t>　障害児保育加算</t>
    </r>
    <r>
      <rPr>
        <sz val="7"/>
        <rFont val="HGｺﾞｼｯｸM"/>
        <family val="3"/>
        <charset val="128"/>
      </rPr>
      <t>※特別な支援が必要な利用子どもの単価に加算</t>
    </r>
    <rPh sb="1" eb="4">
      <t>ショウガイジ</t>
    </rPh>
    <rPh sb="4" eb="6">
      <t>ホイク</t>
    </rPh>
    <rPh sb="6" eb="8">
      <t>カサン</t>
    </rPh>
    <rPh sb="9" eb="11">
      <t>トクベツ</t>
    </rPh>
    <rPh sb="12" eb="14">
      <t>シエン</t>
    </rPh>
    <rPh sb="15" eb="17">
      <t>ヒツヨウ</t>
    </rPh>
    <rPh sb="18" eb="20">
      <t>リヨウ</t>
    </rPh>
    <rPh sb="20" eb="21">
      <t>コ</t>
    </rPh>
    <rPh sb="24" eb="26">
      <t>タンカ</t>
    </rPh>
    <rPh sb="27" eb="29">
      <t>カサン</t>
    </rPh>
    <phoneticPr fontId="5"/>
  </si>
  <si>
    <t>基本分
単価</t>
    <rPh sb="0" eb="3">
      <t>キホンブン</t>
    </rPh>
    <rPh sb="4" eb="6">
      <t>タンカ</t>
    </rPh>
    <phoneticPr fontId="5"/>
  </si>
  <si>
    <t>所長</t>
    <rPh sb="0" eb="2">
      <t>ショチョウ</t>
    </rPh>
    <phoneticPr fontId="5"/>
  </si>
  <si>
    <t>加算率（注）</t>
    <rPh sb="0" eb="3">
      <t>カサンリツ</t>
    </rPh>
    <rPh sb="4" eb="5">
      <t>チュウ</t>
    </rPh>
    <phoneticPr fontId="5"/>
  </si>
  <si>
    <t>(a)</t>
    <phoneticPr fontId="5"/>
  </si>
  <si>
    <t>（b）</t>
    <phoneticPr fontId="5"/>
  </si>
  <si>
    <t>（c）</t>
    <phoneticPr fontId="5"/>
  </si>
  <si>
    <t>加算率（注）</t>
    <phoneticPr fontId="5"/>
  </si>
  <si>
    <t>（a）</t>
  </si>
  <si>
    <t>（加算率（a）</t>
    <rPh sb="1" eb="3">
      <t>カサン</t>
    </rPh>
    <rPh sb="3" eb="4">
      <t>リツ</t>
    </rPh>
    <phoneticPr fontId="5"/>
  </si>
  <si>
    <t>加算率（b）</t>
    <rPh sb="0" eb="3">
      <t>カサンリツ</t>
    </rPh>
    <phoneticPr fontId="5"/>
  </si>
  <si>
    <t>加算率（b））</t>
    <rPh sb="0" eb="3">
      <t>カサンリツ</t>
    </rPh>
    <phoneticPr fontId="5"/>
  </si>
  <si>
    <t>処遇改善等加算（区分３）</t>
    <rPh sb="0" eb="2">
      <t>ショグウ</t>
    </rPh>
    <rPh sb="2" eb="4">
      <t>カイゼン</t>
    </rPh>
    <rPh sb="4" eb="5">
      <t>トウ</t>
    </rPh>
    <rPh sb="5" eb="7">
      <t>カサン</t>
    </rPh>
    <rPh sb="8" eb="10">
      <t>クブン</t>
    </rPh>
    <phoneticPr fontId="5"/>
  </si>
  <si>
    <t>・処遇改善等加算（区分３）－①</t>
    <rPh sb="9" eb="11">
      <t>クブン</t>
    </rPh>
    <phoneticPr fontId="5"/>
  </si>
  <si>
    <t>・処遇改善等加算（区分３）－②</t>
    <rPh sb="9" eb="11">
      <t>クブン</t>
    </rPh>
    <phoneticPr fontId="5"/>
  </si>
  <si>
    <t>⑰</t>
    <phoneticPr fontId="7"/>
  </si>
  <si>
    <t>※以下の区分に応じて、各月の単価に加算
　１級地～４級地：寒冷地手当法別表に規定する１級地～４級地に該当する
　　　　　　　　　地域
　　激変緩和地域：改正法による改正前の寒冷地手当法別表に規定する４級地
　　　　　　　　　に該当する地域であって、改正法による改正後の寒冷地手
　　　　　　　　　当法に掲げる地域以外の地域
　　  その他地域：１級地～４級地及び激変緩和地域以外の地域</t>
    <phoneticPr fontId="7"/>
  </si>
  <si>
    <t>激変緩和地域</t>
    <phoneticPr fontId="5"/>
  </si>
  <si>
    <t>㉑</t>
    <phoneticPr fontId="5"/>
  </si>
  <si>
    <t>処遇改善等加算（区分１及び区分２）</t>
    <phoneticPr fontId="7"/>
  </si>
  <si>
    <t>（  加算率（a）</t>
    <phoneticPr fontId="5"/>
  </si>
  <si>
    <t>加算率（b）</t>
    <phoneticPr fontId="5"/>
  </si>
  <si>
    <t>）</t>
    <phoneticPr fontId="5"/>
  </si>
  <si>
    <t>㉒</t>
    <phoneticPr fontId="7"/>
  </si>
  <si>
    <t>（ 注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5"/>
  </si>
  <si>
    <t>実施月数</t>
    <phoneticPr fontId="1"/>
  </si>
  <si>
    <t>土日閉所</t>
    <rPh sb="0" eb="2">
      <t>ドニチ</t>
    </rPh>
    <rPh sb="2" eb="4">
      <t>ヘイショ</t>
    </rPh>
    <phoneticPr fontId="1"/>
  </si>
  <si>
    <t>加算率C</t>
    <rPh sb="0" eb="3">
      <t>カサンリツ</t>
    </rPh>
    <phoneticPr fontId="1"/>
  </si>
  <si>
    <t>処遇改善等加算（区分１及び区分２）</t>
    <phoneticPr fontId="1"/>
  </si>
  <si>
    <t>資格保有者加算</t>
    <phoneticPr fontId="1"/>
  </si>
  <si>
    <t>加算率（c）</t>
    <rPh sb="0" eb="3">
      <t>カサンリツ</t>
    </rPh>
    <phoneticPr fontId="1"/>
  </si>
  <si>
    <t>障害児保育加算（１歳児配置改善加算無し）</t>
    <phoneticPr fontId="1"/>
  </si>
  <si>
    <t>管理者を配置していない場合</t>
    <phoneticPr fontId="5"/>
  </si>
  <si>
    <t>→単価表参照列(要メンテ)</t>
    <rPh sb="1" eb="4">
      <t>タンカヒョウ</t>
    </rPh>
    <rPh sb="4" eb="7">
      <t>サンショウレツ</t>
    </rPh>
    <rPh sb="8" eb="9">
      <t>ヨウ</t>
    </rPh>
    <phoneticPr fontId="1"/>
  </si>
  <si>
    <t>10人以下</t>
    <rPh sb="2" eb="5">
      <t>ニンイカ</t>
    </rPh>
    <phoneticPr fontId="5"/>
  </si>
  <si>
    <t>15人以下</t>
    <rPh sb="2" eb="3">
      <t>ニン</t>
    </rPh>
    <rPh sb="3" eb="5">
      <t>イカ</t>
    </rPh>
    <phoneticPr fontId="5"/>
  </si>
  <si>
    <t>栄養管理加算</t>
    <phoneticPr fontId="1"/>
  </si>
  <si>
    <t>計算用作業セル</t>
    <rPh sb="0" eb="5">
      <t>ケイサンヨウサギョウ</t>
    </rPh>
    <phoneticPr fontId="1"/>
  </si>
  <si>
    <t>土日に閉所する場合</t>
    <rPh sb="0" eb="2">
      <t>ドニチ</t>
    </rPh>
    <rPh sb="3" eb="5">
      <t>ヘイショ</t>
    </rPh>
    <rPh sb="7" eb="9">
      <t>バアイ</t>
    </rPh>
    <phoneticPr fontId="1"/>
  </si>
  <si>
    <t>単価表の列番号を動的に取得</t>
    <rPh sb="0" eb="3">
      <t>タンカヒョウ</t>
    </rPh>
    <rPh sb="4" eb="7">
      <t>レツバンゴウ</t>
    </rPh>
    <rPh sb="8" eb="10">
      <t>ドウテキ</t>
    </rPh>
    <rPh sb="11" eb="13">
      <t>シュトク</t>
    </rPh>
    <phoneticPr fontId="1"/>
  </si>
  <si>
    <t>計算ベースの分母÷分子の値を取得</t>
    <rPh sb="0" eb="2">
      <t>ケイサン</t>
    </rPh>
    <rPh sb="6" eb="8">
      <t>ブンボ</t>
    </rPh>
    <rPh sb="9" eb="11">
      <t>ブンシ</t>
    </rPh>
    <rPh sb="12" eb="13">
      <t>アタイ</t>
    </rPh>
    <rPh sb="14" eb="16">
      <t>シュトク</t>
    </rPh>
    <phoneticPr fontId="1"/>
  </si>
  <si>
    <t>区分２賃金改善分（加算率（b））</t>
    <rPh sb="0" eb="2">
      <t>クブン</t>
    </rPh>
    <rPh sb="3" eb="5">
      <t>チンギン</t>
    </rPh>
    <rPh sb="5" eb="7">
      <t>カイゼン</t>
    </rPh>
    <rPh sb="7" eb="8">
      <t>ブン</t>
    </rPh>
    <rPh sb="9" eb="12">
      <t>カサンリツ</t>
    </rPh>
    <phoneticPr fontId="4"/>
  </si>
  <si>
    <t>区分２賃金改善分（加算率（c））</t>
    <rPh sb="0" eb="2">
      <t>クブン</t>
    </rPh>
    <rPh sb="3" eb="5">
      <t>チンギン</t>
    </rPh>
    <rPh sb="5" eb="7">
      <t>カイゼン</t>
    </rPh>
    <rPh sb="7" eb="8">
      <t>ブン</t>
    </rPh>
    <rPh sb="9" eb="12">
      <t>カサンリツ</t>
    </rPh>
    <phoneticPr fontId="4"/>
  </si>
  <si>
    <t>処遇改善等加算（区分１及び区分２）
保育標準時間認定</t>
    <phoneticPr fontId="5"/>
  </si>
  <si>
    <t>保育短時間認</t>
    <phoneticPr fontId="1"/>
  </si>
  <si>
    <t>保育短時間認</t>
    <phoneticPr fontId="5"/>
  </si>
  <si>
    <t>保育単価表（C型）</t>
    <phoneticPr fontId="1"/>
  </si>
  <si>
    <t>加算率Cの合計</t>
    <rPh sb="0" eb="2">
      <t>カサン</t>
    </rPh>
    <rPh sb="2" eb="3">
      <t>リツ</t>
    </rPh>
    <rPh sb="5" eb="7">
      <t>ゴウケイ</t>
    </rPh>
    <phoneticPr fontId="4"/>
  </si>
  <si>
    <t>中間計算結果の格納(加算率C)</t>
    <rPh sb="0" eb="2">
      <t>チュウカン</t>
    </rPh>
    <rPh sb="2" eb="6">
      <t>ケイサンケッカ</t>
    </rPh>
    <rPh sb="7" eb="9">
      <t>カクノウ</t>
    </rPh>
    <rPh sb="10" eb="13">
      <t>カサンリツ</t>
    </rPh>
    <phoneticPr fontId="1"/>
  </si>
  <si>
    <t>土曜日に閉所する場合
月に１日土曜日を閉所する場合</t>
    <rPh sb="11" eb="12">
      <t>ツキ</t>
    </rPh>
    <rPh sb="14" eb="15">
      <t>ニチ</t>
    </rPh>
    <rPh sb="15" eb="18">
      <t>ドヨウビ</t>
    </rPh>
    <rPh sb="19" eb="21">
      <t>ヘイショ</t>
    </rPh>
    <rPh sb="23" eb="25">
      <t>バアイ</t>
    </rPh>
    <phoneticPr fontId="5"/>
  </si>
  <si>
    <t>加減調整部分④</t>
    <rPh sb="0" eb="2">
      <t>カゲン</t>
    </rPh>
    <rPh sb="2" eb="4">
      <t>チョウセイ</t>
    </rPh>
    <rPh sb="4" eb="6">
      <t>ブブン</t>
    </rPh>
    <phoneticPr fontId="4"/>
  </si>
  <si>
    <t>特定加算⑤</t>
    <phoneticPr fontId="1"/>
  </si>
  <si>
    <t>⑤合計</t>
    <rPh sb="1" eb="3">
      <t>ゴウケイ</t>
    </rPh>
    <phoneticPr fontId="4"/>
  </si>
  <si>
    <t>⑥</t>
    <phoneticPr fontId="4"/>
  </si>
  <si>
    <t>①×⑥</t>
    <phoneticPr fontId="4"/>
  </si>
  <si>
    <t>⑦</t>
    <phoneticPr fontId="1"/>
  </si>
  <si>
    <t>食事の搬入について自園調理又は連携施設等からの搬入以外の方法による場合
（加算率（a））
（加算率（b））</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</si>
  <si>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土曜日に閉所する場合
（加算率（a））
（加算率（b））</t>
    <rPh sb="0" eb="3">
      <t>ドヨウビ</t>
    </rPh>
    <rPh sb="4" eb="6">
      <t>ヘイショ</t>
    </rPh>
    <rPh sb="8" eb="10">
      <t>バアイ</t>
    </rPh>
    <phoneticPr fontId="1"/>
  </si>
  <si>
    <t>中間計算結果の格納(加算率A)</t>
    <rPh sb="0" eb="2">
      <t>チュウカン</t>
    </rPh>
    <rPh sb="2" eb="6">
      <t>ケイサンケッカ</t>
    </rPh>
    <rPh sb="7" eb="9">
      <t>カクノウ</t>
    </rPh>
    <rPh sb="10" eb="13">
      <t>カサンリツ</t>
    </rPh>
    <phoneticPr fontId="1"/>
  </si>
  <si>
    <t>中間計算結果の格納(加算率B)</t>
    <rPh sb="0" eb="2">
      <t>チュウカン</t>
    </rPh>
    <rPh sb="2" eb="6">
      <t>ケイサンケッカ</t>
    </rPh>
    <rPh sb="7" eb="9">
      <t>カクノウ</t>
    </rPh>
    <rPh sb="10" eb="13">
      <t>カサンリツ</t>
    </rPh>
    <phoneticPr fontId="1"/>
  </si>
  <si>
    <t>加算率計算</t>
    <rPh sb="0" eb="3">
      <t>カサンリツ</t>
    </rPh>
    <rPh sb="3" eb="5">
      <t>ケイサン</t>
    </rPh>
    <phoneticPr fontId="1"/>
  </si>
  <si>
    <t>積算表表示用</t>
    <rPh sb="0" eb="5">
      <t>セキサンヒョウヒョウジ</t>
    </rPh>
    <rPh sb="5" eb="6">
      <t>ヨウ</t>
    </rPh>
    <phoneticPr fontId="1"/>
  </si>
  <si>
    <t>食事の搬入について自園調理又は連携施設等からの搬入以外の方法による場合</t>
    <phoneticPr fontId="1"/>
  </si>
  <si>
    <t>処遇改善等加算の単価の合計額(②＋③＋⑤)</t>
    <rPh sb="0" eb="2">
      <t>ショグウ</t>
    </rPh>
    <rPh sb="2" eb="4">
      <t>カイゼン</t>
    </rPh>
    <rPh sb="4" eb="5">
      <t>トウ</t>
    </rPh>
    <rPh sb="5" eb="7">
      <t>カサン</t>
    </rPh>
    <rPh sb="8" eb="10">
      <t>タンカ</t>
    </rPh>
    <rPh sb="11" eb="13">
      <t>ゴウケイ</t>
    </rPh>
    <rPh sb="13" eb="14">
      <t>ガク</t>
    </rPh>
    <phoneticPr fontId="4"/>
  </si>
  <si>
    <t>資格保有者加算</t>
    <phoneticPr fontId="5"/>
  </si>
  <si>
    <t>障害児保育加算</t>
    <phoneticPr fontId="1"/>
  </si>
  <si>
    <t>○</t>
    <phoneticPr fontId="1"/>
  </si>
  <si>
    <t>１　処遇改善等加算区分１・２</t>
    <rPh sb="2" eb="4">
      <t>ショグウ</t>
    </rPh>
    <rPh sb="4" eb="6">
      <t>カイゼン</t>
    </rPh>
    <rPh sb="6" eb="7">
      <t>トウ</t>
    </rPh>
    <rPh sb="7" eb="9">
      <t>カサン</t>
    </rPh>
    <rPh sb="9" eb="11">
      <t>クブン</t>
    </rPh>
    <phoneticPr fontId="1"/>
  </si>
  <si>
    <t>処遇改善等加算区分１・２</t>
    <rPh sb="0" eb="2">
      <t>ショグウ</t>
    </rPh>
    <rPh sb="2" eb="4">
      <t>カイゼン</t>
    </rPh>
    <rPh sb="4" eb="5">
      <t>トウ</t>
    </rPh>
    <rPh sb="5" eb="7">
      <t>カサン</t>
    </rPh>
    <rPh sb="7" eb="9">
      <t>クブン</t>
    </rPh>
    <phoneticPr fontId="1"/>
  </si>
  <si>
    <t>○</t>
  </si>
  <si>
    <t>積算表の仕様上、処遇改善等加算部分のみを取り出しており、</t>
    <phoneticPr fontId="1"/>
  </si>
  <si>
    <t>加算率（a）（b）と（ｃ）を切り離して計算しているため、</t>
    <phoneticPr fontId="1"/>
  </si>
  <si>
    <t>表示される金額はあくまでも概算額です。</t>
    <phoneticPr fontId="1"/>
  </si>
  <si>
    <t>積算表</t>
    <rPh sb="0" eb="3">
      <t>セキサンヒョウ</t>
    </rPh>
    <phoneticPr fontId="7"/>
  </si>
  <si>
    <t>保育所分園</t>
    <rPh sb="0" eb="3">
      <t>ホイクショ</t>
    </rPh>
    <rPh sb="3" eb="5">
      <t>ブンエン</t>
    </rPh>
    <phoneticPr fontId="7"/>
  </si>
  <si>
    <r>
      <rPr>
        <strike/>
        <u/>
        <sz val="11"/>
        <rFont val="ＭＳ Ｐゴシック"/>
        <family val="3"/>
        <charset val="128"/>
      </rPr>
      <t>もし定員見るなら。</t>
    </r>
    <r>
      <rPr>
        <u/>
        <sz val="11"/>
        <rFont val="ＭＳ Ｐゴシック"/>
        <family val="3"/>
        <charset val="128"/>
      </rPr>
      <t>定員は</t>
    </r>
    <r>
      <rPr>
        <sz val="11"/>
        <color theme="1"/>
        <rFont val="ＭＳ Ｐゴシック"/>
        <family val="2"/>
        <charset val="128"/>
        <scheme val="minor"/>
      </rPr>
      <t>不要とする</t>
    </r>
    <rPh sb="2" eb="5">
      <t>テイインミ</t>
    </rPh>
    <rPh sb="9" eb="11">
      <t>テイイン</t>
    </rPh>
    <rPh sb="12" eb="14">
      <t>フヨウ</t>
    </rPh>
    <phoneticPr fontId="7"/>
  </si>
  <si>
    <t>認こ　教育</t>
    <rPh sb="0" eb="1">
      <t>ニン</t>
    </rPh>
    <rPh sb="3" eb="5">
      <t>キョウイク</t>
    </rPh>
    <phoneticPr fontId="7"/>
  </si>
  <si>
    <t>認こ　保育</t>
    <rPh sb="0" eb="1">
      <t>ニン</t>
    </rPh>
    <rPh sb="3" eb="5">
      <t>ホイク</t>
    </rPh>
    <phoneticPr fontId="7"/>
  </si>
  <si>
    <t>施設によって場所が違うので全部出しておく</t>
    <rPh sb="0" eb="2">
      <t>シセツ</t>
    </rPh>
    <rPh sb="6" eb="8">
      <t>バショ</t>
    </rPh>
    <rPh sb="9" eb="10">
      <t>チガ</t>
    </rPh>
    <rPh sb="13" eb="16">
      <t>ゼンブダ</t>
    </rPh>
    <phoneticPr fontId="7"/>
  </si>
  <si>
    <t>【本園】利用定員
（中心保育所）</t>
    <rPh sb="1" eb="2">
      <t>ホン</t>
    </rPh>
    <rPh sb="2" eb="3">
      <t>エン</t>
    </rPh>
    <rPh sb="4" eb="6">
      <t>リヨウ</t>
    </rPh>
    <rPh sb="6" eb="8">
      <t>テイイン</t>
    </rPh>
    <rPh sb="10" eb="12">
      <t>チュウシン</t>
    </rPh>
    <rPh sb="12" eb="14">
      <t>ホイク</t>
    </rPh>
    <rPh sb="14" eb="15">
      <t>ショ</t>
    </rPh>
    <phoneticPr fontId="7"/>
  </si>
  <si>
    <t>【本園】定員区分
（中心保育所）</t>
    <rPh sb="1" eb="2">
      <t>ホン</t>
    </rPh>
    <rPh sb="2" eb="3">
      <t>エン</t>
    </rPh>
    <rPh sb="4" eb="6">
      <t>テイイン</t>
    </rPh>
    <rPh sb="6" eb="8">
      <t>クブン</t>
    </rPh>
    <rPh sb="10" eb="12">
      <t>チュウシン</t>
    </rPh>
    <rPh sb="12" eb="14">
      <t>ホイク</t>
    </rPh>
    <rPh sb="14" eb="15">
      <t>ショ</t>
    </rPh>
    <phoneticPr fontId="7"/>
  </si>
  <si>
    <t>１号利用定員</t>
    <phoneticPr fontId="7"/>
  </si>
  <si>
    <t>2・3号利用定員</t>
    <phoneticPr fontId="7"/>
  </si>
  <si>
    <t>【分園】利用定員</t>
    <rPh sb="1" eb="3">
      <t>ブンエン</t>
    </rPh>
    <rPh sb="4" eb="6">
      <t>リヨウ</t>
    </rPh>
    <rPh sb="6" eb="8">
      <t>テイイン</t>
    </rPh>
    <phoneticPr fontId="7"/>
  </si>
  <si>
    <t>【分園】定員区分</t>
    <rPh sb="1" eb="3">
      <t>ブンエン</t>
    </rPh>
    <rPh sb="4" eb="6">
      <t>テイイン</t>
    </rPh>
    <rPh sb="6" eb="8">
      <t>クブン</t>
    </rPh>
    <phoneticPr fontId="7"/>
  </si>
  <si>
    <t>定員区分</t>
    <phoneticPr fontId="7"/>
  </si>
  <si>
    <t>全体利用定員</t>
    <rPh sb="0" eb="2">
      <t>ゼンタイ</t>
    </rPh>
    <rPh sb="2" eb="4">
      <t>リヨウ</t>
    </rPh>
    <rPh sb="4" eb="6">
      <t>テイイン</t>
    </rPh>
    <phoneticPr fontId="7"/>
  </si>
  <si>
    <t>全体定員区分</t>
    <rPh sb="0" eb="2">
      <t>ゼンタイ</t>
    </rPh>
    <rPh sb="2" eb="4">
      <t>テイイン</t>
    </rPh>
    <rPh sb="4" eb="6">
      <t>クブン</t>
    </rPh>
    <phoneticPr fontId="7"/>
  </si>
  <si>
    <t>２号利用定員</t>
    <phoneticPr fontId="7"/>
  </si>
  <si>
    <t>３号利用定員</t>
    <phoneticPr fontId="7"/>
  </si>
  <si>
    <t>平均経験年数</t>
    <phoneticPr fontId="7"/>
  </si>
  <si>
    <t>利用定員</t>
    <phoneticPr fontId="7"/>
  </si>
  <si>
    <t>実施月数
（通常12月）</t>
    <phoneticPr fontId="7"/>
  </si>
  <si>
    <t>区分１基礎分
(加算率（a）)</t>
    <phoneticPr fontId="7"/>
  </si>
  <si>
    <t>区分２賃金改善分
(加算率（ｂ）)</t>
    <phoneticPr fontId="7"/>
  </si>
  <si>
    <t>うちｷｬﾘｱﾊﾟｽ要件</t>
    <phoneticPr fontId="7"/>
  </si>
  <si>
    <t>処遇改善等加算区分１・２</t>
    <rPh sb="7" eb="9">
      <t>クブン</t>
    </rPh>
    <phoneticPr fontId="7"/>
  </si>
  <si>
    <t>令和７年度の区分１・２の加算額総額
（基礎分+賃金改善分）</t>
    <rPh sb="0" eb="2">
      <t>レイワ</t>
    </rPh>
    <rPh sb="3" eb="5">
      <t>ネンド</t>
    </rPh>
    <rPh sb="6" eb="8">
      <t>クブン</t>
    </rPh>
    <rPh sb="12" eb="15">
      <t>カサンガク</t>
    </rPh>
    <rPh sb="15" eb="17">
      <t>ソウガク</t>
    </rPh>
    <phoneticPr fontId="7"/>
  </si>
  <si>
    <t>処遇改善等加算【国】（1,000円未満切り捨て）</t>
    <phoneticPr fontId="7"/>
  </si>
  <si>
    <t>職員配置加算【市】（1,000円未満切り捨て）</t>
    <phoneticPr fontId="7"/>
  </si>
  <si>
    <t>合計額（年額）</t>
    <rPh sb="0" eb="2">
      <t>ゴウケイ</t>
    </rPh>
    <rPh sb="2" eb="3">
      <t>ガク</t>
    </rPh>
    <rPh sb="4" eb="6">
      <t>ネンガク</t>
    </rPh>
    <phoneticPr fontId="7"/>
  </si>
  <si>
    <t>区分１基礎分（加算率（a））</t>
    <phoneticPr fontId="7"/>
  </si>
  <si>
    <t>区分２賃金改善分（加算率（b）（c））</t>
    <phoneticPr fontId="7"/>
  </si>
  <si>
    <t>区分２賃金改善分（加算率（b））</t>
    <phoneticPr fontId="7"/>
  </si>
  <si>
    <t>区分２賃金改善分（加算率（c））</t>
    <phoneticPr fontId="7"/>
  </si>
  <si>
    <t>職員配置加算</t>
    <rPh sb="0" eb="6">
      <t>ショクインハイチカサン</t>
    </rPh>
    <phoneticPr fontId="7"/>
  </si>
  <si>
    <t>小規模C型
（人事院勧告後）</t>
    <rPh sb="0" eb="3">
      <t>ショウキボ</t>
    </rPh>
    <rPh sb="4" eb="5">
      <t>ガタ</t>
    </rPh>
    <phoneticPr fontId="4"/>
  </si>
  <si>
    <t>小規模保育事業Ｃ型</t>
    <rPh sb="0" eb="3">
      <t>ショウキボ</t>
    </rPh>
    <rPh sb="3" eb="7">
      <t>ホイクジギョウ</t>
    </rPh>
    <rPh sb="8" eb="9">
      <t>ガタ</t>
    </rPh>
    <phoneticPr fontId="1"/>
  </si>
  <si>
    <t>令和７年度 処遇改善等加算区分１・２ 加算見込額積算表（人事院勧告後）</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7"/>
  </si>
  <si>
    <t>令和７年度の区分１・２の加算額総額
（増額改定を反映させた額。基礎分+賃金改善分）
（処遇改善等加算【国】（1,000円未満切り捨て））</t>
    <phoneticPr fontId="4"/>
  </si>
  <si>
    <t>※青色欄を記入してください。</t>
    <rPh sb="1" eb="3">
      <t>アオイロ</t>
    </rPh>
    <rPh sb="3" eb="4">
      <t>ラン</t>
    </rPh>
    <rPh sb="5" eb="7">
      <t>キニュウ</t>
    </rPh>
    <phoneticPr fontId="4"/>
  </si>
  <si>
    <t>※黄欄には令和７年度の区分１・２の加算額総額（増額改定を反映させた額）が表示されます。</t>
    <rPh sb="11" eb="13">
      <t>クブン</t>
    </rPh>
    <phoneticPr fontId="4"/>
  </si>
  <si>
    <t>※一カ月単位で計算したい場合は、実施月数を変更してください。</t>
    <rPh sb="16" eb="18">
      <t>ジッシ</t>
    </rPh>
    <phoneticPr fontId="1"/>
  </si>
  <si>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9">
      <t>ベット</t>
    </rPh>
    <rPh sb="39" eb="41">
      <t>ツウチ</t>
    </rPh>
    <phoneticPr fontId="5"/>
  </si>
  <si>
    <t>※以下の区分に応じて、各月初日の利用子どもの単価に加算
　Ａ：Ｂを除き栄養士等を雇用契約等により配置している施
　　　設
　Ｂ：基本分単価及び他の加算の認定に当たって求められる
　　　職員が栄養士等を兼務している施設
　Ｃ：Ａ又はＢを除き、栄養士等を嘱託等している施設</t>
    <rPh sb="38" eb="39">
      <t>トウ</t>
    </rPh>
    <rPh sb="98" eb="99">
      <t>トウ</t>
    </rPh>
    <rPh sb="123" eb="124">
      <t>トウ</t>
    </rPh>
    <phoneticPr fontId="5"/>
  </si>
  <si>
    <t>運営継続支援臨時加算</t>
    <rPh sb="0" eb="2">
      <t>ウンエイ</t>
    </rPh>
    <rPh sb="2" eb="4">
      <t>ケイゾク</t>
    </rPh>
    <rPh sb="4" eb="6">
      <t>シエン</t>
    </rPh>
    <rPh sb="6" eb="8">
      <t>リンジ</t>
    </rPh>
    <rPh sb="8" eb="10">
      <t>カサン</t>
    </rPh>
    <phoneticPr fontId="7"/>
  </si>
  <si>
    <t>㉓</t>
    <phoneticPr fontId="7"/>
  </si>
  <si>
    <t>※令和８年１月初日の利用子どもの単価に加算</t>
    <rPh sb="1" eb="3">
      <t>レイワ</t>
    </rPh>
    <rPh sb="4" eb="5">
      <t>ネン</t>
    </rPh>
    <rPh sb="7" eb="9">
      <t>ショニチ</t>
    </rPh>
    <rPh sb="10" eb="12">
      <t>リヨウ</t>
    </rPh>
    <rPh sb="12" eb="13">
      <t>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</si>
</sst>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
    <numFmt numFmtId="183" formatCode="#,##0;[Red]#,##0"/>
    <numFmt numFmtId="184" formatCode="###,###&quot;円&quot;"/>
    <numFmt numFmtId="185" formatCode="\(#,##0\)"/>
    <numFmt numFmtId="186" formatCode="#,##0;&quot;▲ &quot;#,##0"/>
    <numFmt numFmtId="187" formatCode="#,##0\×&quot;加&quot;&quot;算&quot;&quot;率&quot;"/>
    <numFmt numFmtId="188" formatCode="&quot;＋ &quot;#,##0;&quot;▲ &quot;#,##0"/>
    <numFmt numFmtId="189" formatCode="&quot;×&quot;#\ ?/100"/>
    <numFmt numFmtId="190" formatCode="#,##0&quot;÷３月初日の利用子ども数&quot;"/>
    <numFmt numFmtId="191" formatCode="#,##0&quot;（限度額）÷３月初日の利用子ども数&quot;"/>
    <numFmt numFmtId="192" formatCode="0&quot;％&quot;"/>
    <numFmt numFmtId="193" formatCode="#,##0_ "/>
    <numFmt numFmtId="194" formatCode="#,##0.0&quot;）&quot;"/>
    <numFmt numFmtId="195" formatCode="#,##0.0&quot;（c））&quot;"/>
    <numFmt numFmtId="196" formatCode="#,##0.0&quot;（c）&quot;"/>
    <numFmt numFmtId="197" formatCode="#,##0&quot;×（加算率（a）+加算率（b））&quot;"/>
    <numFmt numFmtId="198" formatCode="#,##0&quot;÷令和８年１月初日の利用子ども数&quot;"/>
  </numFmts>
  <fonts count="58">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HGｺﾞｼｯｸM"/>
      <family val="3"/>
      <charset val="128"/>
    </font>
    <font>
      <sz val="6"/>
      <name val="ＭＳ Ｐゴシック"/>
      <family val="3"/>
      <charset val="128"/>
      <scheme val="minor"/>
    </font>
    <font>
      <sz val="6"/>
      <name val="明朝"/>
      <family val="3"/>
      <charset val="128"/>
    </font>
    <font>
      <sz val="12"/>
      <name val="HGPｺﾞｼｯｸM"/>
      <family val="3"/>
      <charset val="128"/>
    </font>
    <font>
      <sz val="6"/>
      <name val="ＭＳ Ｐゴシック"/>
      <family val="3"/>
      <charset val="128"/>
    </font>
    <font>
      <sz val="12"/>
      <name val="HGP創英角ﾎﾟｯﾌﾟ体"/>
      <family val="3"/>
      <charset val="128"/>
    </font>
    <font>
      <sz val="11"/>
      <color theme="1"/>
      <name val="ＭＳ Ｐゴシック"/>
      <family val="3"/>
      <charset val="128"/>
      <scheme val="minor"/>
    </font>
    <font>
      <sz val="10"/>
      <color theme="1"/>
      <name val="ＭＳ Ｐゴシック"/>
      <family val="3"/>
      <charset val="128"/>
      <scheme val="minor"/>
    </font>
    <font>
      <sz val="11"/>
      <name val="HGPｺﾞｼｯｸM"/>
      <family val="3"/>
      <charset val="128"/>
    </font>
    <font>
      <sz val="10"/>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7"/>
      <name val="HGｺﾞｼｯｸM"/>
      <family val="3"/>
      <charset val="128"/>
    </font>
    <font>
      <sz val="11"/>
      <name val="明朝"/>
      <family val="3"/>
      <charset val="128"/>
    </font>
    <font>
      <b/>
      <sz val="16"/>
      <name val="HGｺﾞｼｯｸM"/>
      <family val="3"/>
      <charset val="128"/>
    </font>
    <font>
      <sz val="11"/>
      <color rgb="FFFF0000"/>
      <name val="HGｺﾞｼｯｸM"/>
      <family val="3"/>
      <charset val="128"/>
    </font>
    <font>
      <sz val="11"/>
      <name val="ＭＳ Ｐゴシック"/>
      <family val="2"/>
      <charset val="128"/>
      <scheme val="minor"/>
    </font>
    <font>
      <b/>
      <sz val="10"/>
      <name val="HGｺﾞｼｯｸM"/>
      <family val="3"/>
      <charset val="128"/>
    </font>
    <font>
      <sz val="10"/>
      <name val="ＭＳ Ｐゴシック"/>
      <family val="3"/>
      <charset val="128"/>
    </font>
    <font>
      <sz val="11"/>
      <color theme="1"/>
      <name val="明朝"/>
      <family val="3"/>
      <charset val="128"/>
    </font>
    <font>
      <sz val="6"/>
      <name val="HGPｺﾞｼｯｸM"/>
      <family val="3"/>
      <charset val="128"/>
    </font>
    <font>
      <sz val="6"/>
      <color theme="1"/>
      <name val="ＭＳ Ｐゴシック"/>
      <family val="2"/>
      <charset val="128"/>
      <scheme val="minor"/>
    </font>
    <font>
      <b/>
      <sz val="18"/>
      <color rgb="FFFF0000"/>
      <name val="HGPｺﾞｼｯｸM"/>
      <family val="3"/>
      <charset val="128"/>
    </font>
    <font>
      <sz val="11"/>
      <color rgb="FFFF0000"/>
      <name val="HGPｺﾞｼｯｸM"/>
      <family val="3"/>
      <charset val="128"/>
    </font>
    <font>
      <sz val="8"/>
      <color theme="1"/>
      <name val="HGｺﾞｼｯｸM"/>
      <family val="3"/>
      <charset val="128"/>
    </font>
    <font>
      <sz val="11"/>
      <color theme="1"/>
      <name val="HGｺﾞｼｯｸM"/>
      <family val="3"/>
      <charset val="128"/>
    </font>
    <font>
      <sz val="11"/>
      <name val="ＭＳ 明朝"/>
      <family val="1"/>
      <charset val="128"/>
    </font>
    <font>
      <sz val="11"/>
      <color theme="1"/>
      <name val="Meiryo UI"/>
      <family val="3"/>
      <charset val="128"/>
    </font>
    <font>
      <sz val="10"/>
      <name val="Meiryo UI"/>
      <family val="3"/>
      <charset val="128"/>
    </font>
    <font>
      <sz val="6"/>
      <name val="Meiryo UI"/>
      <family val="3"/>
      <charset val="128"/>
    </font>
    <font>
      <sz val="10"/>
      <color rgb="FFFF0000"/>
      <name val="Meiryo UI"/>
      <family val="3"/>
      <charset val="128"/>
    </font>
    <font>
      <sz val="8"/>
      <color theme="1"/>
      <name val="Meiryo UI"/>
      <family val="3"/>
      <charset val="128"/>
    </font>
    <font>
      <sz val="8"/>
      <color rgb="FFFF0000"/>
      <name val="Meiryo UI"/>
      <family val="3"/>
      <charset val="128"/>
    </font>
    <font>
      <sz val="8"/>
      <name val="Meiryo UI"/>
      <family val="3"/>
      <charset val="128"/>
    </font>
    <font>
      <b/>
      <sz val="10"/>
      <color rgb="FFFF0000"/>
      <name val="HGPｺﾞｼｯｸM"/>
      <family val="3"/>
      <charset val="128"/>
    </font>
    <font>
      <b/>
      <sz val="18"/>
      <name val="HGPｺﾞｼｯｸM"/>
      <family val="3"/>
      <charset val="128"/>
    </font>
    <font>
      <sz val="10"/>
      <name val="ＭＳ Ｐゴシック"/>
      <family val="3"/>
      <charset val="128"/>
      <scheme val="minor"/>
    </font>
    <font>
      <sz val="11"/>
      <name val="ＭＳ Ｐゴシック"/>
      <family val="3"/>
      <charset val="128"/>
      <scheme val="minor"/>
    </font>
    <font>
      <sz val="9"/>
      <name val="HGｺﾞｼｯｸM"/>
      <family val="3"/>
      <charset val="128"/>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s>
  <fills count="8">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theme="1" tint="0.14999847407452621"/>
        <bgColor indexed="64"/>
      </patternFill>
    </fill>
  </fills>
  <borders count="207">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right style="hair">
        <color auto="1"/>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auto="1"/>
      </left>
      <right style="hair">
        <color auto="1"/>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thin">
        <color indexed="64"/>
      </left>
      <right style="thin">
        <color indexed="64"/>
      </right>
      <top/>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auto="1"/>
      </left>
      <right style="hair">
        <color auto="1"/>
      </right>
      <top style="hair">
        <color auto="1"/>
      </top>
      <bottom style="double">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top style="hair">
        <color indexed="64"/>
      </top>
      <bottom style="hair">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auto="1"/>
      </right>
      <top style="double">
        <color indexed="64"/>
      </top>
      <bottom style="thin">
        <color indexed="64"/>
      </bottom>
      <diagonal/>
    </border>
    <border>
      <left style="thin">
        <color indexed="64"/>
      </left>
      <right style="hair">
        <color indexed="64"/>
      </right>
      <top style="hair">
        <color indexed="64"/>
      </top>
      <bottom/>
      <diagonal/>
    </border>
    <border>
      <left style="medium">
        <color indexed="64"/>
      </left>
      <right/>
      <top style="hair">
        <color auto="1"/>
      </top>
      <bottom style="medium">
        <color indexed="64"/>
      </bottom>
      <diagonal/>
    </border>
    <border>
      <left/>
      <right style="medium">
        <color indexed="64"/>
      </right>
      <top style="hair">
        <color auto="1"/>
      </top>
      <bottom style="medium">
        <color indexed="64"/>
      </bottom>
      <diagonal/>
    </border>
    <border>
      <left/>
      <right style="medium">
        <color auto="1"/>
      </right>
      <top style="hair">
        <color indexed="64"/>
      </top>
      <bottom style="double">
        <color indexed="64"/>
      </bottom>
      <diagonal/>
    </border>
    <border>
      <left style="thin">
        <color indexed="64"/>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style="hair">
        <color indexed="64"/>
      </left>
      <right style="thin">
        <color indexed="64"/>
      </right>
      <top style="medium">
        <color auto="1"/>
      </top>
      <bottom style="hair">
        <color indexed="64"/>
      </bottom>
      <diagonal/>
    </border>
    <border>
      <left/>
      <right style="hair">
        <color indexed="64"/>
      </right>
      <top style="thin">
        <color indexed="64"/>
      </top>
      <bottom style="medium">
        <color indexed="64"/>
      </bottom>
      <diagonal/>
    </border>
    <border>
      <left/>
      <right style="hair">
        <color auto="1"/>
      </right>
      <top style="medium">
        <color auto="1"/>
      </top>
      <bottom style="hair">
        <color indexed="64"/>
      </bottom>
      <diagonal/>
    </border>
    <border>
      <left style="hair">
        <color indexed="64"/>
      </left>
      <right/>
      <top style="medium">
        <color auto="1"/>
      </top>
      <bottom style="hair">
        <color indexed="64"/>
      </bottom>
      <diagonal/>
    </border>
    <border>
      <left style="medium">
        <color indexed="64"/>
      </left>
      <right/>
      <top/>
      <bottom style="thin">
        <color indexed="64"/>
      </bottom>
      <diagonal/>
    </border>
    <border>
      <left/>
      <right style="medium">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right/>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auto="1"/>
      </left>
      <right style="thin">
        <color auto="1"/>
      </right>
      <top style="hair">
        <color auto="1"/>
      </top>
      <bottom style="hair">
        <color auto="1"/>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double">
        <color indexed="64"/>
      </top>
      <bottom style="thin">
        <color indexed="64"/>
      </bottom>
      <diagonal/>
    </border>
    <border>
      <left/>
      <right style="medium">
        <color indexed="64"/>
      </right>
      <top/>
      <bottom style="thin">
        <color indexed="64"/>
      </bottom>
      <diagonal/>
    </border>
    <border>
      <left style="thin">
        <color indexed="64"/>
      </left>
      <right/>
      <top style="thin">
        <color theme="1"/>
      </top>
      <bottom/>
      <diagonal/>
    </border>
    <border>
      <left/>
      <right/>
      <top style="thin">
        <color theme="1"/>
      </top>
      <bottom/>
      <diagonal/>
    </border>
    <border>
      <left/>
      <right style="thin">
        <color indexed="64"/>
      </right>
      <top style="thin">
        <color theme="1"/>
      </top>
      <bottom/>
      <diagonal/>
    </border>
    <border>
      <left style="hair">
        <color indexed="64"/>
      </left>
      <right/>
      <top style="thin">
        <color indexed="64"/>
      </top>
      <bottom/>
      <diagonal/>
    </border>
    <border>
      <left style="hair">
        <color indexed="64"/>
      </left>
      <right/>
      <top/>
      <bottom/>
      <diagonal/>
    </border>
    <border>
      <left/>
      <right/>
      <top/>
      <bottom style="hair">
        <color theme="1"/>
      </bottom>
      <diagonal/>
    </border>
    <border>
      <left/>
      <right style="thin">
        <color indexed="64"/>
      </right>
      <top/>
      <bottom style="hair">
        <color theme="1"/>
      </bottom>
      <diagonal/>
    </border>
    <border>
      <left/>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hair">
        <color auto="1"/>
      </left>
      <right/>
      <top style="hair">
        <color auto="1"/>
      </top>
      <bottom style="double">
        <color indexed="64"/>
      </bottom>
      <diagonal/>
    </border>
    <border>
      <left/>
      <right style="thin">
        <color indexed="64"/>
      </right>
      <top style="hair">
        <color auto="1"/>
      </top>
      <bottom style="double">
        <color indexed="64"/>
      </bottom>
      <diagonal/>
    </border>
    <border>
      <left/>
      <right style="hair">
        <color auto="1"/>
      </right>
      <top style="hair">
        <color auto="1"/>
      </top>
      <bottom style="double">
        <color indexed="64"/>
      </bottom>
      <diagonal/>
    </border>
    <border>
      <left style="thin">
        <color indexed="64"/>
      </left>
      <right/>
      <top style="hair">
        <color indexed="64"/>
      </top>
      <bottom/>
      <diagonal/>
    </border>
    <border>
      <left style="medium">
        <color indexed="64"/>
      </left>
      <right/>
      <top style="double">
        <color indexed="64"/>
      </top>
      <bottom style="thin">
        <color indexed="64"/>
      </bottom>
      <diagonal/>
    </border>
    <border>
      <left style="thin">
        <color indexed="64"/>
      </left>
      <right style="hair">
        <color auto="1"/>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auto="1"/>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diagonal/>
    </border>
    <border>
      <left style="medium">
        <color indexed="64"/>
      </left>
      <right style="hair">
        <color auto="1"/>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auto="1"/>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double">
        <color indexed="64"/>
      </bottom>
      <diagonal/>
    </border>
    <border>
      <left style="medium">
        <color indexed="64"/>
      </left>
      <right style="hair">
        <color auto="1"/>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hair">
        <color indexed="64"/>
      </left>
      <right style="medium">
        <color indexed="64"/>
      </right>
      <top/>
      <bottom style="thin">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auto="1"/>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bottom style="hair">
        <color indexed="64"/>
      </bottom>
      <diagonal/>
    </border>
    <border>
      <left/>
      <right style="medium">
        <color auto="1"/>
      </right>
      <top/>
      <bottom style="hair">
        <color auto="1"/>
      </bottom>
      <diagonal/>
    </border>
    <border>
      <left/>
      <right style="medium">
        <color auto="1"/>
      </right>
      <top style="hair">
        <color auto="1"/>
      </top>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bottom style="hair">
        <color indexed="64"/>
      </bottom>
      <diagonal/>
    </border>
    <border>
      <left style="medium">
        <color auto="1"/>
      </left>
      <right/>
      <top style="hair">
        <color auto="1"/>
      </top>
      <bottom/>
      <diagonal/>
    </border>
    <border>
      <left style="medium">
        <color indexed="64"/>
      </left>
      <right/>
      <top/>
      <bottom style="double">
        <color indexed="64"/>
      </bottom>
      <diagonal/>
    </border>
    <border>
      <left/>
      <right style="thin">
        <color indexed="64"/>
      </right>
      <top/>
      <bottom style="double">
        <color indexed="64"/>
      </bottom>
      <diagonal/>
    </border>
    <border>
      <left/>
      <right style="hair">
        <color auto="1"/>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auto="1"/>
      </left>
      <right style="hair">
        <color auto="1"/>
      </right>
      <top/>
      <bottom style="double">
        <color indexed="64"/>
      </bottom>
      <diagonal/>
    </border>
    <border>
      <left style="hair">
        <color indexed="64"/>
      </left>
      <right style="thin">
        <color indexed="64"/>
      </right>
      <top/>
      <bottom style="double">
        <color indexed="64"/>
      </bottom>
      <diagonal/>
    </border>
    <border>
      <left style="medium">
        <color auto="1"/>
      </left>
      <right/>
      <top style="hair">
        <color auto="1"/>
      </top>
      <bottom style="double">
        <color indexed="64"/>
      </bottom>
      <diagonal/>
    </border>
    <border>
      <left style="medium">
        <color indexed="64"/>
      </left>
      <right/>
      <top style="thin">
        <color indexed="64"/>
      </top>
      <bottom style="hair">
        <color auto="1"/>
      </bottom>
      <diagonal/>
    </border>
    <border>
      <left style="hair">
        <color indexed="64"/>
      </left>
      <right style="medium">
        <color indexed="64"/>
      </right>
      <top style="thin">
        <color indexed="64"/>
      </top>
      <bottom style="hair">
        <color indexed="64"/>
      </bottom>
      <diagonal/>
    </border>
    <border>
      <left style="medium">
        <color indexed="64"/>
      </left>
      <right style="hair">
        <color auto="1"/>
      </right>
      <top/>
      <bottom style="double">
        <color indexed="64"/>
      </bottom>
      <diagonal/>
    </border>
    <border>
      <left style="hair">
        <color indexed="64"/>
      </left>
      <right style="medium">
        <color indexed="64"/>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thin">
        <color indexed="64"/>
      </top>
      <bottom style="hair">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auto="1"/>
      </left>
      <right style="hair">
        <color auto="1"/>
      </right>
      <top style="double">
        <color indexed="64"/>
      </top>
      <bottom/>
      <diagonal/>
    </border>
    <border>
      <left style="hair">
        <color indexed="64"/>
      </left>
      <right style="hair">
        <color indexed="64"/>
      </right>
      <top style="double">
        <color indexed="64"/>
      </top>
      <bottom/>
      <diagonal/>
    </border>
    <border>
      <left style="hair">
        <color indexed="64"/>
      </left>
      <right/>
      <top style="double">
        <color indexed="64"/>
      </top>
      <bottom/>
      <diagonal/>
    </border>
    <border>
      <left style="hair">
        <color indexed="64"/>
      </left>
      <right style="thin">
        <color indexed="64"/>
      </right>
      <top style="double">
        <color indexed="64"/>
      </top>
      <bottom/>
      <diagonal/>
    </border>
    <border>
      <left/>
      <right style="hair">
        <color auto="1"/>
      </right>
      <top style="double">
        <color indexed="64"/>
      </top>
      <bottom/>
      <diagonal/>
    </border>
    <border>
      <left style="thin">
        <color indexed="64"/>
      </left>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hair">
        <color auto="1"/>
      </left>
      <right style="hair">
        <color auto="1"/>
      </right>
      <top style="thin">
        <color indexed="64"/>
      </top>
      <bottom style="double">
        <color indexed="64"/>
      </bottom>
      <diagonal/>
    </border>
    <border>
      <left/>
      <right style="hair">
        <color auto="1"/>
      </right>
      <top style="thin">
        <color indexed="64"/>
      </top>
      <bottom style="double">
        <color indexed="64"/>
      </bottom>
      <diagonal/>
    </border>
    <border>
      <left style="hair">
        <color auto="1"/>
      </left>
      <right/>
      <top style="thin">
        <color indexed="64"/>
      </top>
      <bottom style="double">
        <color indexed="64"/>
      </bottom>
      <diagonal/>
    </border>
    <border>
      <left style="thin">
        <color auto="1"/>
      </left>
      <right style="hair">
        <color auto="1"/>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medium">
        <color indexed="64"/>
      </left>
      <right/>
      <top style="thin">
        <color indexed="64"/>
      </top>
      <bottom/>
      <diagonal/>
    </border>
    <border>
      <left/>
      <right style="hair">
        <color indexed="64"/>
      </right>
      <top style="hair">
        <color indexed="64"/>
      </top>
      <bottom style="medium">
        <color indexed="64"/>
      </bottom>
      <diagonal/>
    </border>
    <border>
      <left/>
      <right style="medium">
        <color indexed="64"/>
      </right>
      <top/>
      <bottom/>
      <diagonal/>
    </border>
  </borders>
  <cellStyleXfs count="9">
    <xf numFmtId="0" fontId="0" fillId="0" borderId="0">
      <alignment vertical="center"/>
    </xf>
    <xf numFmtId="0" fontId="2" fillId="0" borderId="0"/>
    <xf numFmtId="0" fontId="9" fillId="0" borderId="0">
      <alignment vertical="center"/>
    </xf>
    <xf numFmtId="9" fontId="2" fillId="0" borderId="0" applyFont="0" applyFill="0" applyBorder="0" applyAlignment="0" applyProtection="0"/>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2" fillId="0" borderId="0">
      <alignment vertical="center"/>
    </xf>
    <xf numFmtId="0" fontId="25" fillId="0" borderId="0"/>
    <xf numFmtId="0" fontId="25" fillId="0" borderId="0"/>
  </cellStyleXfs>
  <cellXfs count="856">
    <xf numFmtId="0" fontId="0" fillId="0" borderId="0" xfId="0">
      <alignment vertical="center"/>
    </xf>
    <xf numFmtId="0" fontId="2" fillId="0" borderId="0" xfId="1"/>
    <xf numFmtId="0" fontId="3" fillId="0" borderId="0" xfId="1" applyFont="1"/>
    <xf numFmtId="0" fontId="9" fillId="0" borderId="0" xfId="2">
      <alignment vertical="center"/>
    </xf>
    <xf numFmtId="0" fontId="10" fillId="0" borderId="0" xfId="2" applyFont="1" applyAlignment="1">
      <alignment horizontal="distributed" vertical="center"/>
    </xf>
    <xf numFmtId="0" fontId="11" fillId="0" borderId="26" xfId="1" applyFont="1" applyBorder="1" applyAlignment="1">
      <alignment horizontal="left" vertical="center"/>
    </xf>
    <xf numFmtId="0" fontId="9" fillId="0" borderId="0" xfId="2" applyAlignment="1">
      <alignment horizontal="center" vertical="center" wrapText="1"/>
    </xf>
    <xf numFmtId="0" fontId="20" fillId="0" borderId="0" xfId="2" applyFont="1" applyAlignment="1">
      <alignment horizontal="center" vertical="center" wrapText="1"/>
    </xf>
    <xf numFmtId="0" fontId="20" fillId="0" borderId="34" xfId="2" applyFont="1" applyBorder="1" applyAlignment="1">
      <alignment horizontal="center" vertical="center" wrapText="1"/>
    </xf>
    <xf numFmtId="0" fontId="20" fillId="0" borderId="0" xfId="2" applyFont="1" applyAlignment="1">
      <alignment horizontal="center" vertical="center"/>
    </xf>
    <xf numFmtId="0" fontId="20" fillId="0" borderId="34" xfId="2" applyFont="1" applyBorder="1" applyAlignment="1">
      <alignment horizontal="center" vertical="center"/>
    </xf>
    <xf numFmtId="0" fontId="21" fillId="0" borderId="34" xfId="2" applyFont="1" applyBorder="1" applyAlignment="1">
      <alignment horizontal="center" vertical="center"/>
    </xf>
    <xf numFmtId="38" fontId="22" fillId="0" borderId="34" xfId="2" applyNumberFormat="1" applyFont="1" applyBorder="1">
      <alignment vertical="center"/>
    </xf>
    <xf numFmtId="181" fontId="9" fillId="0" borderId="34" xfId="2" applyNumberFormat="1" applyBorder="1">
      <alignment vertical="center"/>
    </xf>
    <xf numFmtId="3" fontId="12" fillId="0" borderId="0" xfId="6" applyNumberFormat="1" applyFont="1" applyAlignment="1">
      <alignment horizontal="left" vertical="center"/>
    </xf>
    <xf numFmtId="0" fontId="3" fillId="0" borderId="0" xfId="6" applyFont="1">
      <alignment vertical="center"/>
    </xf>
    <xf numFmtId="0" fontId="12" fillId="0" borderId="0" xfId="6" applyFont="1">
      <alignment vertical="center"/>
    </xf>
    <xf numFmtId="3" fontId="23" fillId="0" borderId="12" xfId="6" applyNumberFormat="1" applyFont="1" applyBorder="1" applyAlignment="1">
      <alignment vertical="center" wrapText="1"/>
    </xf>
    <xf numFmtId="3" fontId="23" fillId="0" borderId="0" xfId="6" applyNumberFormat="1" applyFont="1">
      <alignment vertical="center"/>
    </xf>
    <xf numFmtId="186" fontId="23" fillId="0" borderId="0" xfId="6" applyNumberFormat="1" applyFont="1">
      <alignment vertical="center"/>
    </xf>
    <xf numFmtId="186" fontId="3" fillId="0" borderId="0" xfId="6" applyNumberFormat="1" applyFont="1">
      <alignment vertical="center"/>
    </xf>
    <xf numFmtId="185" fontId="23" fillId="0" borderId="0" xfId="6" applyNumberFormat="1" applyFont="1" applyAlignment="1">
      <alignment horizontal="center" vertical="center"/>
    </xf>
    <xf numFmtId="187" fontId="23" fillId="0" borderId="0" xfId="6" applyNumberFormat="1" applyFont="1">
      <alignment vertical="center"/>
    </xf>
    <xf numFmtId="186" fontId="23" fillId="0" borderId="0" xfId="6" applyNumberFormat="1" applyFont="1" applyAlignment="1">
      <alignment horizontal="center" vertical="center"/>
    </xf>
    <xf numFmtId="3" fontId="3" fillId="0" borderId="0" xfId="6" applyNumberFormat="1" applyFont="1">
      <alignment vertical="center"/>
    </xf>
    <xf numFmtId="0" fontId="11" fillId="0" borderId="12" xfId="1" applyFont="1" applyBorder="1" applyAlignment="1">
      <alignment horizontal="right" vertical="center"/>
    </xf>
    <xf numFmtId="186" fontId="3" fillId="0" borderId="0" xfId="8" applyNumberFormat="1" applyFont="1" applyAlignment="1">
      <alignment vertical="center"/>
    </xf>
    <xf numFmtId="0" fontId="11" fillId="4" borderId="103" xfId="1" applyFont="1" applyFill="1" applyBorder="1" applyAlignment="1">
      <alignment vertical="center"/>
    </xf>
    <xf numFmtId="0" fontId="11" fillId="4" borderId="103" xfId="1" applyFont="1" applyFill="1" applyBorder="1" applyAlignment="1">
      <alignment horizontal="right" vertical="center"/>
    </xf>
    <xf numFmtId="0" fontId="2" fillId="4" borderId="0" xfId="1" applyFill="1"/>
    <xf numFmtId="176" fontId="2" fillId="4" borderId="0" xfId="1" applyNumberFormat="1" applyFill="1"/>
    <xf numFmtId="0" fontId="0" fillId="4" borderId="0" xfId="0" applyFill="1">
      <alignment vertical="center"/>
    </xf>
    <xf numFmtId="0" fontId="11" fillId="4" borderId="0" xfId="1" applyFont="1" applyFill="1" applyAlignment="1">
      <alignment vertical="center" shrinkToFit="1"/>
    </xf>
    <xf numFmtId="0" fontId="8" fillId="4" borderId="0" xfId="1" applyFont="1" applyFill="1" applyAlignment="1">
      <alignment vertical="center" shrinkToFit="1"/>
    </xf>
    <xf numFmtId="9" fontId="14" fillId="4" borderId="24" xfId="3" applyFont="1" applyFill="1" applyBorder="1" applyAlignment="1" applyProtection="1">
      <alignment vertical="center" wrapText="1"/>
    </xf>
    <xf numFmtId="9" fontId="14" fillId="4" borderId="12" xfId="3" applyFont="1" applyFill="1" applyBorder="1" applyAlignment="1" applyProtection="1">
      <alignment vertical="center" wrapText="1"/>
    </xf>
    <xf numFmtId="9" fontId="14" fillId="4" borderId="13" xfId="3" applyFont="1" applyFill="1" applyBorder="1" applyAlignment="1" applyProtection="1">
      <alignment vertical="center" wrapText="1"/>
    </xf>
    <xf numFmtId="0" fontId="3" fillId="4" borderId="0" xfId="1" applyFont="1" applyFill="1"/>
    <xf numFmtId="0" fontId="3" fillId="4" borderId="0" xfId="1" applyFont="1" applyFill="1" applyAlignment="1">
      <alignment horizontal="right"/>
    </xf>
    <xf numFmtId="0" fontId="11" fillId="4" borderId="48" xfId="1" applyFont="1" applyFill="1" applyBorder="1" applyAlignment="1">
      <alignment vertical="center"/>
    </xf>
    <xf numFmtId="0" fontId="11" fillId="4" borderId="65" xfId="1" applyFont="1" applyFill="1" applyBorder="1" applyAlignment="1">
      <alignment vertical="center"/>
    </xf>
    <xf numFmtId="0" fontId="11" fillId="4" borderId="64" xfId="1" applyFont="1" applyFill="1" applyBorder="1" applyAlignment="1">
      <alignment vertical="center"/>
    </xf>
    <xf numFmtId="0" fontId="11" fillId="4" borderId="91" xfId="1" applyFont="1" applyFill="1" applyBorder="1" applyAlignment="1">
      <alignment vertical="center"/>
    </xf>
    <xf numFmtId="181" fontId="13" fillId="4" borderId="0" xfId="4" applyNumberFormat="1" applyFont="1" applyFill="1" applyBorder="1" applyAlignment="1" applyProtection="1">
      <alignment horizontal="center" vertical="center"/>
    </xf>
    <xf numFmtId="0" fontId="3" fillId="5" borderId="0" xfId="1" applyFont="1" applyFill="1"/>
    <xf numFmtId="0" fontId="27" fillId="0" borderId="0" xfId="1" applyFont="1"/>
    <xf numFmtId="0" fontId="28" fillId="0" borderId="0" xfId="0" applyFont="1">
      <alignment vertical="center"/>
    </xf>
    <xf numFmtId="3" fontId="23" fillId="0" borderId="26" xfId="6" applyNumberFormat="1" applyFont="1" applyBorder="1" applyAlignment="1">
      <alignment horizontal="distributed" vertical="center"/>
    </xf>
    <xf numFmtId="186" fontId="23" fillId="0" borderId="23" xfId="6" applyNumberFormat="1" applyFont="1" applyBorder="1">
      <alignment vertical="center"/>
    </xf>
    <xf numFmtId="186" fontId="23" fillId="0" borderId="25" xfId="6" applyNumberFormat="1" applyFont="1" applyBorder="1">
      <alignment vertical="center"/>
    </xf>
    <xf numFmtId="186" fontId="23" fillId="0" borderId="23" xfId="6" applyNumberFormat="1" applyFont="1" applyBorder="1" applyAlignment="1">
      <alignment horizontal="center" vertical="center" wrapText="1"/>
    </xf>
    <xf numFmtId="186" fontId="23" fillId="0" borderId="24" xfId="6" applyNumberFormat="1" applyFont="1" applyBorder="1" applyAlignment="1">
      <alignment horizontal="right" vertical="center" wrapText="1"/>
    </xf>
    <xf numFmtId="185" fontId="23" fillId="0" borderId="0" xfId="6" applyNumberFormat="1" applyFont="1" applyAlignment="1">
      <alignment horizontal="center" vertical="center" wrapText="1"/>
    </xf>
    <xf numFmtId="186" fontId="23" fillId="0" borderId="26" xfId="6" applyNumberFormat="1" applyFont="1" applyBorder="1">
      <alignment vertical="center"/>
    </xf>
    <xf numFmtId="186" fontId="23" fillId="0" borderId="27" xfId="6" applyNumberFormat="1" applyFont="1" applyBorder="1">
      <alignment vertical="center"/>
    </xf>
    <xf numFmtId="186" fontId="23" fillId="0" borderId="26" xfId="6" applyNumberFormat="1" applyFont="1" applyBorder="1" applyAlignment="1">
      <alignment horizontal="center" vertical="center" wrapText="1"/>
    </xf>
    <xf numFmtId="186" fontId="23" fillId="0" borderId="0" xfId="6" applyNumberFormat="1" applyFont="1" applyAlignment="1">
      <alignment horizontal="right" vertical="center" wrapText="1"/>
    </xf>
    <xf numFmtId="186" fontId="23" fillId="0" borderId="28" xfId="6" applyNumberFormat="1" applyFont="1" applyBorder="1">
      <alignment vertical="center"/>
    </xf>
    <xf numFmtId="186" fontId="23" fillId="0" borderId="30" xfId="6" applyNumberFormat="1" applyFont="1" applyBorder="1">
      <alignment vertical="center"/>
    </xf>
    <xf numFmtId="186" fontId="23" fillId="0" borderId="29" xfId="6" applyNumberFormat="1" applyFont="1" applyBorder="1" applyAlignment="1">
      <alignment horizontal="right" vertical="center" wrapText="1"/>
    </xf>
    <xf numFmtId="186" fontId="23" fillId="0" borderId="24" xfId="6" applyNumberFormat="1" applyFont="1" applyBorder="1" applyAlignment="1">
      <alignment wrapText="1"/>
    </xf>
    <xf numFmtId="186" fontId="23" fillId="0" borderId="0" xfId="6" applyNumberFormat="1" applyFont="1" applyAlignment="1">
      <alignment wrapText="1"/>
    </xf>
    <xf numFmtId="189" fontId="23" fillId="0" borderId="0" xfId="6" applyNumberFormat="1" applyFont="1" applyAlignment="1">
      <alignment vertical="top" wrapText="1"/>
    </xf>
    <xf numFmtId="189" fontId="23" fillId="0" borderId="29" xfId="6" applyNumberFormat="1" applyFont="1" applyBorder="1" applyAlignment="1">
      <alignment vertical="top" wrapText="1"/>
    </xf>
    <xf numFmtId="186" fontId="23" fillId="0" borderId="63" xfId="6" applyNumberFormat="1" applyFont="1" applyBorder="1" applyAlignment="1">
      <alignment vertical="center" wrapText="1"/>
    </xf>
    <xf numFmtId="3" fontId="23" fillId="0" borderId="35" xfId="6" applyNumberFormat="1" applyFont="1" applyBorder="1" applyAlignment="1">
      <alignment horizontal="center" vertical="center" wrapText="1"/>
    </xf>
    <xf numFmtId="3" fontId="23" fillId="0" borderId="63" xfId="6" applyNumberFormat="1" applyFont="1" applyBorder="1" applyAlignment="1">
      <alignment horizontal="center" vertical="center" wrapText="1"/>
    </xf>
    <xf numFmtId="3" fontId="23" fillId="0" borderId="0" xfId="6" applyNumberFormat="1" applyFont="1" applyAlignment="1">
      <alignment horizontal="center" vertical="center"/>
    </xf>
    <xf numFmtId="3" fontId="23" fillId="0" borderId="34" xfId="6" applyNumberFormat="1" applyFont="1" applyBorder="1" applyAlignment="1">
      <alignment horizontal="center" vertical="center"/>
    </xf>
    <xf numFmtId="185" fontId="23" fillId="0" borderId="34" xfId="6" applyNumberFormat="1" applyFont="1" applyBorder="1" applyAlignment="1">
      <alignment horizontal="center" vertical="center"/>
    </xf>
    <xf numFmtId="3" fontId="23" fillId="0" borderId="26" xfId="6" applyNumberFormat="1" applyFont="1" applyBorder="1" applyAlignment="1">
      <alignment horizontal="center" vertical="center" wrapText="1"/>
    </xf>
    <xf numFmtId="3" fontId="23" fillId="0" borderId="23" xfId="6" applyNumberFormat="1" applyFont="1" applyBorder="1" applyAlignment="1">
      <alignment horizontal="center" vertical="center" wrapText="1"/>
    </xf>
    <xf numFmtId="3" fontId="23" fillId="0" borderId="0" xfId="6" applyNumberFormat="1" applyFont="1" applyAlignment="1">
      <alignment horizontal="center" vertical="center" wrapText="1"/>
    </xf>
    <xf numFmtId="186" fontId="23" fillId="0" borderId="26" xfId="6" applyNumberFormat="1" applyFont="1" applyBorder="1" applyAlignment="1">
      <alignment vertical="center" wrapText="1"/>
    </xf>
    <xf numFmtId="186" fontId="23" fillId="0" borderId="0" xfId="6" applyNumberFormat="1" applyFont="1" applyAlignment="1">
      <alignment horizontal="center" vertical="center" wrapText="1"/>
    </xf>
    <xf numFmtId="3" fontId="23" fillId="0" borderId="27" xfId="6" applyNumberFormat="1" applyFont="1" applyBorder="1" applyAlignment="1">
      <alignment horizontal="center" vertical="center" wrapText="1"/>
    </xf>
    <xf numFmtId="185" fontId="23" fillId="0" borderId="27" xfId="6" applyNumberFormat="1" applyFont="1" applyBorder="1" applyAlignment="1">
      <alignment horizontal="center" vertical="center"/>
    </xf>
    <xf numFmtId="186" fontId="23" fillId="0" borderId="0" xfId="6" applyNumberFormat="1" applyFont="1" applyAlignment="1">
      <alignment vertical="center" wrapText="1"/>
    </xf>
    <xf numFmtId="186" fontId="23" fillId="0" borderId="88" xfId="6" applyNumberFormat="1" applyFont="1" applyBorder="1" applyAlignment="1">
      <alignment horizontal="center" vertical="center" wrapText="1"/>
    </xf>
    <xf numFmtId="186" fontId="23" fillId="0" borderId="60" xfId="6" applyNumberFormat="1" applyFont="1" applyBorder="1" applyAlignment="1">
      <alignment horizontal="center" vertical="center" wrapText="1"/>
    </xf>
    <xf numFmtId="186" fontId="23" fillId="0" borderId="59" xfId="6" applyNumberFormat="1" applyFont="1" applyBorder="1" applyAlignment="1">
      <alignment horizontal="center" vertical="center" wrapText="1"/>
    </xf>
    <xf numFmtId="3" fontId="23" fillId="0" borderId="66" xfId="6" applyNumberFormat="1" applyFont="1" applyBorder="1" applyAlignment="1">
      <alignment horizontal="center" vertical="center" wrapText="1"/>
    </xf>
    <xf numFmtId="186" fontId="23" fillId="0" borderId="66" xfId="6" applyNumberFormat="1" applyFont="1" applyBorder="1" applyAlignment="1">
      <alignment horizontal="center" vertical="center" wrapText="1"/>
    </xf>
    <xf numFmtId="186" fontId="3" fillId="0" borderId="24" xfId="8" applyNumberFormat="1" applyFont="1" applyBorder="1" applyAlignment="1">
      <alignment vertical="center"/>
    </xf>
    <xf numFmtId="186" fontId="3" fillId="0" borderId="25" xfId="8" applyNumberFormat="1" applyFont="1" applyBorder="1" applyAlignment="1">
      <alignment vertical="center"/>
    </xf>
    <xf numFmtId="186" fontId="3" fillId="0" borderId="27" xfId="8" applyNumberFormat="1" applyFont="1" applyBorder="1" applyAlignment="1">
      <alignment vertical="center"/>
    </xf>
    <xf numFmtId="186" fontId="3" fillId="0" borderId="29" xfId="8" applyNumberFormat="1" applyFont="1" applyBorder="1" applyAlignment="1">
      <alignment vertical="center"/>
    </xf>
    <xf numFmtId="186" fontId="23" fillId="0" borderId="25" xfId="6" applyNumberFormat="1" applyFont="1" applyBorder="1" applyAlignment="1">
      <alignment horizontal="right" vertical="center" wrapText="1"/>
    </xf>
    <xf numFmtId="186" fontId="23" fillId="0" borderId="27" xfId="6" applyNumberFormat="1" applyFont="1" applyBorder="1" applyAlignment="1">
      <alignment horizontal="right" vertical="center" wrapText="1"/>
    </xf>
    <xf numFmtId="186" fontId="23" fillId="0" borderId="30" xfId="6" applyNumberFormat="1" applyFont="1" applyBorder="1" applyAlignment="1">
      <alignment horizontal="right" vertical="center" wrapText="1"/>
    </xf>
    <xf numFmtId="186" fontId="23" fillId="0" borderId="28" xfId="6" applyNumberFormat="1" applyFont="1" applyBorder="1" applyAlignment="1">
      <alignment horizontal="center" vertical="center" wrapText="1"/>
    </xf>
    <xf numFmtId="0" fontId="12" fillId="4" borderId="24" xfId="1" applyFont="1" applyFill="1" applyBorder="1"/>
    <xf numFmtId="0" fontId="29" fillId="4" borderId="24" xfId="1" applyFont="1" applyFill="1" applyBorder="1" applyAlignment="1">
      <alignment horizontal="center" vertical="center"/>
    </xf>
    <xf numFmtId="1" fontId="14" fillId="4" borderId="24" xfId="1" applyNumberFormat="1" applyFont="1" applyFill="1" applyBorder="1" applyAlignment="1">
      <alignment horizontal="right" vertical="center"/>
    </xf>
    <xf numFmtId="0" fontId="30" fillId="4" borderId="24" xfId="1" applyFont="1" applyFill="1" applyBorder="1"/>
    <xf numFmtId="0" fontId="12" fillId="4" borderId="24" xfId="1" applyFont="1" applyFill="1" applyBorder="1" applyAlignment="1">
      <alignment horizontal="right"/>
    </xf>
    <xf numFmtId="0" fontId="12" fillId="4" borderId="29" xfId="1" applyFont="1" applyFill="1" applyBorder="1"/>
    <xf numFmtId="0" fontId="30" fillId="4" borderId="29" xfId="1" applyFont="1" applyFill="1" applyBorder="1"/>
    <xf numFmtId="0" fontId="14" fillId="4" borderId="29" xfId="1" applyFont="1" applyFill="1" applyBorder="1" applyAlignment="1">
      <alignment vertical="center"/>
    </xf>
    <xf numFmtId="1" fontId="14" fillId="4" borderId="29" xfId="1" applyNumberFormat="1" applyFont="1" applyFill="1" applyBorder="1" applyAlignment="1">
      <alignment horizontal="right" vertical="center"/>
    </xf>
    <xf numFmtId="0" fontId="12" fillId="4" borderId="29" xfId="1" applyFont="1" applyFill="1" applyBorder="1" applyAlignment="1">
      <alignment horizontal="right"/>
    </xf>
    <xf numFmtId="9" fontId="14" fillId="4" borderId="24" xfId="3" applyFont="1" applyFill="1" applyBorder="1" applyAlignment="1" applyProtection="1">
      <alignment vertical="center"/>
    </xf>
    <xf numFmtId="0" fontId="3" fillId="4" borderId="0" xfId="1" applyFont="1" applyFill="1" applyAlignment="1">
      <alignment vertical="center" shrinkToFit="1"/>
    </xf>
    <xf numFmtId="185" fontId="23" fillId="0" borderId="27" xfId="6" applyNumberFormat="1" applyFont="1" applyBorder="1" applyAlignment="1">
      <alignment vertical="center" wrapText="1"/>
    </xf>
    <xf numFmtId="3" fontId="23" fillId="0" borderId="26" xfId="6" applyNumberFormat="1" applyFont="1" applyBorder="1" applyAlignment="1">
      <alignment horizontal="center" vertical="center"/>
    </xf>
    <xf numFmtId="3" fontId="23" fillId="0" borderId="26" xfId="6" applyNumberFormat="1" applyFont="1" applyBorder="1" applyAlignment="1">
      <alignment vertical="center" wrapText="1"/>
    </xf>
    <xf numFmtId="185" fontId="23" fillId="0" borderId="0" xfId="6" applyNumberFormat="1" applyFont="1" applyAlignment="1">
      <alignment vertical="center" wrapText="1"/>
    </xf>
    <xf numFmtId="185" fontId="36" fillId="0" borderId="88" xfId="6" applyNumberFormat="1" applyFont="1" applyBorder="1" applyAlignment="1">
      <alignment horizontal="center" vertical="center" wrapText="1"/>
    </xf>
    <xf numFmtId="0" fontId="20" fillId="0" borderId="0" xfId="6" applyFont="1" applyAlignment="1">
      <alignment horizontal="left" vertical="center"/>
    </xf>
    <xf numFmtId="194" fontId="36" fillId="0" borderId="60" xfId="6" applyNumberFormat="1" applyFont="1" applyBorder="1" applyAlignment="1">
      <alignment horizontal="center" vertical="center" wrapText="1"/>
    </xf>
    <xf numFmtId="185" fontId="23" fillId="0" borderId="26" xfId="6" applyNumberFormat="1" applyFont="1" applyBorder="1" applyAlignment="1">
      <alignment vertical="center" wrapText="1"/>
    </xf>
    <xf numFmtId="3" fontId="36" fillId="0" borderId="26" xfId="6" applyNumberFormat="1" applyFont="1" applyBorder="1" applyAlignment="1">
      <alignment horizontal="right" vertical="center" shrinkToFit="1"/>
    </xf>
    <xf numFmtId="3" fontId="36" fillId="0" borderId="0" xfId="6" applyNumberFormat="1" applyFont="1" applyAlignment="1">
      <alignment horizontal="left" vertical="center" shrinkToFit="1"/>
    </xf>
    <xf numFmtId="185" fontId="36" fillId="0" borderId="0" xfId="6" applyNumberFormat="1" applyFont="1" applyAlignment="1">
      <alignment horizontal="left" vertical="center" wrapText="1"/>
    </xf>
    <xf numFmtId="185" fontId="23" fillId="0" borderId="27" xfId="6" applyNumberFormat="1" applyFont="1" applyBorder="1" applyAlignment="1">
      <alignment horizontal="center" vertical="center" wrapText="1"/>
    </xf>
    <xf numFmtId="185" fontId="36" fillId="0" borderId="60" xfId="6" applyNumberFormat="1" applyFont="1" applyBorder="1" applyAlignment="1">
      <alignment horizontal="center" vertical="center" wrapText="1"/>
    </xf>
    <xf numFmtId="185" fontId="36" fillId="0" borderId="26" xfId="6" applyNumberFormat="1" applyFont="1" applyBorder="1" applyAlignment="1">
      <alignment horizontal="right" vertical="center" shrinkToFit="1"/>
    </xf>
    <xf numFmtId="185" fontId="36" fillId="0" borderId="27" xfId="6" applyNumberFormat="1" applyFont="1" applyBorder="1" applyAlignment="1">
      <alignment horizontal="left" vertical="center" shrinkToFit="1"/>
    </xf>
    <xf numFmtId="194" fontId="36" fillId="0" borderId="59" xfId="6" applyNumberFormat="1" applyFont="1" applyBorder="1" applyAlignment="1">
      <alignment horizontal="center" vertical="center" wrapText="1"/>
    </xf>
    <xf numFmtId="187" fontId="3" fillId="0" borderId="0" xfId="6" applyNumberFormat="1" applyFont="1" applyAlignment="1">
      <alignment horizontal="left" vertical="center"/>
    </xf>
    <xf numFmtId="187" fontId="3" fillId="0" borderId="0" xfId="6" applyNumberFormat="1" applyFont="1">
      <alignment vertical="center"/>
    </xf>
    <xf numFmtId="3" fontId="23" fillId="0" borderId="72" xfId="6" applyNumberFormat="1" applyFont="1" applyBorder="1" applyAlignment="1">
      <alignment horizontal="center" vertical="center"/>
    </xf>
    <xf numFmtId="185" fontId="36" fillId="0" borderId="24" xfId="6" applyNumberFormat="1" applyFont="1" applyBorder="1" applyAlignment="1">
      <alignment vertical="center" wrapText="1"/>
    </xf>
    <xf numFmtId="49" fontId="36" fillId="0" borderId="25" xfId="6" applyNumberFormat="1" applyFont="1" applyBorder="1" applyAlignment="1">
      <alignment vertical="center" wrapText="1"/>
    </xf>
    <xf numFmtId="3" fontId="23" fillId="0" borderId="73" xfId="6" applyNumberFormat="1" applyFont="1" applyBorder="1" applyAlignment="1">
      <alignment horizontal="center" vertical="center"/>
    </xf>
    <xf numFmtId="185" fontId="36" fillId="0" borderId="0" xfId="6" applyNumberFormat="1" applyFont="1" applyAlignment="1">
      <alignment vertical="center" wrapText="1"/>
    </xf>
    <xf numFmtId="49" fontId="36" fillId="0" borderId="27" xfId="6" applyNumberFormat="1" applyFont="1" applyBorder="1" applyAlignment="1">
      <alignment vertical="center" wrapText="1"/>
    </xf>
    <xf numFmtId="187" fontId="23" fillId="0" borderId="73" xfId="6" applyNumberFormat="1" applyFont="1" applyBorder="1" applyAlignment="1">
      <alignment horizontal="center" vertical="center"/>
    </xf>
    <xf numFmtId="187" fontId="23" fillId="0" borderId="74" xfId="6" applyNumberFormat="1" applyFont="1" applyBorder="1" applyAlignment="1">
      <alignment horizontal="center" vertical="center"/>
    </xf>
    <xf numFmtId="185" fontId="36" fillId="0" borderId="120" xfId="6" applyNumberFormat="1" applyFont="1" applyBorder="1" applyAlignment="1">
      <alignment vertical="center" wrapText="1"/>
    </xf>
    <xf numFmtId="49" fontId="36" fillId="0" borderId="121" xfId="6" applyNumberFormat="1" applyFont="1" applyBorder="1" applyAlignment="1">
      <alignment vertical="center" wrapText="1"/>
    </xf>
    <xf numFmtId="185" fontId="23" fillId="0" borderId="0" xfId="6" applyNumberFormat="1" applyFont="1">
      <alignment vertical="center"/>
    </xf>
    <xf numFmtId="0" fontId="25" fillId="0" borderId="0" xfId="7"/>
    <xf numFmtId="185" fontId="23" fillId="0" borderId="29" xfId="6" applyNumberFormat="1" applyFont="1" applyBorder="1" applyAlignment="1">
      <alignment vertical="center" wrapText="1"/>
    </xf>
    <xf numFmtId="186" fontId="3" fillId="0" borderId="0" xfId="7" applyNumberFormat="1" applyFont="1" applyAlignment="1">
      <alignment vertical="center"/>
    </xf>
    <xf numFmtId="0" fontId="37" fillId="0" borderId="0" xfId="8" applyFont="1" applyAlignment="1">
      <alignment horizontal="left" vertical="center"/>
    </xf>
    <xf numFmtId="0" fontId="3" fillId="0" borderId="24" xfId="8" applyFont="1" applyBorder="1" applyAlignment="1">
      <alignment wrapText="1"/>
    </xf>
    <xf numFmtId="186" fontId="12" fillId="0" borderId="0" xfId="7" applyNumberFormat="1" applyFont="1" applyAlignment="1">
      <alignment vertical="center"/>
    </xf>
    <xf numFmtId="0" fontId="39" fillId="0" borderId="0" xfId="0" applyFont="1">
      <alignment vertical="center"/>
    </xf>
    <xf numFmtId="0" fontId="40" fillId="0" borderId="23" xfId="1" applyFont="1" applyBorder="1"/>
    <xf numFmtId="0" fontId="40" fillId="0" borderId="24" xfId="1" applyFont="1" applyBorder="1"/>
    <xf numFmtId="186" fontId="40" fillId="0" borderId="123" xfId="6" applyNumberFormat="1" applyFont="1" applyBorder="1">
      <alignment vertical="center"/>
    </xf>
    <xf numFmtId="186" fontId="40" fillId="0" borderId="108" xfId="6" applyNumberFormat="1" applyFont="1" applyBorder="1">
      <alignment vertical="center"/>
    </xf>
    <xf numFmtId="187" fontId="40" fillId="0" borderId="108" xfId="6" applyNumberFormat="1" applyFont="1" applyBorder="1" applyAlignment="1">
      <alignment horizontal="center" vertical="center"/>
    </xf>
    <xf numFmtId="186" fontId="40" fillId="0" borderId="124" xfId="6" applyNumberFormat="1" applyFont="1" applyBorder="1">
      <alignment vertical="center"/>
    </xf>
    <xf numFmtId="187" fontId="40" fillId="0" borderId="124" xfId="6" applyNumberFormat="1" applyFont="1" applyBorder="1" applyAlignment="1">
      <alignment horizontal="center" vertical="center"/>
    </xf>
    <xf numFmtId="0" fontId="40" fillId="0" borderId="0" xfId="0" applyFont="1">
      <alignment vertical="center"/>
    </xf>
    <xf numFmtId="0" fontId="40" fillId="0" borderId="0" xfId="0" applyFont="1" applyAlignment="1">
      <alignment vertical="center" textRotation="60"/>
    </xf>
    <xf numFmtId="0" fontId="40" fillId="0" borderId="25" xfId="0" applyFont="1" applyBorder="1">
      <alignment vertical="center"/>
    </xf>
    <xf numFmtId="0" fontId="40" fillId="0" borderId="23" xfId="0" applyFont="1" applyBorder="1">
      <alignment vertical="center"/>
    </xf>
    <xf numFmtId="0" fontId="40" fillId="0" borderId="26" xfId="0" applyFont="1" applyBorder="1">
      <alignment vertical="center"/>
    </xf>
    <xf numFmtId="0" fontId="40" fillId="0" borderId="123" xfId="2" applyFont="1" applyBorder="1">
      <alignment vertical="center"/>
    </xf>
    <xf numFmtId="0" fontId="40" fillId="0" borderId="123" xfId="0" applyFont="1" applyBorder="1">
      <alignment vertical="center"/>
    </xf>
    <xf numFmtId="0" fontId="40" fillId="0" borderId="108" xfId="2" applyFont="1" applyBorder="1">
      <alignment vertical="center"/>
    </xf>
    <xf numFmtId="0" fontId="40" fillId="0" borderId="108" xfId="0" applyFont="1" applyBorder="1">
      <alignment vertical="center"/>
    </xf>
    <xf numFmtId="0" fontId="40" fillId="0" borderId="28" xfId="0" applyFont="1" applyBorder="1">
      <alignment vertical="center"/>
    </xf>
    <xf numFmtId="0" fontId="40" fillId="0" borderId="124" xfId="2" applyFont="1" applyBorder="1">
      <alignment vertical="center"/>
    </xf>
    <xf numFmtId="0" fontId="40" fillId="0" borderId="124" xfId="0" applyFont="1" applyBorder="1">
      <alignment vertical="center"/>
    </xf>
    <xf numFmtId="0" fontId="40" fillId="0" borderId="24" xfId="0" applyFont="1" applyBorder="1">
      <alignment vertical="center"/>
    </xf>
    <xf numFmtId="0" fontId="40" fillId="0" borderId="0" xfId="2" applyFont="1" applyAlignment="1">
      <alignment horizontal="distributed" vertical="center"/>
    </xf>
    <xf numFmtId="0" fontId="40" fillId="0" borderId="35" xfId="0" applyFont="1" applyBorder="1">
      <alignment vertical="center"/>
    </xf>
    <xf numFmtId="0" fontId="40" fillId="0" borderId="125" xfId="0" applyFont="1" applyBorder="1">
      <alignment vertical="center"/>
    </xf>
    <xf numFmtId="0" fontId="40" fillId="0" borderId="63" xfId="0" applyFont="1" applyBorder="1">
      <alignment vertical="center"/>
    </xf>
    <xf numFmtId="0" fontId="40" fillId="0" borderId="126" xfId="0" applyFont="1" applyBorder="1">
      <alignment vertical="center"/>
    </xf>
    <xf numFmtId="0" fontId="40" fillId="0" borderId="79" xfId="0" applyFont="1" applyBorder="1">
      <alignment vertical="center"/>
    </xf>
    <xf numFmtId="0" fontId="40" fillId="0" borderId="127" xfId="0" applyFont="1" applyBorder="1">
      <alignment vertical="center"/>
    </xf>
    <xf numFmtId="0" fontId="40" fillId="0" borderId="112" xfId="0" applyFont="1" applyBorder="1">
      <alignment vertical="center"/>
    </xf>
    <xf numFmtId="0" fontId="40" fillId="0" borderId="66" xfId="0" applyFont="1" applyBorder="1">
      <alignment vertical="center"/>
    </xf>
    <xf numFmtId="0" fontId="40" fillId="0" borderId="111" xfId="0" applyFont="1" applyBorder="1">
      <alignment vertical="center"/>
    </xf>
    <xf numFmtId="0" fontId="40" fillId="0" borderId="128" xfId="0" applyFont="1" applyBorder="1">
      <alignment vertical="center"/>
    </xf>
    <xf numFmtId="0" fontId="40" fillId="0" borderId="129" xfId="0" applyFont="1" applyBorder="1">
      <alignment vertical="center"/>
    </xf>
    <xf numFmtId="0" fontId="40" fillId="0" borderId="129" xfId="0" applyFont="1" applyBorder="1" applyAlignment="1">
      <alignment horizontal="left" vertical="center"/>
    </xf>
    <xf numFmtId="0" fontId="40" fillId="0" borderId="130" xfId="0" applyFont="1" applyBorder="1">
      <alignment vertical="center"/>
    </xf>
    <xf numFmtId="182" fontId="40" fillId="0" borderId="123" xfId="0" applyNumberFormat="1" applyFont="1" applyBorder="1">
      <alignment vertical="center"/>
    </xf>
    <xf numFmtId="182" fontId="40" fillId="0" borderId="108" xfId="0" applyNumberFormat="1" applyFont="1" applyBorder="1">
      <alignment vertical="center"/>
    </xf>
    <xf numFmtId="182" fontId="40" fillId="0" borderId="124" xfId="0" applyNumberFormat="1" applyFont="1" applyBorder="1">
      <alignment vertical="center"/>
    </xf>
    <xf numFmtId="3" fontId="41" fillId="0" borderId="13" xfId="6" applyNumberFormat="1" applyFont="1" applyBorder="1" applyAlignment="1">
      <alignment textRotation="45"/>
    </xf>
    <xf numFmtId="3" fontId="41" fillId="0" borderId="34" xfId="6" applyNumberFormat="1" applyFont="1" applyBorder="1" applyAlignment="1">
      <alignment vertical="center" textRotation="45"/>
    </xf>
    <xf numFmtId="0" fontId="40" fillId="0" borderId="35" xfId="0" applyFont="1" applyBorder="1" applyAlignment="1">
      <alignment horizontal="center" vertical="center"/>
    </xf>
    <xf numFmtId="3" fontId="41" fillId="0" borderId="14" xfId="6" applyNumberFormat="1" applyFont="1" applyBorder="1" applyAlignment="1">
      <alignment textRotation="45" wrapText="1"/>
    </xf>
    <xf numFmtId="0" fontId="42" fillId="0" borderId="67" xfId="0" applyFont="1" applyBorder="1">
      <alignment vertical="center"/>
    </xf>
    <xf numFmtId="0" fontId="42" fillId="0" borderId="34" xfId="6" applyFont="1" applyBorder="1">
      <alignment vertical="center"/>
    </xf>
    <xf numFmtId="3" fontId="41" fillId="0" borderId="34" xfId="6" applyNumberFormat="1" applyFont="1" applyBorder="1" applyAlignment="1">
      <alignment textRotation="45" wrapText="1"/>
    </xf>
    <xf numFmtId="0" fontId="39" fillId="0" borderId="29" xfId="0" applyFont="1" applyBorder="1">
      <alignment vertical="center"/>
    </xf>
    <xf numFmtId="0" fontId="39" fillId="0" borderId="28" xfId="0" applyFont="1" applyBorder="1">
      <alignment vertical="center"/>
    </xf>
    <xf numFmtId="0" fontId="39" fillId="0" borderId="30" xfId="0" applyFont="1" applyBorder="1">
      <alignment vertical="center"/>
    </xf>
    <xf numFmtId="0" fontId="11" fillId="0" borderId="12" xfId="1" applyFont="1" applyBorder="1" applyAlignment="1">
      <alignment vertical="center"/>
    </xf>
    <xf numFmtId="0" fontId="45" fillId="0" borderId="16" xfId="0" applyFont="1" applyBorder="1">
      <alignment vertical="center"/>
    </xf>
    <xf numFmtId="0" fontId="45" fillId="0" borderId="1" xfId="0" applyFont="1" applyBorder="1">
      <alignment vertical="center"/>
    </xf>
    <xf numFmtId="0" fontId="45" fillId="0" borderId="181" xfId="0" applyFont="1" applyBorder="1">
      <alignment vertical="center"/>
    </xf>
    <xf numFmtId="0" fontId="45" fillId="0" borderId="90" xfId="0" applyFont="1" applyBorder="1">
      <alignment vertical="center"/>
    </xf>
    <xf numFmtId="0" fontId="43" fillId="0" borderId="3" xfId="0" applyFont="1" applyBorder="1">
      <alignment vertical="center"/>
    </xf>
    <xf numFmtId="0" fontId="43" fillId="0" borderId="4" xfId="0" applyFont="1" applyBorder="1">
      <alignment vertical="center"/>
    </xf>
    <xf numFmtId="0" fontId="43" fillId="0" borderId="89" xfId="0" applyFont="1" applyBorder="1">
      <alignment vertical="center"/>
    </xf>
    <xf numFmtId="0" fontId="43" fillId="0" borderId="181" xfId="0" applyFont="1" applyBorder="1">
      <alignment vertical="center"/>
    </xf>
    <xf numFmtId="0" fontId="43" fillId="0" borderId="90" xfId="0" applyFont="1" applyBorder="1">
      <alignment vertical="center"/>
    </xf>
    <xf numFmtId="0" fontId="40" fillId="0" borderId="125" xfId="0" applyFont="1" applyBorder="1" applyAlignment="1">
      <alignment horizontal="right" vertical="center"/>
    </xf>
    <xf numFmtId="0" fontId="40" fillId="0" borderId="79" xfId="0" applyFont="1" applyBorder="1" applyAlignment="1">
      <alignment horizontal="right" vertical="center"/>
    </xf>
    <xf numFmtId="0" fontId="40" fillId="0" borderId="112" xfId="0" applyFont="1" applyBorder="1" applyAlignment="1">
      <alignment horizontal="right" vertical="center"/>
    </xf>
    <xf numFmtId="0" fontId="34" fillId="4" borderId="0" xfId="1" applyFont="1" applyFill="1" applyAlignment="1">
      <alignment vertical="center" wrapText="1"/>
    </xf>
    <xf numFmtId="0" fontId="46" fillId="4" borderId="0" xfId="1" applyFont="1" applyFill="1" applyAlignment="1">
      <alignment vertical="center"/>
    </xf>
    <xf numFmtId="0" fontId="46" fillId="4" borderId="0" xfId="1" applyFont="1" applyFill="1" applyAlignment="1">
      <alignment horizontal="left" vertical="center"/>
    </xf>
    <xf numFmtId="0" fontId="48" fillId="0" borderId="0" xfId="2" applyFont="1" applyAlignment="1">
      <alignment horizontal="distributed" vertical="center"/>
    </xf>
    <xf numFmtId="0" fontId="49" fillId="0" borderId="0" xfId="2" applyFont="1">
      <alignment vertical="center"/>
    </xf>
    <xf numFmtId="0" fontId="28" fillId="4" borderId="0" xfId="0" applyFont="1" applyFill="1">
      <alignment vertical="center"/>
    </xf>
    <xf numFmtId="0" fontId="28" fillId="0" borderId="24" xfId="0" applyFont="1" applyBorder="1">
      <alignment vertical="center"/>
    </xf>
    <xf numFmtId="0" fontId="28" fillId="0" borderId="25" xfId="0" applyFont="1" applyBorder="1">
      <alignment vertical="center"/>
    </xf>
    <xf numFmtId="0" fontId="28" fillId="0" borderId="27" xfId="0" applyFont="1" applyBorder="1">
      <alignment vertical="center"/>
    </xf>
    <xf numFmtId="0" fontId="28" fillId="0" borderId="29" xfId="0" applyFont="1" applyBorder="1">
      <alignment vertical="center"/>
    </xf>
    <xf numFmtId="0" fontId="28" fillId="0" borderId="30" xfId="0" applyFont="1" applyBorder="1">
      <alignment vertical="center"/>
    </xf>
    <xf numFmtId="0" fontId="28" fillId="0" borderId="26" xfId="0" applyFont="1" applyBorder="1">
      <alignment vertical="center"/>
    </xf>
    <xf numFmtId="0" fontId="28" fillId="0" borderId="0" xfId="0" applyFont="1" applyAlignment="1">
      <alignment horizontal="left" vertical="center"/>
    </xf>
    <xf numFmtId="0" fontId="28" fillId="0" borderId="0" xfId="0" applyFont="1" applyAlignment="1">
      <alignment horizontal="right" vertical="center"/>
    </xf>
    <xf numFmtId="0" fontId="28" fillId="0" borderId="28" xfId="0" applyFont="1" applyBorder="1">
      <alignment vertical="center"/>
    </xf>
    <xf numFmtId="0" fontId="28" fillId="4" borderId="26" xfId="0" applyFont="1" applyFill="1" applyBorder="1">
      <alignment vertical="center"/>
    </xf>
    <xf numFmtId="0" fontId="11" fillId="0" borderId="63" xfId="1" applyFont="1" applyBorder="1" applyAlignment="1">
      <alignment horizontal="left" vertical="center"/>
    </xf>
    <xf numFmtId="0" fontId="11" fillId="4" borderId="26" xfId="0" applyFont="1" applyFill="1" applyBorder="1" applyAlignment="1">
      <alignment vertical="center" shrinkToFit="1"/>
    </xf>
    <xf numFmtId="0" fontId="28" fillId="0" borderId="63" xfId="0" applyFont="1" applyBorder="1">
      <alignment vertical="center"/>
    </xf>
    <xf numFmtId="0" fontId="51" fillId="0" borderId="0" xfId="6" applyFont="1">
      <alignment vertical="center"/>
    </xf>
    <xf numFmtId="0" fontId="2" fillId="0" borderId="0" xfId="6">
      <alignment vertical="center"/>
    </xf>
    <xf numFmtId="0" fontId="52" fillId="7" borderId="0" xfId="6" applyFont="1" applyFill="1">
      <alignment vertical="center"/>
    </xf>
    <xf numFmtId="0" fontId="2" fillId="7" borderId="0" xfId="6" applyFill="1">
      <alignment vertical="center"/>
    </xf>
    <xf numFmtId="0" fontId="55" fillId="0" borderId="0" xfId="6" applyFont="1">
      <alignment vertical="center"/>
    </xf>
    <xf numFmtId="0" fontId="14" fillId="7" borderId="34" xfId="1" applyFont="1" applyFill="1" applyBorder="1" applyAlignment="1">
      <alignment horizontal="center" vertical="center" wrapText="1"/>
    </xf>
    <xf numFmtId="179" fontId="13" fillId="7" borderId="34" xfId="1" applyNumberFormat="1" applyFont="1" applyFill="1" applyBorder="1" applyAlignment="1" applyProtection="1">
      <alignment horizontal="center" vertical="center" shrinkToFit="1"/>
      <protection locked="0"/>
    </xf>
    <xf numFmtId="0" fontId="13" fillId="7" borderId="34" xfId="1" applyFont="1" applyFill="1" applyBorder="1" applyAlignment="1">
      <alignment horizontal="center" vertical="center"/>
    </xf>
    <xf numFmtId="0" fontId="14" fillId="7" borderId="13" xfId="1" applyFont="1" applyFill="1" applyBorder="1" applyAlignment="1">
      <alignment horizontal="center" vertical="center" wrapText="1"/>
    </xf>
    <xf numFmtId="0" fontId="2" fillId="7" borderId="34" xfId="6" applyFill="1" applyBorder="1">
      <alignment vertical="center"/>
    </xf>
    <xf numFmtId="0" fontId="14" fillId="7" borderId="34" xfId="1" applyFont="1" applyFill="1" applyBorder="1" applyAlignment="1">
      <alignment horizontal="center" vertical="center"/>
    </xf>
    <xf numFmtId="0" fontId="2" fillId="7" borderId="34" xfId="6" applyFill="1" applyBorder="1" applyAlignment="1">
      <alignment horizontal="center" vertical="center"/>
    </xf>
    <xf numFmtId="0" fontId="6" fillId="7" borderId="34" xfId="1" applyFont="1" applyFill="1" applyBorder="1" applyAlignment="1">
      <alignment horizontal="center" vertical="center"/>
    </xf>
    <xf numFmtId="179" fontId="13" fillId="7" borderId="34" xfId="1" applyNumberFormat="1" applyFont="1" applyFill="1" applyBorder="1" applyAlignment="1" applyProtection="1">
      <alignment horizontal="center" vertical="center" shrinkToFit="1"/>
      <protection hidden="1"/>
    </xf>
    <xf numFmtId="0" fontId="14" fillId="7" borderId="0" xfId="1" applyFont="1" applyFill="1" applyAlignment="1">
      <alignment horizontal="center" vertical="center" wrapText="1"/>
    </xf>
    <xf numFmtId="0" fontId="11" fillId="7" borderId="34" xfId="1" applyFont="1" applyFill="1" applyBorder="1" applyAlignment="1">
      <alignment horizontal="left" vertical="center"/>
    </xf>
    <xf numFmtId="0" fontId="6" fillId="7" borderId="0" xfId="1" applyFont="1" applyFill="1" applyAlignment="1">
      <alignment horizontal="center" vertical="center"/>
    </xf>
    <xf numFmtId="179" fontId="13" fillId="7" borderId="0" xfId="1" applyNumberFormat="1" applyFont="1" applyFill="1" applyAlignment="1" applyProtection="1">
      <alignment horizontal="center" vertical="center" shrinkToFit="1"/>
      <protection hidden="1"/>
    </xf>
    <xf numFmtId="0" fontId="2" fillId="7" borderId="0" xfId="6" applyFill="1" applyAlignment="1">
      <alignment horizontal="center" vertical="center"/>
    </xf>
    <xf numFmtId="0" fontId="14" fillId="7" borderId="25" xfId="1" applyFont="1" applyFill="1" applyBorder="1" applyAlignment="1">
      <alignment horizontal="center" vertical="center" wrapText="1"/>
    </xf>
    <xf numFmtId="0" fontId="11" fillId="4" borderId="34" xfId="1" applyFont="1" applyFill="1" applyBorder="1" applyAlignment="1">
      <alignment horizontal="left" vertical="center"/>
    </xf>
    <xf numFmtId="0" fontId="2" fillId="0" borderId="34" xfId="6" applyBorder="1">
      <alignment vertical="center"/>
    </xf>
    <xf numFmtId="0" fontId="14" fillId="7" borderId="0" xfId="1" applyFont="1" applyFill="1" applyAlignment="1">
      <alignment horizontal="center" vertical="center"/>
    </xf>
    <xf numFmtId="9" fontId="2" fillId="0" borderId="34" xfId="6" applyNumberFormat="1" applyBorder="1" applyAlignment="1">
      <alignment horizontal="right" vertical="center"/>
    </xf>
    <xf numFmtId="0" fontId="56" fillId="0" borderId="0" xfId="6" applyFont="1">
      <alignment vertical="center"/>
    </xf>
    <xf numFmtId="0" fontId="56" fillId="7" borderId="0" xfId="6" applyFont="1" applyFill="1">
      <alignment vertical="center"/>
    </xf>
    <xf numFmtId="0" fontId="11" fillId="4" borderId="34" xfId="1" applyFont="1" applyFill="1" applyBorder="1" applyAlignment="1">
      <alignment horizontal="left" vertical="center" wrapText="1"/>
    </xf>
    <xf numFmtId="0" fontId="57" fillId="0" borderId="34" xfId="6" applyFont="1" applyBorder="1">
      <alignment vertical="center"/>
    </xf>
    <xf numFmtId="0" fontId="11" fillId="7" borderId="34" xfId="1" applyFont="1" applyFill="1" applyBorder="1" applyAlignment="1">
      <alignment horizontal="left" vertical="center" wrapText="1"/>
    </xf>
    <xf numFmtId="0" fontId="57" fillId="7" borderId="34" xfId="6" applyFont="1" applyFill="1" applyBorder="1">
      <alignment vertical="center"/>
    </xf>
    <xf numFmtId="0" fontId="11" fillId="4" borderId="0" xfId="1" applyFont="1" applyFill="1" applyAlignment="1">
      <alignment horizontal="left" vertical="center"/>
    </xf>
    <xf numFmtId="0" fontId="11" fillId="7" borderId="0" xfId="1" applyFont="1" applyFill="1" applyAlignment="1">
      <alignment horizontal="left" vertical="center"/>
    </xf>
    <xf numFmtId="0" fontId="50" fillId="4" borderId="23" xfId="1" applyFont="1" applyFill="1" applyBorder="1" applyAlignment="1">
      <alignment horizontal="left" vertical="center"/>
    </xf>
    <xf numFmtId="0" fontId="50" fillId="4" borderId="26" xfId="1" applyFont="1" applyFill="1" applyBorder="1" applyAlignment="1">
      <alignment horizontal="left" vertical="center"/>
    </xf>
    <xf numFmtId="0" fontId="50" fillId="4" borderId="28" xfId="1" applyFont="1" applyFill="1" applyBorder="1" applyAlignment="1">
      <alignment horizontal="left" vertical="center"/>
    </xf>
    <xf numFmtId="186" fontId="26" fillId="0" borderId="0" xfId="0" applyNumberFormat="1" applyFont="1">
      <alignment vertical="center"/>
    </xf>
    <xf numFmtId="186" fontId="3" fillId="0" borderId="0" xfId="0" applyNumberFormat="1" applyFont="1">
      <alignment vertical="center"/>
    </xf>
    <xf numFmtId="186" fontId="12" fillId="0" borderId="0" xfId="0" applyNumberFormat="1" applyFont="1">
      <alignment vertical="center"/>
    </xf>
    <xf numFmtId="0" fontId="0" fillId="0" borderId="24" xfId="0" applyBorder="1" applyAlignment="1">
      <alignment wrapText="1"/>
    </xf>
    <xf numFmtId="0" fontId="3" fillId="0" borderId="0" xfId="0" applyFont="1" applyAlignment="1">
      <alignment vertical="center" wrapText="1"/>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horizontal="right" vertical="center"/>
    </xf>
    <xf numFmtId="0" fontId="3" fillId="0" borderId="0" xfId="0" applyFont="1">
      <alignment vertical="center"/>
    </xf>
    <xf numFmtId="0" fontId="12" fillId="0" borderId="0" xfId="0" applyFont="1">
      <alignment vertical="center"/>
    </xf>
    <xf numFmtId="0" fontId="3" fillId="0" borderId="14" xfId="0" applyFont="1" applyBorder="1" applyAlignment="1">
      <alignment vertical="center" wrapText="1"/>
    </xf>
    <xf numFmtId="0" fontId="3" fillId="0" borderId="13" xfId="0" applyFont="1" applyBorder="1" applyAlignment="1">
      <alignment vertical="center" wrapText="1"/>
    </xf>
    <xf numFmtId="0" fontId="12" fillId="0" borderId="34" xfId="0" applyFont="1" applyBorder="1">
      <alignment vertical="center"/>
    </xf>
    <xf numFmtId="0" fontId="12" fillId="0" borderId="0" xfId="0" applyFont="1" applyAlignment="1">
      <alignment horizontal="center" vertical="center"/>
    </xf>
    <xf numFmtId="0" fontId="37" fillId="0" borderId="0" xfId="0" applyFont="1" applyAlignment="1">
      <alignment horizontal="center" vertical="center"/>
    </xf>
    <xf numFmtId="0" fontId="0" fillId="0" borderId="29" xfId="0" applyBorder="1">
      <alignment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8" fillId="0" borderId="13" xfId="0" applyFont="1" applyBorder="1" applyAlignment="1">
      <alignment vertical="center" wrapText="1"/>
    </xf>
    <xf numFmtId="0" fontId="38" fillId="0" borderId="0" xfId="0" applyFont="1" applyAlignment="1">
      <alignment vertical="center" wrapText="1"/>
    </xf>
    <xf numFmtId="190" fontId="3" fillId="0" borderId="0" xfId="0" applyNumberFormat="1" applyFont="1" applyAlignment="1">
      <alignment horizontal="center" vertical="center" wrapText="1"/>
    </xf>
    <xf numFmtId="0" fontId="18" fillId="2" borderId="36" xfId="1" applyFont="1" applyFill="1" applyBorder="1" applyAlignment="1">
      <alignment horizontal="left" vertical="center" wrapText="1"/>
    </xf>
    <xf numFmtId="0" fontId="18" fillId="2" borderId="37" xfId="1" applyFont="1" applyFill="1" applyBorder="1" applyAlignment="1">
      <alignment horizontal="left" vertical="center" wrapText="1"/>
    </xf>
    <xf numFmtId="0" fontId="16" fillId="4" borderId="188" xfId="1" applyFont="1" applyFill="1" applyBorder="1" applyAlignment="1" applyProtection="1">
      <alignment horizontal="center" vertical="center"/>
      <protection locked="0"/>
    </xf>
    <xf numFmtId="0" fontId="16" fillId="4" borderId="189" xfId="1" applyFont="1" applyFill="1" applyBorder="1" applyAlignment="1" applyProtection="1">
      <alignment horizontal="center" vertical="center"/>
      <protection locked="0"/>
    </xf>
    <xf numFmtId="3" fontId="17" fillId="4" borderId="165" xfId="1" applyNumberFormat="1" applyFont="1" applyFill="1" applyBorder="1" applyAlignment="1">
      <alignment horizontal="center" vertical="center" shrinkToFit="1"/>
    </xf>
    <xf numFmtId="3" fontId="17" fillId="4" borderId="103" xfId="1" applyNumberFormat="1" applyFont="1" applyFill="1" applyBorder="1" applyAlignment="1">
      <alignment horizontal="center" vertical="center" shrinkToFit="1"/>
    </xf>
    <xf numFmtId="3" fontId="17" fillId="4" borderId="166" xfId="1" applyNumberFormat="1" applyFont="1" applyFill="1" applyBorder="1" applyAlignment="1">
      <alignment horizontal="center" vertical="center" shrinkToFit="1"/>
    </xf>
    <xf numFmtId="3" fontId="17" fillId="0" borderId="54" xfId="1" quotePrefix="1" applyNumberFormat="1" applyFont="1" applyBorder="1" applyAlignment="1">
      <alignment vertical="center" shrinkToFit="1"/>
    </xf>
    <xf numFmtId="3" fontId="17" fillId="0" borderId="52" xfId="1" quotePrefix="1" applyNumberFormat="1" applyFont="1" applyBorder="1" applyAlignment="1">
      <alignment vertical="center" shrinkToFit="1"/>
    </xf>
    <xf numFmtId="3" fontId="17" fillId="0" borderId="51" xfId="1" quotePrefix="1" applyNumberFormat="1" applyFont="1" applyBorder="1" applyAlignment="1">
      <alignment vertical="center" shrinkToFit="1"/>
    </xf>
    <xf numFmtId="3" fontId="17" fillId="0" borderId="53" xfId="1" quotePrefix="1" applyNumberFormat="1" applyFont="1" applyBorder="1" applyAlignment="1">
      <alignment vertical="center" shrinkToFit="1"/>
    </xf>
    <xf numFmtId="3" fontId="17" fillId="0" borderId="157" xfId="1" quotePrefix="1" applyNumberFormat="1" applyFont="1" applyBorder="1" applyAlignment="1">
      <alignment vertical="center" shrinkToFit="1"/>
    </xf>
    <xf numFmtId="3" fontId="17" fillId="0" borderId="126" xfId="1" quotePrefix="1" applyNumberFormat="1" applyFont="1" applyBorder="1" applyAlignment="1">
      <alignment vertical="center" shrinkToFit="1"/>
    </xf>
    <xf numFmtId="3" fontId="17" fillId="0" borderId="198" xfId="1" quotePrefix="1" applyNumberFormat="1" applyFont="1" applyBorder="1" applyAlignment="1">
      <alignment vertical="center" shrinkToFit="1"/>
    </xf>
    <xf numFmtId="3" fontId="17" fillId="0" borderId="199" xfId="1" quotePrefix="1" applyNumberFormat="1" applyFont="1" applyBorder="1" applyAlignment="1">
      <alignment vertical="center" shrinkToFit="1"/>
    </xf>
    <xf numFmtId="3" fontId="17" fillId="0" borderId="200" xfId="1" quotePrefix="1" applyNumberFormat="1" applyFont="1" applyBorder="1" applyAlignment="1">
      <alignment vertical="center" shrinkToFit="1"/>
    </xf>
    <xf numFmtId="3" fontId="17" fillId="0" borderId="197" xfId="1" quotePrefix="1" applyNumberFormat="1" applyFont="1" applyBorder="1" applyAlignment="1">
      <alignment vertical="center" shrinkToFit="1"/>
    </xf>
    <xf numFmtId="3" fontId="17" fillId="0" borderId="201" xfId="1" quotePrefix="1" applyNumberFormat="1" applyFont="1" applyBorder="1" applyAlignment="1">
      <alignment vertical="center" shrinkToFit="1"/>
    </xf>
    <xf numFmtId="3" fontId="17" fillId="0" borderId="82" xfId="1" quotePrefix="1" applyNumberFormat="1" applyFont="1" applyBorder="1" applyAlignment="1">
      <alignment vertical="center" shrinkToFit="1"/>
    </xf>
    <xf numFmtId="3" fontId="17" fillId="0" borderId="127" xfId="1" quotePrefix="1" applyNumberFormat="1" applyFont="1" applyBorder="1" applyAlignment="1">
      <alignment vertical="center" shrinkToFit="1"/>
    </xf>
    <xf numFmtId="3" fontId="17" fillId="0" borderId="49" xfId="1" quotePrefix="1" applyNumberFormat="1" applyFont="1" applyBorder="1" applyAlignment="1">
      <alignment vertical="center" shrinkToFit="1"/>
    </xf>
    <xf numFmtId="3" fontId="17" fillId="0" borderId="61" xfId="1" quotePrefix="1" applyNumberFormat="1" applyFont="1" applyBorder="1" applyAlignment="1">
      <alignment vertical="center" shrinkToFit="1"/>
    </xf>
    <xf numFmtId="3" fontId="17" fillId="0" borderId="194" xfId="1" applyNumberFormat="1" applyFont="1" applyBorder="1" applyAlignment="1">
      <alignment horizontal="right" vertical="center" shrinkToFit="1"/>
    </xf>
    <xf numFmtId="3" fontId="17" fillId="0" borderId="191" xfId="1" applyNumberFormat="1" applyFont="1" applyBorder="1" applyAlignment="1">
      <alignment horizontal="right" vertical="center" shrinkToFit="1"/>
    </xf>
    <xf numFmtId="0" fontId="16" fillId="4" borderId="172" xfId="1" applyFont="1" applyFill="1" applyBorder="1" applyAlignment="1" applyProtection="1">
      <alignment horizontal="center" vertical="center"/>
      <protection locked="0"/>
    </xf>
    <xf numFmtId="0" fontId="16" fillId="4" borderId="91" xfId="1" applyFont="1" applyFill="1" applyBorder="1" applyAlignment="1" applyProtection="1">
      <alignment horizontal="center" vertical="center"/>
      <protection locked="0"/>
    </xf>
    <xf numFmtId="3" fontId="17" fillId="0" borderId="192" xfId="1" applyNumberFormat="1" applyFont="1" applyBorder="1" applyAlignment="1">
      <alignment horizontal="right" vertical="center" shrinkToFit="1"/>
    </xf>
    <xf numFmtId="3" fontId="17" fillId="0" borderId="202" xfId="1" applyNumberFormat="1" applyFont="1" applyBorder="1" applyAlignment="1">
      <alignment horizontal="right" vertical="center" shrinkToFit="1"/>
    </xf>
    <xf numFmtId="3" fontId="17" fillId="0" borderId="190" xfId="1" applyNumberFormat="1" applyFont="1" applyBorder="1" applyAlignment="1">
      <alignment horizontal="right" vertical="center" shrinkToFit="1"/>
    </xf>
    <xf numFmtId="3" fontId="17" fillId="3" borderId="65" xfId="1" applyNumberFormat="1" applyFont="1" applyFill="1" applyBorder="1" applyAlignment="1">
      <alignment horizontal="right" vertical="center" shrinkToFit="1"/>
    </xf>
    <xf numFmtId="3" fontId="17" fillId="3" borderId="133" xfId="1" applyNumberFormat="1" applyFont="1" applyFill="1" applyBorder="1" applyAlignment="1">
      <alignment horizontal="right" vertical="center" shrinkToFit="1"/>
    </xf>
    <xf numFmtId="3" fontId="17" fillId="0" borderId="193" xfId="1" applyNumberFormat="1" applyFont="1" applyBorder="1" applyAlignment="1">
      <alignment horizontal="right" vertical="center" shrinkToFit="1"/>
    </xf>
    <xf numFmtId="3" fontId="17" fillId="0" borderId="125" xfId="1" quotePrefix="1" applyNumberFormat="1" applyFont="1" applyBorder="1" applyAlignment="1">
      <alignment vertical="center" shrinkToFit="1"/>
    </xf>
    <xf numFmtId="3" fontId="17" fillId="0" borderId="138" xfId="1" quotePrefix="1" applyNumberFormat="1" applyFont="1" applyBorder="1" applyAlignment="1">
      <alignment vertical="center" shrinkToFit="1"/>
    </xf>
    <xf numFmtId="183" fontId="19" fillId="0" borderId="124" xfId="1" applyNumberFormat="1" applyFont="1" applyBorder="1" applyAlignment="1">
      <alignment horizontal="center" vertical="center" shrinkToFit="1"/>
    </xf>
    <xf numFmtId="0" fontId="32" fillId="4" borderId="35" xfId="1" applyFont="1" applyFill="1" applyBorder="1" applyAlignment="1">
      <alignment horizontal="center" vertical="center" textRotation="255" wrapText="1"/>
    </xf>
    <xf numFmtId="0" fontId="1" fillId="0" borderId="66" xfId="0" applyFont="1" applyBorder="1" applyAlignment="1">
      <alignment horizontal="center" vertical="center" textRotation="255" wrapText="1"/>
    </xf>
    <xf numFmtId="193" fontId="19" fillId="4" borderId="112" xfId="0" applyNumberFormat="1" applyFont="1" applyFill="1" applyBorder="1" applyAlignment="1">
      <alignment horizontal="center" vertical="center"/>
    </xf>
    <xf numFmtId="193" fontId="19" fillId="4" borderId="110" xfId="0" applyNumberFormat="1" applyFont="1" applyFill="1" applyBorder="1" applyAlignment="1">
      <alignment horizontal="center" vertical="center"/>
    </xf>
    <xf numFmtId="193" fontId="19" fillId="4" borderId="111" xfId="0" applyNumberFormat="1" applyFont="1" applyFill="1" applyBorder="1" applyAlignment="1">
      <alignment horizontal="center" vertical="center"/>
    </xf>
    <xf numFmtId="3" fontId="17" fillId="0" borderId="79" xfId="1" quotePrefix="1" applyNumberFormat="1" applyFont="1" applyBorder="1" applyAlignment="1">
      <alignment vertical="center" shrinkToFit="1"/>
    </xf>
    <xf numFmtId="3" fontId="17" fillId="0" borderId="203" xfId="1" applyNumberFormat="1" applyFont="1" applyBorder="1" applyAlignment="1">
      <alignment horizontal="right" vertical="center" shrinkToFit="1"/>
    </xf>
    <xf numFmtId="183" fontId="19" fillId="0" borderId="123" xfId="1" applyNumberFormat="1" applyFont="1" applyBorder="1" applyAlignment="1">
      <alignment horizontal="center" vertical="center" shrinkToFit="1"/>
    </xf>
    <xf numFmtId="38" fontId="19" fillId="0" borderId="67" xfId="5" applyFont="1" applyFill="1" applyBorder="1" applyAlignment="1" applyProtection="1">
      <alignment horizontal="right" vertical="center" shrinkToFit="1"/>
    </xf>
    <xf numFmtId="38" fontId="19" fillId="0" borderId="68" xfId="5" applyFont="1" applyFill="1" applyBorder="1" applyAlignment="1" applyProtection="1">
      <alignment horizontal="right" vertical="center" shrinkToFit="1"/>
    </xf>
    <xf numFmtId="38" fontId="19" fillId="0" borderId="70" xfId="5" applyFont="1" applyFill="1" applyBorder="1" applyAlignment="1" applyProtection="1">
      <alignment horizontal="right" vertical="center" shrinkToFit="1"/>
    </xf>
    <xf numFmtId="3" fontId="11" fillId="4" borderId="26" xfId="1" applyNumberFormat="1" applyFont="1" applyFill="1" applyBorder="1" applyAlignment="1">
      <alignment horizontal="right" vertical="center" shrinkToFit="1"/>
    </xf>
    <xf numFmtId="3" fontId="11" fillId="4" borderId="0" xfId="1" applyNumberFormat="1" applyFont="1" applyFill="1" applyAlignment="1">
      <alignment horizontal="right" vertical="center" shrinkToFit="1"/>
    </xf>
    <xf numFmtId="3" fontId="11" fillId="4" borderId="27" xfId="1" applyNumberFormat="1" applyFont="1" applyFill="1" applyBorder="1" applyAlignment="1">
      <alignment horizontal="right" vertical="center" shrinkToFit="1"/>
    </xf>
    <xf numFmtId="3" fontId="17" fillId="0" borderId="131" xfId="1" applyNumberFormat="1" applyFont="1" applyBorder="1" applyAlignment="1">
      <alignment horizontal="right" vertical="center" shrinkToFit="1"/>
    </xf>
    <xf numFmtId="3" fontId="17" fillId="0" borderId="132" xfId="1" applyNumberFormat="1" applyFont="1" applyBorder="1" applyAlignment="1">
      <alignment horizontal="right" vertical="center" shrinkToFit="1"/>
    </xf>
    <xf numFmtId="3" fontId="17" fillId="3" borderId="131" xfId="1" applyNumberFormat="1" applyFont="1" applyFill="1" applyBorder="1" applyAlignment="1">
      <alignment horizontal="right" vertical="center" shrinkToFit="1"/>
    </xf>
    <xf numFmtId="3" fontId="17" fillId="3" borderId="132" xfId="1" applyNumberFormat="1" applyFont="1" applyFill="1" applyBorder="1" applyAlignment="1">
      <alignment horizontal="right" vertical="center" shrinkToFit="1"/>
    </xf>
    <xf numFmtId="3" fontId="17" fillId="3" borderId="61" xfId="1" applyNumberFormat="1" applyFont="1" applyFill="1" applyBorder="1" applyAlignment="1">
      <alignment horizontal="right" vertical="center" shrinkToFit="1"/>
    </xf>
    <xf numFmtId="3" fontId="17" fillId="3" borderId="57" xfId="1" applyNumberFormat="1" applyFont="1" applyFill="1" applyBorder="1" applyAlignment="1">
      <alignment horizontal="right" vertical="center" shrinkToFit="1"/>
    </xf>
    <xf numFmtId="3" fontId="17" fillId="3" borderId="82" xfId="1" applyNumberFormat="1" applyFont="1" applyFill="1" applyBorder="1" applyAlignment="1">
      <alignment horizontal="right" vertical="center" shrinkToFit="1"/>
    </xf>
    <xf numFmtId="3" fontId="17" fillId="0" borderId="81" xfId="1" applyNumberFormat="1" applyFont="1" applyBorder="1" applyAlignment="1">
      <alignment horizontal="right" vertical="center" shrinkToFit="1"/>
    </xf>
    <xf numFmtId="3" fontId="17" fillId="0" borderId="77" xfId="1" applyNumberFormat="1" applyFont="1" applyBorder="1" applyAlignment="1">
      <alignment horizontal="right" vertical="center" shrinkToFit="1"/>
    </xf>
    <xf numFmtId="3" fontId="17" fillId="0" borderId="65" xfId="1" applyNumberFormat="1" applyFont="1" applyBorder="1" applyAlignment="1">
      <alignment horizontal="right" vertical="center" shrinkToFit="1"/>
    </xf>
    <xf numFmtId="3" fontId="17" fillId="0" borderId="133" xfId="1" applyNumberFormat="1" applyFont="1" applyBorder="1" applyAlignment="1">
      <alignment horizontal="right" vertical="center" shrinkToFit="1"/>
    </xf>
    <xf numFmtId="0" fontId="11" fillId="4" borderId="12" xfId="1" applyFont="1" applyFill="1" applyBorder="1" applyAlignment="1">
      <alignment horizontal="right" vertical="center"/>
    </xf>
    <xf numFmtId="0" fontId="11" fillId="0" borderId="39" xfId="1" applyFont="1" applyBorder="1" applyAlignment="1">
      <alignment horizontal="center" vertical="center" shrinkToFit="1"/>
    </xf>
    <xf numFmtId="0" fontId="11" fillId="0" borderId="20" xfId="1" applyFont="1" applyBorder="1" applyAlignment="1">
      <alignment horizontal="center" vertical="center" shrinkToFit="1"/>
    </xf>
    <xf numFmtId="0" fontId="11" fillId="0" borderId="21" xfId="1" applyFont="1" applyBorder="1" applyAlignment="1">
      <alignment horizontal="center" vertical="center" shrinkToFit="1"/>
    </xf>
    <xf numFmtId="0" fontId="11" fillId="0" borderId="95" xfId="1" applyFont="1" applyBorder="1" applyAlignment="1">
      <alignment horizontal="center" vertical="center" shrinkToFit="1"/>
    </xf>
    <xf numFmtId="180" fontId="14" fillId="4" borderId="0" xfId="1" applyNumberFormat="1" applyFont="1" applyFill="1" applyAlignment="1">
      <alignment horizontal="center" vertical="center"/>
    </xf>
    <xf numFmtId="180" fontId="13" fillId="4" borderId="0" xfId="1" applyNumberFormat="1" applyFont="1" applyFill="1" applyAlignment="1" applyProtection="1">
      <alignment horizontal="center" vertical="center"/>
      <protection locked="0"/>
    </xf>
    <xf numFmtId="0" fontId="13" fillId="4" borderId="0" xfId="1" applyFont="1" applyFill="1" applyAlignment="1" applyProtection="1">
      <alignment horizontal="center" vertical="center" shrinkToFit="1"/>
      <protection locked="0"/>
    </xf>
    <xf numFmtId="192" fontId="13" fillId="4" borderId="0" xfId="1" applyNumberFormat="1" applyFont="1" applyFill="1" applyAlignment="1" applyProtection="1">
      <alignment horizontal="center" vertical="center"/>
      <protection locked="0"/>
    </xf>
    <xf numFmtId="181" fontId="14" fillId="4" borderId="0" xfId="4" applyNumberFormat="1" applyFont="1" applyFill="1" applyBorder="1" applyAlignment="1" applyProtection="1">
      <alignment horizontal="center" vertical="center"/>
    </xf>
    <xf numFmtId="0" fontId="11" fillId="0" borderId="0" xfId="1" applyFont="1" applyAlignment="1">
      <alignment horizontal="left" vertical="center" wrapText="1"/>
    </xf>
    <xf numFmtId="184" fontId="13" fillId="0" borderId="0" xfId="5" applyNumberFormat="1" applyFont="1" applyFill="1" applyBorder="1" applyAlignment="1" applyProtection="1">
      <alignment horizontal="right" vertical="center" indent="3" shrinkToFit="1"/>
    </xf>
    <xf numFmtId="0" fontId="16" fillId="4" borderId="49" xfId="1" applyFont="1" applyFill="1" applyBorder="1" applyAlignment="1" applyProtection="1">
      <alignment horizontal="center" vertical="center" shrinkToFit="1"/>
      <protection locked="0"/>
    </xf>
    <xf numFmtId="0" fontId="16" fillId="4" borderId="50" xfId="1" applyFont="1" applyFill="1" applyBorder="1" applyAlignment="1" applyProtection="1">
      <alignment horizontal="center" vertical="center" shrinkToFit="1"/>
      <protection locked="0"/>
    </xf>
    <xf numFmtId="3" fontId="17" fillId="0" borderId="92" xfId="1" applyNumberFormat="1" applyFont="1" applyBorder="1" applyAlignment="1">
      <alignment horizontal="right" vertical="center" shrinkToFit="1"/>
    </xf>
    <xf numFmtId="3" fontId="17" fillId="0" borderId="93" xfId="1" applyNumberFormat="1" applyFont="1" applyBorder="1" applyAlignment="1">
      <alignment horizontal="right" vertical="center" shrinkToFit="1"/>
    </xf>
    <xf numFmtId="3" fontId="17" fillId="0" borderId="96" xfId="1" applyNumberFormat="1" applyFont="1" applyBorder="1" applyAlignment="1">
      <alignment horizontal="right" vertical="center" shrinkToFit="1"/>
    </xf>
    <xf numFmtId="3" fontId="17" fillId="0" borderId="94" xfId="1" applyNumberFormat="1" applyFont="1" applyBorder="1" applyAlignment="1">
      <alignment horizontal="right" vertical="center" shrinkToFit="1"/>
    </xf>
    <xf numFmtId="0" fontId="11" fillId="0" borderId="14" xfId="1" applyFont="1" applyBorder="1" applyAlignment="1">
      <alignment horizontal="center" vertical="center" shrinkToFit="1"/>
    </xf>
    <xf numFmtId="0" fontId="11" fillId="0" borderId="12" xfId="1" applyFont="1" applyBorder="1" applyAlignment="1">
      <alignment horizontal="center" vertical="center" shrinkToFit="1"/>
    </xf>
    <xf numFmtId="0" fontId="11" fillId="0" borderId="13" xfId="1" applyFont="1" applyBorder="1" applyAlignment="1">
      <alignment horizontal="center" vertical="center" shrinkToFit="1"/>
    </xf>
    <xf numFmtId="3" fontId="17" fillId="0" borderId="55" xfId="1" quotePrefix="1" applyNumberFormat="1" applyFont="1" applyBorder="1" applyAlignment="1">
      <alignment vertical="center" shrinkToFit="1"/>
    </xf>
    <xf numFmtId="0" fontId="11" fillId="0" borderId="23" xfId="1" applyFont="1" applyBorder="1" applyAlignment="1">
      <alignment horizontal="left" vertical="center" shrinkToFit="1"/>
    </xf>
    <xf numFmtId="0" fontId="11" fillId="0" borderId="24" xfId="1" applyFont="1" applyBorder="1" applyAlignment="1">
      <alignment horizontal="left" vertical="center" shrinkToFit="1"/>
    </xf>
    <xf numFmtId="0" fontId="11" fillId="0" borderId="25" xfId="1" applyFont="1" applyBorder="1" applyAlignment="1">
      <alignment horizontal="left" vertical="center" shrinkToFit="1"/>
    </xf>
    <xf numFmtId="183" fontId="19" fillId="0" borderId="23" xfId="1" applyNumberFormat="1" applyFont="1" applyBorder="1" applyAlignment="1">
      <alignment horizontal="center" vertical="center" shrinkToFit="1"/>
    </xf>
    <xf numFmtId="183" fontId="19" fillId="0" borderId="24" xfId="1" applyNumberFormat="1" applyFont="1" applyBorder="1" applyAlignment="1">
      <alignment horizontal="center" vertical="center" shrinkToFit="1"/>
    </xf>
    <xf numFmtId="183" fontId="19" fillId="0" borderId="25" xfId="1" applyNumberFormat="1" applyFont="1" applyBorder="1" applyAlignment="1">
      <alignment horizontal="center" vertical="center" shrinkToFit="1"/>
    </xf>
    <xf numFmtId="38" fontId="19" fillId="0" borderId="62" xfId="5" applyFont="1" applyFill="1" applyBorder="1" applyAlignment="1" applyProtection="1">
      <alignment horizontal="right" vertical="center" shrinkToFit="1"/>
    </xf>
    <xf numFmtId="38" fontId="19" fillId="0" borderId="75" xfId="5" applyFont="1" applyFill="1" applyBorder="1" applyAlignment="1" applyProtection="1">
      <alignment horizontal="right" vertical="center" shrinkToFit="1"/>
    </xf>
    <xf numFmtId="38" fontId="19" fillId="0" borderId="78" xfId="5" applyFont="1" applyFill="1" applyBorder="1" applyAlignment="1" applyProtection="1">
      <alignment horizontal="right" vertical="center" shrinkToFit="1"/>
    </xf>
    <xf numFmtId="38" fontId="19" fillId="0" borderId="74" xfId="5" applyFont="1" applyFill="1" applyBorder="1" applyAlignment="1" applyProtection="1">
      <alignment horizontal="right" vertical="center" shrinkToFit="1"/>
    </xf>
    <xf numFmtId="38" fontId="19" fillId="0" borderId="76" xfId="5" applyFont="1" applyFill="1" applyBorder="1" applyAlignment="1" applyProtection="1">
      <alignment horizontal="right" vertical="center" shrinkToFit="1"/>
    </xf>
    <xf numFmtId="0" fontId="11" fillId="0" borderId="23" xfId="1" applyFont="1" applyBorder="1" applyAlignment="1">
      <alignment horizontal="left" vertical="center"/>
    </xf>
    <xf numFmtId="0" fontId="11" fillId="0" borderId="24" xfId="1" applyFont="1" applyBorder="1" applyAlignment="1">
      <alignment horizontal="left" vertical="center"/>
    </xf>
    <xf numFmtId="0" fontId="11" fillId="0" borderId="25" xfId="1" applyFont="1" applyBorder="1" applyAlignment="1">
      <alignment horizontal="left" vertical="center"/>
    </xf>
    <xf numFmtId="0" fontId="11" fillId="0" borderId="14" xfId="1" applyFont="1" applyBorder="1" applyAlignment="1">
      <alignment horizontal="center" vertical="center"/>
    </xf>
    <xf numFmtId="0" fontId="11" fillId="0" borderId="12" xfId="1" applyFont="1" applyBorder="1" applyAlignment="1">
      <alignment horizontal="center" vertical="center"/>
    </xf>
    <xf numFmtId="0" fontId="11" fillId="0" borderId="14" xfId="1" applyFont="1" applyBorder="1" applyAlignment="1">
      <alignment horizontal="left" vertical="center"/>
    </xf>
    <xf numFmtId="0" fontId="11" fillId="0" borderId="12" xfId="1" applyFont="1" applyBorder="1" applyAlignment="1">
      <alignment horizontal="left" vertical="center"/>
    </xf>
    <xf numFmtId="0" fontId="11" fillId="0" borderId="13" xfId="1" applyFont="1" applyBorder="1" applyAlignment="1">
      <alignment horizontal="left" vertical="center"/>
    </xf>
    <xf numFmtId="183" fontId="19" fillId="0" borderId="14" xfId="1" applyNumberFormat="1" applyFont="1" applyBorder="1" applyAlignment="1">
      <alignment horizontal="center" vertical="center" shrinkToFit="1"/>
    </xf>
    <xf numFmtId="183" fontId="19" fillId="0" borderId="12" xfId="1" applyNumberFormat="1" applyFont="1" applyBorder="1" applyAlignment="1">
      <alignment horizontal="center" vertical="center" shrinkToFit="1"/>
    </xf>
    <xf numFmtId="183" fontId="19" fillId="0" borderId="13" xfId="1" applyNumberFormat="1" applyFont="1" applyBorder="1" applyAlignment="1">
      <alignment horizontal="center" vertical="center" shrinkToFit="1"/>
    </xf>
    <xf numFmtId="0" fontId="18" fillId="4" borderId="35" xfId="1" applyFont="1" applyFill="1" applyBorder="1" applyAlignment="1">
      <alignment horizontal="center" vertical="center" textRotation="255" wrapText="1"/>
    </xf>
    <xf numFmtId="0" fontId="18" fillId="4" borderId="63" xfId="1" applyFont="1" applyFill="1" applyBorder="1" applyAlignment="1">
      <alignment horizontal="center" vertical="center" textRotation="255" wrapText="1"/>
    </xf>
    <xf numFmtId="0" fontId="18" fillId="4" borderId="66" xfId="1" applyFont="1" applyFill="1" applyBorder="1" applyAlignment="1">
      <alignment horizontal="center" vertical="center" textRotation="255" wrapText="1"/>
    </xf>
    <xf numFmtId="0" fontId="11" fillId="4" borderId="23" xfId="1" applyFont="1" applyFill="1" applyBorder="1" applyAlignment="1">
      <alignment horizontal="left" vertical="center" shrinkToFit="1"/>
    </xf>
    <xf numFmtId="0" fontId="11" fillId="4" borderId="24" xfId="1" applyFont="1" applyFill="1" applyBorder="1" applyAlignment="1">
      <alignment horizontal="left" vertical="center" shrinkToFit="1"/>
    </xf>
    <xf numFmtId="3" fontId="17" fillId="0" borderId="173" xfId="1" quotePrefix="1" applyNumberFormat="1" applyFont="1" applyBorder="1" applyAlignment="1">
      <alignment vertical="center" shrinkToFit="1"/>
    </xf>
    <xf numFmtId="0" fontId="2" fillId="4" borderId="0" xfId="1" applyFill="1" applyAlignment="1">
      <alignment horizontal="center"/>
    </xf>
    <xf numFmtId="0" fontId="6" fillId="4" borderId="5" xfId="1" applyFont="1" applyFill="1" applyBorder="1" applyAlignment="1" applyProtection="1">
      <alignment horizontal="center" vertical="center" shrinkToFit="1"/>
      <protection hidden="1"/>
    </xf>
    <xf numFmtId="0" fontId="6" fillId="4" borderId="6" xfId="1" applyFont="1" applyFill="1" applyBorder="1" applyAlignment="1" applyProtection="1">
      <alignment horizontal="center" vertical="center" shrinkToFit="1"/>
      <protection hidden="1"/>
    </xf>
    <xf numFmtId="0" fontId="6" fillId="4" borderId="7" xfId="1" applyFont="1" applyFill="1" applyBorder="1" applyAlignment="1" applyProtection="1">
      <alignment horizontal="center" vertical="center" shrinkToFit="1"/>
      <protection hidden="1"/>
    </xf>
    <xf numFmtId="0" fontId="6" fillId="4" borderId="11" xfId="1" applyFont="1" applyFill="1" applyBorder="1" applyAlignment="1" applyProtection="1">
      <alignment horizontal="center" vertical="center" shrinkToFit="1"/>
      <protection hidden="1"/>
    </xf>
    <xf numFmtId="0" fontId="6" fillId="4" borderId="12" xfId="1" applyFont="1" applyFill="1" applyBorder="1" applyAlignment="1" applyProtection="1">
      <alignment horizontal="center" vertical="center" shrinkToFit="1"/>
      <protection hidden="1"/>
    </xf>
    <xf numFmtId="0" fontId="6" fillId="4" borderId="13" xfId="1" applyFont="1" applyFill="1" applyBorder="1" applyAlignment="1" applyProtection="1">
      <alignment horizontal="center" vertical="center" shrinkToFit="1"/>
      <protection hidden="1"/>
    </xf>
    <xf numFmtId="0" fontId="6" fillId="4" borderId="34" xfId="1" applyFont="1" applyFill="1" applyBorder="1" applyAlignment="1">
      <alignment horizontal="center" vertical="center"/>
    </xf>
    <xf numFmtId="0" fontId="6" fillId="4" borderId="14" xfId="1" applyFont="1" applyFill="1" applyBorder="1" applyAlignment="1">
      <alignment horizontal="center" vertical="center"/>
    </xf>
    <xf numFmtId="179" fontId="13" fillId="4" borderId="36" xfId="1" applyNumberFormat="1" applyFont="1" applyFill="1" applyBorder="1" applyAlignment="1" applyProtection="1">
      <alignment horizontal="center" vertical="center" shrinkToFit="1"/>
      <protection locked="0"/>
    </xf>
    <xf numFmtId="179" fontId="13" fillId="4" borderId="37" xfId="1" applyNumberFormat="1" applyFont="1" applyFill="1" applyBorder="1" applyAlignment="1" applyProtection="1">
      <alignment horizontal="center" vertical="center" shrinkToFit="1"/>
      <protection locked="0"/>
    </xf>
    <xf numFmtId="179" fontId="13" fillId="4" borderId="38" xfId="1" applyNumberFormat="1" applyFont="1" applyFill="1" applyBorder="1" applyAlignment="1" applyProtection="1">
      <alignment horizontal="center" vertical="center" shrinkToFit="1"/>
      <protection locked="0"/>
    </xf>
    <xf numFmtId="3" fontId="17" fillId="0" borderId="196" xfId="1" quotePrefix="1" applyNumberFormat="1" applyFont="1" applyBorder="1" applyAlignment="1">
      <alignment vertical="center" shrinkToFit="1"/>
    </xf>
    <xf numFmtId="3" fontId="17" fillId="0" borderId="80" xfId="1" applyNumberFormat="1" applyFont="1" applyBorder="1" applyAlignment="1">
      <alignment horizontal="right" vertical="center" shrinkToFit="1"/>
    </xf>
    <xf numFmtId="0" fontId="47" fillId="4" borderId="2" xfId="1" applyFont="1" applyFill="1" applyBorder="1" applyAlignment="1">
      <alignment horizontal="center" vertical="center" wrapText="1"/>
    </xf>
    <xf numFmtId="0" fontId="47" fillId="4" borderId="3" xfId="1" applyFont="1" applyFill="1" applyBorder="1" applyAlignment="1">
      <alignment horizontal="center" vertical="center" wrapText="1"/>
    </xf>
    <xf numFmtId="0" fontId="47" fillId="4" borderId="4" xfId="1" applyFont="1" applyFill="1" applyBorder="1" applyAlignment="1">
      <alignment horizontal="center" vertical="center" wrapText="1"/>
    </xf>
    <xf numFmtId="0" fontId="47" fillId="4" borderId="10" xfId="1" applyFont="1" applyFill="1" applyBorder="1" applyAlignment="1">
      <alignment horizontal="center" vertical="center" wrapText="1"/>
    </xf>
    <xf numFmtId="0" fontId="47" fillId="4" borderId="0" xfId="1" applyFont="1" applyFill="1" applyAlignment="1">
      <alignment horizontal="center" vertical="center" wrapText="1"/>
    </xf>
    <xf numFmtId="0" fontId="47" fillId="4" borderId="206" xfId="1" applyFont="1" applyFill="1" applyBorder="1" applyAlignment="1">
      <alignment horizontal="center" vertical="center" wrapText="1"/>
    </xf>
    <xf numFmtId="0" fontId="47" fillId="4" borderId="16" xfId="1" applyFont="1" applyFill="1" applyBorder="1" applyAlignment="1">
      <alignment horizontal="center" vertical="center" wrapText="1"/>
    </xf>
    <xf numFmtId="0" fontId="47" fillId="4" borderId="1" xfId="1" applyFont="1" applyFill="1" applyBorder="1" applyAlignment="1">
      <alignment horizontal="center" vertical="center" wrapText="1"/>
    </xf>
    <xf numFmtId="0" fontId="47" fillId="4" borderId="17" xfId="1" applyFont="1" applyFill="1" applyBorder="1" applyAlignment="1">
      <alignment horizontal="center" vertical="center" wrapText="1"/>
    </xf>
    <xf numFmtId="0" fontId="11" fillId="4" borderId="23" xfId="1" applyFont="1" applyFill="1" applyBorder="1" applyAlignment="1">
      <alignment horizontal="center" vertical="center" wrapText="1"/>
    </xf>
    <xf numFmtId="0" fontId="11" fillId="4" borderId="25" xfId="1" applyFont="1" applyFill="1" applyBorder="1" applyAlignment="1">
      <alignment horizontal="center" vertical="center" wrapText="1"/>
    </xf>
    <xf numFmtId="0" fontId="11" fillId="4" borderId="26" xfId="1" applyFont="1" applyFill="1" applyBorder="1" applyAlignment="1">
      <alignment horizontal="center" vertical="center" wrapText="1"/>
    </xf>
    <xf numFmtId="0" fontId="11" fillId="4" borderId="27" xfId="1" applyFont="1" applyFill="1" applyBorder="1" applyAlignment="1">
      <alignment horizontal="center" vertical="center" wrapText="1"/>
    </xf>
    <xf numFmtId="0" fontId="14" fillId="4" borderId="13" xfId="1" applyFont="1" applyFill="1" applyBorder="1" applyAlignment="1">
      <alignment horizontal="center" vertical="center" textRotation="255"/>
    </xf>
    <xf numFmtId="0" fontId="16" fillId="4" borderId="46" xfId="1" applyFont="1" applyFill="1" applyBorder="1" applyAlignment="1">
      <alignment horizontal="center" vertical="center"/>
    </xf>
    <xf numFmtId="0" fontId="16" fillId="4" borderId="47" xfId="1" applyFont="1" applyFill="1" applyBorder="1" applyAlignment="1">
      <alignment horizontal="center" vertical="center"/>
    </xf>
    <xf numFmtId="3" fontId="17" fillId="0" borderId="73" xfId="1" applyNumberFormat="1" applyFont="1" applyBorder="1" applyAlignment="1">
      <alignment horizontal="right" vertical="center" shrinkToFit="1"/>
    </xf>
    <xf numFmtId="3" fontId="17" fillId="0" borderId="100" xfId="1" applyNumberFormat="1" applyFont="1" applyBorder="1" applyAlignment="1">
      <alignment horizontal="right" vertical="center" shrinkToFit="1"/>
    </xf>
    <xf numFmtId="0" fontId="14" fillId="4" borderId="34" xfId="1" applyFont="1" applyFill="1" applyBorder="1" applyAlignment="1">
      <alignment horizontal="center" vertical="center" wrapText="1"/>
    </xf>
    <xf numFmtId="0" fontId="14" fillId="4" borderId="35" xfId="1" applyFont="1" applyFill="1" applyBorder="1" applyAlignment="1">
      <alignment horizontal="center" vertical="center" wrapText="1"/>
    </xf>
    <xf numFmtId="177" fontId="8" fillId="4" borderId="14" xfId="1" applyNumberFormat="1" applyFont="1" applyFill="1" applyBorder="1" applyAlignment="1">
      <alignment horizontal="center" vertical="center" shrinkToFit="1"/>
    </xf>
    <xf numFmtId="177" fontId="8" fillId="4" borderId="12" xfId="1" applyNumberFormat="1" applyFont="1" applyFill="1" applyBorder="1" applyAlignment="1">
      <alignment horizontal="center" vertical="center" shrinkToFit="1"/>
    </xf>
    <xf numFmtId="177" fontId="8" fillId="4" borderId="15" xfId="1" applyNumberFormat="1" applyFont="1" applyFill="1" applyBorder="1" applyAlignment="1">
      <alignment horizontal="center" vertical="center" shrinkToFit="1"/>
    </xf>
    <xf numFmtId="0" fontId="11" fillId="4" borderId="10" xfId="1" applyFont="1" applyFill="1" applyBorder="1" applyAlignment="1" applyProtection="1">
      <alignment horizontal="center" vertical="center" shrinkToFit="1"/>
      <protection hidden="1"/>
    </xf>
    <xf numFmtId="0" fontId="11" fillId="4" borderId="0" xfId="1" applyFont="1" applyFill="1" applyAlignment="1" applyProtection="1">
      <alignment horizontal="center" vertical="center" shrinkToFit="1"/>
      <protection hidden="1"/>
    </xf>
    <xf numFmtId="0" fontId="11" fillId="4" borderId="27" xfId="1" applyFont="1" applyFill="1" applyBorder="1" applyAlignment="1" applyProtection="1">
      <alignment horizontal="center" vertical="center" shrinkToFit="1"/>
      <protection hidden="1"/>
    </xf>
    <xf numFmtId="0" fontId="11" fillId="4" borderId="98" xfId="1" applyFont="1" applyFill="1" applyBorder="1" applyAlignment="1" applyProtection="1">
      <alignment horizontal="center" vertical="center" shrinkToFit="1"/>
      <protection hidden="1"/>
    </xf>
    <xf numFmtId="0" fontId="11" fillId="4" borderId="29" xfId="1" applyFont="1" applyFill="1" applyBorder="1" applyAlignment="1" applyProtection="1">
      <alignment horizontal="center" vertical="center" shrinkToFit="1"/>
      <protection hidden="1"/>
    </xf>
    <xf numFmtId="0" fontId="11" fillId="4" borderId="30" xfId="1" applyFont="1" applyFill="1" applyBorder="1" applyAlignment="1" applyProtection="1">
      <alignment horizontal="center" vertical="center" shrinkToFit="1"/>
      <protection hidden="1"/>
    </xf>
    <xf numFmtId="181" fontId="13" fillId="4" borderId="13" xfId="4" applyNumberFormat="1" applyFont="1" applyFill="1" applyBorder="1" applyAlignment="1" applyProtection="1">
      <alignment horizontal="center" vertical="center"/>
    </xf>
    <xf numFmtId="181" fontId="13" fillId="4" borderId="34" xfId="4" applyNumberFormat="1" applyFont="1" applyFill="1" applyBorder="1" applyAlignment="1" applyProtection="1">
      <alignment horizontal="center" vertical="center"/>
    </xf>
    <xf numFmtId="9" fontId="14" fillId="4" borderId="23" xfId="3" applyFont="1" applyFill="1" applyBorder="1" applyAlignment="1" applyProtection="1">
      <alignment horizontal="center" vertical="center" wrapText="1"/>
    </xf>
    <xf numFmtId="9" fontId="14" fillId="4" borderId="24" xfId="3" applyFont="1" applyFill="1" applyBorder="1" applyAlignment="1" applyProtection="1">
      <alignment horizontal="center" vertical="center" wrapText="1"/>
    </xf>
    <xf numFmtId="9" fontId="14" fillId="4" borderId="28" xfId="3" applyFont="1" applyFill="1" applyBorder="1" applyAlignment="1" applyProtection="1">
      <alignment horizontal="center" vertical="center" wrapText="1"/>
    </xf>
    <xf numFmtId="9" fontId="14" fillId="4" borderId="29" xfId="3" applyFont="1" applyFill="1" applyBorder="1" applyAlignment="1" applyProtection="1">
      <alignment horizontal="center" vertical="center" wrapText="1"/>
    </xf>
    <xf numFmtId="181" fontId="13" fillId="4" borderId="66" xfId="4" applyNumberFormat="1" applyFont="1" applyFill="1" applyBorder="1" applyAlignment="1" applyProtection="1">
      <alignment horizontal="center" vertical="center"/>
    </xf>
    <xf numFmtId="181" fontId="13" fillId="4" borderId="28" xfId="4" applyNumberFormat="1" applyFont="1" applyFill="1" applyBorder="1" applyAlignment="1" applyProtection="1">
      <alignment horizontal="center" vertical="center"/>
    </xf>
    <xf numFmtId="181" fontId="18" fillId="4" borderId="0" xfId="4" applyNumberFormat="1" applyFont="1" applyFill="1" applyBorder="1" applyAlignment="1" applyProtection="1">
      <alignment horizontal="center" vertical="center" wrapText="1"/>
    </xf>
    <xf numFmtId="181" fontId="18" fillId="4" borderId="0" xfId="4" applyNumberFormat="1" applyFont="1" applyFill="1" applyBorder="1" applyAlignment="1" applyProtection="1">
      <alignment horizontal="center" vertical="center"/>
    </xf>
    <xf numFmtId="181" fontId="14" fillId="4" borderId="0" xfId="4" applyNumberFormat="1" applyFont="1" applyFill="1" applyBorder="1" applyAlignment="1" applyProtection="1">
      <alignment horizontal="center" vertical="center" wrapText="1"/>
    </xf>
    <xf numFmtId="178" fontId="13" fillId="4" borderId="36" xfId="1" applyNumberFormat="1" applyFont="1" applyFill="1" applyBorder="1" applyAlignment="1" applyProtection="1">
      <alignment horizontal="center" vertical="center"/>
      <protection locked="0"/>
    </xf>
    <xf numFmtId="178" fontId="13" fillId="4" borderId="37" xfId="1" applyNumberFormat="1" applyFont="1" applyFill="1" applyBorder="1" applyAlignment="1" applyProtection="1">
      <alignment horizontal="center" vertical="center"/>
      <protection locked="0"/>
    </xf>
    <xf numFmtId="178" fontId="13" fillId="4" borderId="38" xfId="1" applyNumberFormat="1" applyFont="1" applyFill="1" applyBorder="1" applyAlignment="1" applyProtection="1">
      <alignment horizontal="center" vertical="center"/>
      <protection locked="0"/>
    </xf>
    <xf numFmtId="177" fontId="8" fillId="4" borderId="23" xfId="1" applyNumberFormat="1" applyFont="1" applyFill="1" applyBorder="1" applyAlignment="1" applyProtection="1">
      <alignment horizontal="center" vertical="center" shrinkToFit="1"/>
      <protection locked="0"/>
    </xf>
    <xf numFmtId="177" fontId="8" fillId="4" borderId="24" xfId="1" applyNumberFormat="1" applyFont="1" applyFill="1" applyBorder="1" applyAlignment="1" applyProtection="1">
      <alignment horizontal="center" vertical="center" shrinkToFit="1"/>
      <protection locked="0"/>
    </xf>
    <xf numFmtId="177" fontId="8" fillId="4" borderId="99" xfId="1" applyNumberFormat="1" applyFont="1" applyFill="1" applyBorder="1" applyAlignment="1" applyProtection="1">
      <alignment horizontal="center" vertical="center" shrinkToFit="1"/>
      <protection locked="0"/>
    </xf>
    <xf numFmtId="177" fontId="8" fillId="4" borderId="28" xfId="1" applyNumberFormat="1" applyFont="1" applyFill="1" applyBorder="1" applyAlignment="1" applyProtection="1">
      <alignment horizontal="center" vertical="center" shrinkToFit="1"/>
      <protection locked="0"/>
    </xf>
    <xf numFmtId="177" fontId="8" fillId="4" borderId="29" xfId="1" applyNumberFormat="1" applyFont="1" applyFill="1" applyBorder="1" applyAlignment="1" applyProtection="1">
      <alignment horizontal="center" vertical="center" shrinkToFit="1"/>
      <protection locked="0"/>
    </xf>
    <xf numFmtId="177" fontId="8" fillId="4" borderId="114" xfId="1" applyNumberFormat="1" applyFont="1" applyFill="1" applyBorder="1" applyAlignment="1" applyProtection="1">
      <alignment horizontal="center" vertical="center" shrinkToFit="1"/>
      <protection locked="0"/>
    </xf>
    <xf numFmtId="0" fontId="6" fillId="4" borderId="13" xfId="1" applyFont="1" applyFill="1" applyBorder="1" applyAlignment="1">
      <alignment horizontal="center" vertical="center"/>
    </xf>
    <xf numFmtId="9" fontId="15" fillId="4" borderId="31" xfId="3" applyFont="1" applyFill="1" applyBorder="1" applyAlignment="1" applyProtection="1">
      <alignment horizontal="center" vertical="center"/>
      <protection locked="0"/>
    </xf>
    <xf numFmtId="9" fontId="15" fillId="4" borderId="32" xfId="3" applyFont="1" applyFill="1" applyBorder="1" applyAlignment="1" applyProtection="1">
      <alignment horizontal="center" vertical="center"/>
      <protection locked="0"/>
    </xf>
    <xf numFmtId="9" fontId="15" fillId="4" borderId="33" xfId="3" applyFont="1" applyFill="1" applyBorder="1" applyAlignment="1" applyProtection="1">
      <alignment horizontal="center" vertical="center"/>
      <protection locked="0"/>
    </xf>
    <xf numFmtId="0" fontId="13" fillId="4" borderId="34" xfId="1" applyFont="1" applyFill="1" applyBorder="1" applyAlignment="1">
      <alignment horizontal="center" vertical="center"/>
    </xf>
    <xf numFmtId="180" fontId="13" fillId="4" borderId="36" xfId="1" applyNumberFormat="1" applyFont="1" applyFill="1" applyBorder="1" applyAlignment="1" applyProtection="1">
      <alignment horizontal="center" vertical="center"/>
      <protection locked="0"/>
    </xf>
    <xf numFmtId="180" fontId="13" fillId="4" borderId="37" xfId="1" applyNumberFormat="1" applyFont="1" applyFill="1" applyBorder="1" applyAlignment="1" applyProtection="1">
      <alignment horizontal="center" vertical="center"/>
      <protection locked="0"/>
    </xf>
    <xf numFmtId="180" fontId="13" fillId="4" borderId="38" xfId="1" applyNumberFormat="1" applyFont="1" applyFill="1" applyBorder="1" applyAlignment="1" applyProtection="1">
      <alignment horizontal="center" vertical="center"/>
      <protection locked="0"/>
    </xf>
    <xf numFmtId="176" fontId="2" fillId="4" borderId="0" xfId="1" applyNumberFormat="1" applyFill="1" applyAlignment="1">
      <alignment horizontal="center"/>
    </xf>
    <xf numFmtId="182" fontId="16" fillId="0" borderId="40" xfId="1" applyNumberFormat="1" applyFont="1" applyBorder="1" applyAlignment="1" applyProtection="1">
      <alignment horizontal="right" vertical="center" shrinkToFit="1"/>
      <protection locked="0"/>
    </xf>
    <xf numFmtId="182" fontId="16" fillId="0" borderId="41" xfId="1" applyNumberFormat="1" applyFont="1" applyBorder="1" applyAlignment="1" applyProtection="1">
      <alignment horizontal="right" vertical="center" shrinkToFit="1"/>
      <protection locked="0"/>
    </xf>
    <xf numFmtId="182" fontId="16" fillId="0" borderId="45" xfId="1" applyNumberFormat="1" applyFont="1" applyBorder="1" applyAlignment="1" applyProtection="1">
      <alignment horizontal="right" vertical="center" shrinkToFit="1"/>
      <protection locked="0"/>
    </xf>
    <xf numFmtId="182" fontId="16" fillId="0" borderId="42" xfId="1" applyNumberFormat="1" applyFont="1" applyBorder="1" applyAlignment="1" applyProtection="1">
      <alignment horizontal="right" vertical="center" shrinkToFit="1"/>
      <protection locked="0"/>
    </xf>
    <xf numFmtId="182" fontId="16" fillId="0" borderId="43" xfId="1" applyNumberFormat="1" applyFont="1" applyBorder="1" applyAlignment="1" applyProtection="1">
      <alignment horizontal="right" vertical="center" shrinkToFit="1"/>
      <protection locked="0"/>
    </xf>
    <xf numFmtId="182" fontId="16" fillId="0" borderId="44" xfId="1" applyNumberFormat="1" applyFont="1" applyBorder="1" applyAlignment="1" applyProtection="1">
      <alignment horizontal="right" vertical="center" shrinkToFit="1"/>
      <protection locked="0"/>
    </xf>
    <xf numFmtId="177" fontId="8" fillId="4" borderId="8" xfId="1" applyNumberFormat="1" applyFont="1" applyFill="1" applyBorder="1" applyAlignment="1">
      <alignment horizontal="center" vertical="center" shrinkToFit="1"/>
    </xf>
    <xf numFmtId="177" fontId="8" fillId="4" borderId="6" xfId="1" applyNumberFormat="1" applyFont="1" applyFill="1" applyBorder="1" applyAlignment="1">
      <alignment horizontal="center" vertical="center" shrinkToFit="1"/>
    </xf>
    <xf numFmtId="177" fontId="8" fillId="4" borderId="6" xfId="1" applyNumberFormat="1" applyFont="1" applyFill="1" applyBorder="1" applyAlignment="1" applyProtection="1">
      <alignment horizontal="center" vertical="center" shrinkToFit="1"/>
      <protection locked="0"/>
    </xf>
    <xf numFmtId="177" fontId="8" fillId="4" borderId="9" xfId="1" applyNumberFormat="1" applyFont="1" applyFill="1" applyBorder="1" applyAlignment="1">
      <alignment horizontal="center" vertical="center" shrinkToFit="1"/>
    </xf>
    <xf numFmtId="184" fontId="13" fillId="2" borderId="37" xfId="5" applyNumberFormat="1" applyFont="1" applyFill="1" applyBorder="1" applyAlignment="1" applyProtection="1">
      <alignment horizontal="right" vertical="center" indent="3" shrinkToFit="1"/>
    </xf>
    <xf numFmtId="184" fontId="13" fillId="2" borderId="38" xfId="5" applyNumberFormat="1" applyFont="1" applyFill="1" applyBorder="1" applyAlignment="1" applyProtection="1">
      <alignment horizontal="right" vertical="center" indent="3" shrinkToFit="1"/>
    </xf>
    <xf numFmtId="0" fontId="8" fillId="4" borderId="21" xfId="1" applyFont="1" applyFill="1" applyBorder="1" applyAlignment="1" applyProtection="1">
      <alignment horizontal="center" vertical="center" shrinkToFit="1"/>
      <protection locked="0"/>
    </xf>
    <xf numFmtId="0" fontId="8" fillId="4" borderId="19" xfId="1" applyFont="1" applyFill="1" applyBorder="1" applyAlignment="1" applyProtection="1">
      <alignment horizontal="center" vertical="center" shrinkToFit="1"/>
      <protection locked="0"/>
    </xf>
    <xf numFmtId="0" fontId="8" fillId="4" borderId="22" xfId="1" applyFont="1" applyFill="1" applyBorder="1" applyAlignment="1" applyProtection="1">
      <alignment horizontal="center" vertical="center" shrinkToFit="1"/>
      <protection locked="0"/>
    </xf>
    <xf numFmtId="0" fontId="14" fillId="4" borderId="35" xfId="1" applyFont="1" applyFill="1" applyBorder="1" applyAlignment="1">
      <alignment horizontal="center" vertical="center" shrinkToFit="1"/>
    </xf>
    <xf numFmtId="3" fontId="17" fillId="0" borderId="97" xfId="1" applyNumberFormat="1" applyFont="1" applyBorder="1" applyAlignment="1">
      <alignment horizontal="right" vertical="center" shrinkToFit="1"/>
    </xf>
    <xf numFmtId="0" fontId="11" fillId="4" borderId="18" xfId="1" applyFont="1" applyFill="1" applyBorder="1" applyAlignment="1" applyProtection="1">
      <alignment horizontal="center" vertical="center" shrinkToFit="1"/>
      <protection hidden="1"/>
    </xf>
    <xf numFmtId="0" fontId="11" fillId="4" borderId="19" xfId="1" applyFont="1" applyFill="1" applyBorder="1" applyAlignment="1" applyProtection="1">
      <alignment horizontal="center" vertical="center" shrinkToFit="1"/>
      <protection hidden="1"/>
    </xf>
    <xf numFmtId="0" fontId="11" fillId="4" borderId="20" xfId="1" applyFont="1" applyFill="1" applyBorder="1" applyAlignment="1" applyProtection="1">
      <alignment horizontal="center" vertical="center" shrinkToFit="1"/>
      <protection hidden="1"/>
    </xf>
    <xf numFmtId="0" fontId="26" fillId="4" borderId="0" xfId="1" applyFont="1" applyFill="1" applyAlignment="1">
      <alignment horizontal="center" vertical="center"/>
    </xf>
    <xf numFmtId="0" fontId="11" fillId="4" borderId="14" xfId="1" applyFont="1" applyFill="1" applyBorder="1" applyAlignment="1">
      <alignment horizontal="left" vertical="center"/>
    </xf>
    <xf numFmtId="0" fontId="11" fillId="4" borderId="12" xfId="1" applyFont="1" applyFill="1" applyBorder="1" applyAlignment="1">
      <alignment horizontal="left" vertical="center"/>
    </xf>
    <xf numFmtId="0" fontId="11" fillId="4" borderId="23" xfId="1" applyFont="1" applyFill="1" applyBorder="1" applyAlignment="1">
      <alignment horizontal="center" vertical="center"/>
    </xf>
    <xf numFmtId="0" fontId="11" fillId="4" borderId="24" xfId="1" applyFont="1" applyFill="1" applyBorder="1" applyAlignment="1">
      <alignment horizontal="center" vertical="center"/>
    </xf>
    <xf numFmtId="0" fontId="11" fillId="4" borderId="26" xfId="1" applyFont="1" applyFill="1" applyBorder="1" applyAlignment="1">
      <alignment horizontal="center" vertical="center"/>
    </xf>
    <xf numFmtId="0" fontId="11" fillId="4" borderId="0" xfId="1" applyFont="1" applyFill="1" applyAlignment="1">
      <alignment horizontal="center" vertical="center"/>
    </xf>
    <xf numFmtId="0" fontId="11" fillId="4" borderId="28" xfId="1" applyFont="1" applyFill="1" applyBorder="1" applyAlignment="1">
      <alignment horizontal="center" vertical="center"/>
    </xf>
    <xf numFmtId="0" fontId="11" fillId="4" borderId="29" xfId="1" applyFont="1" applyFill="1" applyBorder="1" applyAlignment="1">
      <alignment horizontal="center" vertical="center"/>
    </xf>
    <xf numFmtId="0" fontId="14" fillId="4" borderId="14" xfId="1" applyFont="1" applyFill="1" applyBorder="1" applyAlignment="1">
      <alignment horizontal="center" vertical="center" wrapText="1"/>
    </xf>
    <xf numFmtId="0" fontId="11" fillId="0" borderId="34" xfId="1" applyFont="1" applyBorder="1" applyAlignment="1">
      <alignment horizontal="center" vertical="center"/>
    </xf>
    <xf numFmtId="0" fontId="11" fillId="4" borderId="195" xfId="1" applyFont="1" applyFill="1" applyBorder="1" applyAlignment="1">
      <alignment horizontal="left" vertical="center" wrapText="1" shrinkToFit="1"/>
    </xf>
    <xf numFmtId="0" fontId="11" fillId="4" borderId="105" xfId="1" applyFont="1" applyFill="1" applyBorder="1" applyAlignment="1">
      <alignment horizontal="left" vertical="center" wrapText="1" shrinkToFit="1"/>
    </xf>
    <xf numFmtId="0" fontId="16" fillId="4" borderId="104" xfId="1" applyFont="1" applyFill="1" applyBorder="1" applyAlignment="1" applyProtection="1">
      <alignment horizontal="center" vertical="center"/>
      <protection locked="0"/>
    </xf>
    <xf numFmtId="0" fontId="16" fillId="4" borderId="151" xfId="1" applyFont="1" applyFill="1" applyBorder="1" applyAlignment="1" applyProtection="1">
      <alignment horizontal="center" vertical="center"/>
      <protection locked="0"/>
    </xf>
    <xf numFmtId="3" fontId="17" fillId="4" borderId="106" xfId="1" applyNumberFormat="1" applyFont="1" applyFill="1" applyBorder="1" applyAlignment="1">
      <alignment horizontal="center" vertical="center" shrinkToFit="1"/>
    </xf>
    <xf numFmtId="3" fontId="17" fillId="4" borderId="107" xfId="1" applyNumberFormat="1" applyFont="1" applyFill="1" applyBorder="1" applyAlignment="1">
      <alignment horizontal="center" vertical="center" shrinkToFit="1"/>
    </xf>
    <xf numFmtId="3" fontId="17" fillId="4" borderId="113" xfId="1" applyNumberFormat="1" applyFont="1" applyFill="1" applyBorder="1" applyAlignment="1">
      <alignment horizontal="center" vertical="center" shrinkToFit="1"/>
    </xf>
    <xf numFmtId="38" fontId="19" fillId="0" borderId="71" xfId="5" applyFont="1" applyFill="1" applyBorder="1" applyAlignment="1" applyProtection="1">
      <alignment horizontal="right" vertical="center" shrinkToFit="1"/>
    </xf>
    <xf numFmtId="38" fontId="19" fillId="0" borderId="69" xfId="5" applyFont="1" applyFill="1" applyBorder="1" applyAlignment="1" applyProtection="1">
      <alignment horizontal="right" vertical="center" shrinkToFit="1"/>
    </xf>
    <xf numFmtId="0" fontId="11" fillId="0" borderId="14" xfId="1" applyFont="1" applyBorder="1" applyAlignment="1">
      <alignment horizontal="left" vertical="center" shrinkToFit="1"/>
    </xf>
    <xf numFmtId="0" fontId="11" fillId="0" borderId="12" xfId="1" applyFont="1" applyBorder="1" applyAlignment="1">
      <alignment horizontal="left" vertical="center" shrinkToFit="1"/>
    </xf>
    <xf numFmtId="0" fontId="11" fillId="4" borderId="35" xfId="1" applyFont="1" applyFill="1" applyBorder="1" applyAlignment="1">
      <alignment horizontal="center" vertical="center" textRotation="255"/>
    </xf>
    <xf numFmtId="0" fontId="11" fillId="4" borderId="63" xfId="1" applyFont="1" applyFill="1" applyBorder="1" applyAlignment="1">
      <alignment horizontal="center" vertical="center" textRotation="255"/>
    </xf>
    <xf numFmtId="0" fontId="11" fillId="4" borderId="66" xfId="1" applyFont="1" applyFill="1" applyBorder="1" applyAlignment="1">
      <alignment horizontal="center" vertical="center" textRotation="255"/>
    </xf>
    <xf numFmtId="0" fontId="11" fillId="0" borderId="125" xfId="1" applyFont="1" applyBorder="1" applyAlignment="1">
      <alignment horizontal="left" vertical="center" shrinkToFit="1"/>
    </xf>
    <xf numFmtId="0" fontId="11" fillId="0" borderId="140" xfId="1" applyFont="1" applyBorder="1" applyAlignment="1">
      <alignment horizontal="left" vertical="center" shrinkToFit="1"/>
    </xf>
    <xf numFmtId="0" fontId="11" fillId="0" borderId="126" xfId="1" applyFont="1" applyBorder="1" applyAlignment="1">
      <alignment horizontal="left" vertical="center" shrinkToFit="1"/>
    </xf>
    <xf numFmtId="0" fontId="11" fillId="0" borderId="112" xfId="1" applyFont="1" applyBorder="1" applyAlignment="1">
      <alignment horizontal="left" vertical="center" shrinkToFit="1"/>
    </xf>
    <xf numFmtId="0" fontId="11" fillId="0" borderId="110" xfId="1" applyFont="1" applyBorder="1" applyAlignment="1">
      <alignment horizontal="left" vertical="center" shrinkToFit="1"/>
    </xf>
    <xf numFmtId="0" fontId="11" fillId="0" borderId="111" xfId="1" applyFont="1" applyBorder="1" applyAlignment="1">
      <alignment horizontal="left" vertical="center" shrinkToFit="1"/>
    </xf>
    <xf numFmtId="3" fontId="17" fillId="0" borderId="172" xfId="1" quotePrefix="1" applyNumberFormat="1" applyFont="1" applyBorder="1" applyAlignment="1">
      <alignment vertical="center" shrinkToFit="1"/>
    </xf>
    <xf numFmtId="3" fontId="17" fillId="0" borderId="133" xfId="1" quotePrefix="1" applyNumberFormat="1" applyFont="1" applyBorder="1" applyAlignment="1">
      <alignment vertical="center" shrinkToFit="1"/>
    </xf>
    <xf numFmtId="3" fontId="17" fillId="0" borderId="131" xfId="1" quotePrefix="1" applyNumberFormat="1" applyFont="1" applyBorder="1" applyAlignment="1">
      <alignment vertical="center" shrinkToFit="1"/>
    </xf>
    <xf numFmtId="3" fontId="17" fillId="0" borderId="132" xfId="1" quotePrefix="1" applyNumberFormat="1" applyFont="1" applyBorder="1" applyAlignment="1">
      <alignment vertical="center" shrinkToFit="1"/>
    </xf>
    <xf numFmtId="3" fontId="17" fillId="0" borderId="65" xfId="1" quotePrefix="1" applyNumberFormat="1" applyFont="1" applyBorder="1" applyAlignment="1">
      <alignment vertical="center" shrinkToFit="1"/>
    </xf>
    <xf numFmtId="0" fontId="11" fillId="4" borderId="23" xfId="1" applyFont="1" applyFill="1" applyBorder="1" applyAlignment="1">
      <alignment horizontal="center" vertical="center" wrapText="1" shrinkToFit="1"/>
    </xf>
    <xf numFmtId="0" fontId="11" fillId="4" borderId="24" xfId="1" applyFont="1" applyFill="1" applyBorder="1" applyAlignment="1">
      <alignment horizontal="center" vertical="center" wrapText="1" shrinkToFit="1"/>
    </xf>
    <xf numFmtId="0" fontId="11" fillId="4" borderId="99" xfId="1" applyFont="1" applyFill="1" applyBorder="1" applyAlignment="1">
      <alignment horizontal="center" vertical="center" wrapText="1" shrinkToFit="1"/>
    </xf>
    <xf numFmtId="0" fontId="11" fillId="4" borderId="158" xfId="1" applyFont="1" applyFill="1" applyBorder="1" applyAlignment="1">
      <alignment horizontal="center" vertical="center" wrapText="1" shrinkToFit="1"/>
    </xf>
    <xf numFmtId="0" fontId="11" fillId="4" borderId="122" xfId="1" applyFont="1" applyFill="1" applyBorder="1" applyAlignment="1">
      <alignment horizontal="center" vertical="center" wrapText="1" shrinkToFit="1"/>
    </xf>
    <xf numFmtId="0" fontId="11" fillId="4" borderId="159" xfId="1" applyFont="1" applyFill="1" applyBorder="1" applyAlignment="1">
      <alignment horizontal="center" vertical="center" wrapText="1" shrinkToFit="1"/>
    </xf>
    <xf numFmtId="0" fontId="11" fillId="4" borderId="134" xfId="1" applyFont="1" applyFill="1" applyBorder="1" applyAlignment="1">
      <alignment horizontal="center" vertical="center" wrapText="1" shrinkToFit="1"/>
    </xf>
    <xf numFmtId="0" fontId="11" fillId="4" borderId="141" xfId="1" applyFont="1" applyFill="1" applyBorder="1" applyAlignment="1">
      <alignment horizontal="center" vertical="center" wrapText="1" shrinkToFit="1"/>
    </xf>
    <xf numFmtId="0" fontId="11" fillId="4" borderId="160" xfId="1" applyFont="1" applyFill="1" applyBorder="1" applyAlignment="1">
      <alignment horizontal="center" vertical="center" wrapText="1" shrinkToFit="1"/>
    </xf>
    <xf numFmtId="0" fontId="11" fillId="4" borderId="161" xfId="1" applyFont="1" applyFill="1" applyBorder="1" applyAlignment="1">
      <alignment horizontal="center" vertical="center" wrapText="1" shrinkToFit="1"/>
    </xf>
    <xf numFmtId="0" fontId="11" fillId="4" borderId="103" xfId="1" applyFont="1" applyFill="1" applyBorder="1" applyAlignment="1">
      <alignment horizontal="center" vertical="center" wrapText="1" shrinkToFit="1"/>
    </xf>
    <xf numFmtId="0" fontId="11" fillId="4" borderId="162" xfId="1" applyFont="1" applyFill="1" applyBorder="1" applyAlignment="1">
      <alignment horizontal="center" vertical="center" wrapText="1" shrinkToFit="1"/>
    </xf>
    <xf numFmtId="0" fontId="16" fillId="4" borderId="204" xfId="1" applyFont="1" applyFill="1" applyBorder="1" applyAlignment="1" applyProtection="1">
      <alignment horizontal="center" vertical="center"/>
      <protection locked="0"/>
    </xf>
    <xf numFmtId="0" fontId="16" fillId="4" borderId="99" xfId="1" applyFont="1" applyFill="1" applyBorder="1" applyAlignment="1" applyProtection="1">
      <alignment horizontal="center" vertical="center"/>
      <protection locked="0"/>
    </xf>
    <xf numFmtId="0" fontId="16" fillId="4" borderId="163" xfId="1" applyFont="1" applyFill="1" applyBorder="1" applyAlignment="1" applyProtection="1">
      <alignment horizontal="center" vertical="center"/>
      <protection locked="0"/>
    </xf>
    <xf numFmtId="0" fontId="16" fillId="4" borderId="159" xfId="1" applyFont="1" applyFill="1" applyBorder="1" applyAlignment="1" applyProtection="1">
      <alignment horizontal="center" vertical="center"/>
      <protection locked="0"/>
    </xf>
    <xf numFmtId="0" fontId="16" fillId="4" borderId="164" xfId="1" applyFont="1" applyFill="1" applyBorder="1" applyAlignment="1" applyProtection="1">
      <alignment horizontal="center" vertical="center" wrapText="1"/>
      <protection locked="0"/>
    </xf>
    <xf numFmtId="0" fontId="16" fillId="4" borderId="160" xfId="1" applyFont="1" applyFill="1" applyBorder="1" applyAlignment="1" applyProtection="1">
      <alignment horizontal="center" vertical="center" wrapText="1"/>
      <protection locked="0"/>
    </xf>
    <xf numFmtId="0" fontId="16" fillId="4" borderId="165" xfId="1" applyFont="1" applyFill="1" applyBorder="1" applyAlignment="1" applyProtection="1">
      <alignment horizontal="center" vertical="center" wrapText="1"/>
      <protection locked="0"/>
    </xf>
    <xf numFmtId="0" fontId="16" fillId="4" borderId="162" xfId="1" applyFont="1" applyFill="1" applyBorder="1" applyAlignment="1" applyProtection="1">
      <alignment horizontal="center" vertical="center" wrapText="1"/>
      <protection locked="0"/>
    </xf>
    <xf numFmtId="0" fontId="11" fillId="4" borderId="28" xfId="1" applyFont="1" applyFill="1" applyBorder="1" applyAlignment="1">
      <alignment horizontal="right" vertical="center" shrinkToFit="1"/>
    </xf>
    <xf numFmtId="0" fontId="11" fillId="4" borderId="29" xfId="1" applyFont="1" applyFill="1" applyBorder="1" applyAlignment="1">
      <alignment horizontal="right" vertical="center" shrinkToFit="1"/>
    </xf>
    <xf numFmtId="0" fontId="11" fillId="4" borderId="30" xfId="1" applyFont="1" applyFill="1" applyBorder="1" applyAlignment="1">
      <alignment horizontal="right" vertical="center" shrinkToFit="1"/>
    </xf>
    <xf numFmtId="0" fontId="11" fillId="4" borderId="109" xfId="0" applyFont="1" applyFill="1" applyBorder="1" applyAlignment="1">
      <alignment horizontal="left" vertical="center" shrinkToFit="1"/>
    </xf>
    <xf numFmtId="0" fontId="11" fillId="4" borderId="110" xfId="0" applyFont="1" applyFill="1" applyBorder="1" applyAlignment="1">
      <alignment horizontal="left" vertical="center" shrinkToFit="1"/>
    </xf>
    <xf numFmtId="0" fontId="11" fillId="4" borderId="111" xfId="0" applyFont="1" applyFill="1" applyBorder="1" applyAlignment="1">
      <alignment horizontal="left" vertical="center" shrinkToFit="1"/>
    </xf>
    <xf numFmtId="0" fontId="43" fillId="0" borderId="10" xfId="0" applyFont="1" applyBorder="1" applyAlignment="1">
      <alignment horizontal="left" vertical="center"/>
    </xf>
    <xf numFmtId="0" fontId="43" fillId="0" borderId="0" xfId="0" applyFont="1" applyAlignment="1">
      <alignment horizontal="left" vertical="center"/>
    </xf>
    <xf numFmtId="0" fontId="43" fillId="0" borderId="79" xfId="0" applyFont="1" applyBorder="1" applyAlignment="1">
      <alignment horizontal="left" vertical="center" shrinkToFit="1"/>
    </xf>
    <xf numFmtId="0" fontId="43" fillId="0" borderId="48" xfId="0" applyFont="1" applyBorder="1" applyAlignment="1">
      <alignment horizontal="left" vertical="center" shrinkToFit="1"/>
    </xf>
    <xf numFmtId="0" fontId="43" fillId="0" borderId="127" xfId="0" applyFont="1" applyBorder="1" applyAlignment="1">
      <alignment horizontal="left" vertical="center" shrinkToFit="1"/>
    </xf>
    <xf numFmtId="0" fontId="43" fillId="0" borderId="16" xfId="0" applyFont="1" applyBorder="1" applyAlignment="1">
      <alignment horizontal="left" vertical="center"/>
    </xf>
    <xf numFmtId="0" fontId="43" fillId="0" borderId="1" xfId="0" applyFont="1" applyBorder="1" applyAlignment="1">
      <alignment horizontal="left" vertical="center"/>
    </xf>
    <xf numFmtId="0" fontId="43" fillId="0" borderId="180" xfId="0" applyFont="1" applyBorder="1" applyAlignment="1">
      <alignment horizontal="left" vertical="center" shrinkToFit="1"/>
    </xf>
    <xf numFmtId="0" fontId="43" fillId="0" borderId="181" xfId="0" applyFont="1" applyBorder="1" applyAlignment="1">
      <alignment horizontal="left" vertical="center" shrinkToFit="1"/>
    </xf>
    <xf numFmtId="0" fontId="43" fillId="0" borderId="182" xfId="0" applyFont="1" applyBorder="1" applyAlignment="1">
      <alignment horizontal="left" vertical="center" shrinkToFit="1"/>
    </xf>
    <xf numFmtId="0" fontId="43" fillId="0" borderId="28" xfId="0" applyFont="1" applyBorder="1" applyAlignment="1">
      <alignment horizontal="left" vertical="center" shrinkToFit="1"/>
    </xf>
    <xf numFmtId="0" fontId="43" fillId="0" borderId="29" xfId="0" applyFont="1" applyBorder="1" applyAlignment="1">
      <alignment horizontal="left" vertical="center" shrinkToFit="1"/>
    </xf>
    <xf numFmtId="0" fontId="43" fillId="0" borderId="30" xfId="0" applyFont="1" applyBorder="1" applyAlignment="1">
      <alignment horizontal="left" vertical="center" shrinkToFit="1"/>
    </xf>
    <xf numFmtId="0" fontId="45" fillId="0" borderId="180" xfId="0" applyFont="1" applyBorder="1" applyAlignment="1">
      <alignment horizontal="center" vertical="center"/>
    </xf>
    <xf numFmtId="0" fontId="45" fillId="0" borderId="205" xfId="0" applyFont="1" applyBorder="1" applyAlignment="1">
      <alignment horizontal="center" vertical="center"/>
    </xf>
    <xf numFmtId="0" fontId="45" fillId="0" borderId="186" xfId="0" applyFont="1" applyBorder="1" applyAlignment="1">
      <alignment horizontal="center" vertical="center"/>
    </xf>
    <xf numFmtId="0" fontId="45" fillId="0" borderId="182" xfId="0" applyFont="1" applyBorder="1" applyAlignment="1">
      <alignment horizontal="center" vertical="center"/>
    </xf>
    <xf numFmtId="0" fontId="43" fillId="0" borderId="2" xfId="0" applyFont="1" applyBorder="1" applyAlignment="1">
      <alignment horizontal="left" vertical="center" shrinkToFit="1"/>
    </xf>
    <xf numFmtId="0" fontId="43" fillId="0" borderId="3" xfId="0" applyFont="1" applyBorder="1" applyAlignment="1">
      <alignment horizontal="left" vertical="center" shrinkToFit="1"/>
    </xf>
    <xf numFmtId="0" fontId="43" fillId="0" borderId="8"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7" xfId="0" applyFont="1" applyBorder="1" applyAlignment="1">
      <alignment horizontal="left" vertical="center" shrinkToFit="1"/>
    </xf>
    <xf numFmtId="0" fontId="39" fillId="0" borderId="29" xfId="0" applyFont="1" applyBorder="1" applyAlignment="1">
      <alignment horizontal="center" vertical="center"/>
    </xf>
    <xf numFmtId="0" fontId="45" fillId="0" borderId="79" xfId="0" applyFont="1" applyBorder="1" applyAlignment="1">
      <alignment horizontal="center" vertical="center"/>
    </xf>
    <xf numFmtId="0" fontId="45" fillId="0" borderId="61" xfId="0" applyFont="1" applyBorder="1" applyAlignment="1">
      <alignment horizontal="center" vertical="center"/>
    </xf>
    <xf numFmtId="0" fontId="45" fillId="0" borderId="82" xfId="0" applyFont="1" applyBorder="1" applyAlignment="1">
      <alignment horizontal="center" vertical="center"/>
    </xf>
    <xf numFmtId="0" fontId="45" fillId="0" borderId="127" xfId="0" applyFont="1" applyBorder="1" applyAlignment="1">
      <alignment horizontal="center" vertical="center"/>
    </xf>
    <xf numFmtId="0" fontId="45" fillId="0" borderId="157" xfId="0" applyFont="1" applyBorder="1" applyAlignment="1">
      <alignment horizontal="center" vertical="center"/>
    </xf>
    <xf numFmtId="0" fontId="45" fillId="0" borderId="126" xfId="0" applyFont="1" applyBorder="1" applyAlignment="1">
      <alignment horizontal="center" vertical="center"/>
    </xf>
    <xf numFmtId="38" fontId="19" fillId="0" borderId="150" xfId="5" applyFont="1" applyFill="1" applyBorder="1" applyAlignment="1" applyProtection="1">
      <alignment horizontal="right" vertical="center" shrinkToFit="1"/>
    </xf>
    <xf numFmtId="0" fontId="43" fillId="0" borderId="10" xfId="0" applyFont="1" applyBorder="1" applyAlignment="1">
      <alignment horizontal="center" vertical="center"/>
    </xf>
    <xf numFmtId="0" fontId="43" fillId="0" borderId="0" xfId="0" applyFont="1" applyAlignment="1">
      <alignment horizontal="center" vertical="center"/>
    </xf>
    <xf numFmtId="0" fontId="43" fillId="0" borderId="27" xfId="0" applyFont="1" applyBorder="1" applyAlignment="1">
      <alignment horizontal="center" vertical="center"/>
    </xf>
    <xf numFmtId="0" fontId="43" fillId="0" borderId="125" xfId="0" applyFont="1" applyBorder="1" applyAlignment="1">
      <alignment horizontal="left" vertical="center" shrinkToFit="1"/>
    </xf>
    <xf numFmtId="0" fontId="43" fillId="0" borderId="140" xfId="0" applyFont="1" applyBorder="1" applyAlignment="1">
      <alignment horizontal="left" vertical="center" shrinkToFit="1"/>
    </xf>
    <xf numFmtId="0" fontId="43" fillId="0" borderId="126" xfId="0" applyFont="1" applyBorder="1" applyAlignment="1">
      <alignment horizontal="left" vertical="center" shrinkToFit="1"/>
    </xf>
    <xf numFmtId="0" fontId="43" fillId="0" borderId="16" xfId="0" applyFont="1" applyBorder="1" applyAlignment="1">
      <alignment horizontal="center" vertical="center"/>
    </xf>
    <xf numFmtId="0" fontId="43" fillId="0" borderId="1" xfId="0" applyFont="1" applyBorder="1" applyAlignment="1">
      <alignment horizontal="center" vertical="center"/>
    </xf>
    <xf numFmtId="0" fontId="43" fillId="0" borderId="179" xfId="0" applyFont="1" applyBorder="1" applyAlignment="1">
      <alignment horizontal="center" vertical="center"/>
    </xf>
    <xf numFmtId="0" fontId="45" fillId="0" borderId="183" xfId="0" applyFont="1" applyBorder="1" applyAlignment="1">
      <alignment horizontal="center" vertical="center"/>
    </xf>
    <xf numFmtId="0" fontId="45" fillId="0" borderId="184" xfId="0" applyFont="1" applyBorder="1" applyAlignment="1">
      <alignment horizontal="center" vertical="center"/>
    </xf>
    <xf numFmtId="0" fontId="45" fillId="0" borderId="185" xfId="0" applyFont="1" applyBorder="1" applyAlignment="1">
      <alignment horizontal="center" vertical="center"/>
    </xf>
    <xf numFmtId="38" fontId="19" fillId="0" borderId="155" xfId="5" applyFont="1" applyFill="1" applyBorder="1" applyAlignment="1" applyProtection="1">
      <alignment horizontal="right" vertical="center" shrinkToFit="1"/>
    </xf>
    <xf numFmtId="0" fontId="33" fillId="0" borderId="66" xfId="0" applyFont="1" applyBorder="1" applyAlignment="1">
      <alignment horizontal="center" vertical="center" textRotation="255" wrapText="1"/>
    </xf>
    <xf numFmtId="3" fontId="17" fillId="4" borderId="162" xfId="1" applyNumberFormat="1" applyFont="1" applyFill="1" applyBorder="1" applyAlignment="1">
      <alignment horizontal="center" vertical="center" shrinkToFit="1"/>
    </xf>
    <xf numFmtId="3" fontId="17" fillId="4" borderId="135" xfId="1" applyNumberFormat="1" applyFont="1" applyFill="1" applyBorder="1" applyAlignment="1">
      <alignment horizontal="center" vertical="center" shrinkToFit="1"/>
    </xf>
    <xf numFmtId="3" fontId="17" fillId="4" borderId="152" xfId="1" applyNumberFormat="1" applyFont="1" applyFill="1" applyBorder="1" applyAlignment="1">
      <alignment horizontal="center" vertical="center" shrinkToFit="1"/>
    </xf>
    <xf numFmtId="38" fontId="19" fillId="0" borderId="153" xfId="5" applyFont="1" applyFill="1" applyBorder="1" applyAlignment="1" applyProtection="1">
      <alignment horizontal="right" vertical="center" shrinkToFit="1"/>
    </xf>
    <xf numFmtId="38" fontId="19" fillId="0" borderId="154" xfId="5" applyFont="1" applyFill="1" applyBorder="1" applyAlignment="1" applyProtection="1">
      <alignment horizontal="right" vertical="center" shrinkToFit="1"/>
    </xf>
    <xf numFmtId="3" fontId="17" fillId="0" borderId="167" xfId="1" quotePrefix="1" applyNumberFormat="1" applyFont="1" applyBorder="1" applyAlignment="1">
      <alignment vertical="center" shrinkToFit="1"/>
    </xf>
    <xf numFmtId="3" fontId="17" fillId="0" borderId="168" xfId="1" quotePrefix="1" applyNumberFormat="1" applyFont="1" applyBorder="1" applyAlignment="1">
      <alignment vertical="center" shrinkToFit="1"/>
    </xf>
    <xf numFmtId="3" fontId="17" fillId="0" borderId="176" xfId="1" quotePrefix="1" applyNumberFormat="1" applyFont="1" applyBorder="1" applyAlignment="1">
      <alignment vertical="center" shrinkToFit="1"/>
    </xf>
    <xf numFmtId="3" fontId="11" fillId="4" borderId="106" xfId="1" applyNumberFormat="1" applyFont="1" applyFill="1" applyBorder="1" applyAlignment="1">
      <alignment horizontal="right" vertical="center" shrinkToFit="1"/>
    </xf>
    <xf numFmtId="3" fontId="11" fillId="4" borderId="107" xfId="1" applyNumberFormat="1" applyFont="1" applyFill="1" applyBorder="1" applyAlignment="1">
      <alignment horizontal="right" vertical="center" shrinkToFit="1"/>
    </xf>
    <xf numFmtId="3" fontId="17" fillId="0" borderId="148" xfId="1" applyNumberFormat="1" applyFont="1" applyBorder="1" applyAlignment="1">
      <alignment horizontal="right" vertical="center" shrinkToFit="1"/>
    </xf>
    <xf numFmtId="3" fontId="17" fillId="0" borderId="84" xfId="1" applyNumberFormat="1" applyFont="1" applyBorder="1" applyAlignment="1">
      <alignment horizontal="right" vertical="center" shrinkToFit="1"/>
    </xf>
    <xf numFmtId="3" fontId="17" fillId="0" borderId="85" xfId="1" applyNumberFormat="1" applyFont="1" applyBorder="1" applyAlignment="1">
      <alignment horizontal="right" vertical="center" shrinkToFit="1"/>
    </xf>
    <xf numFmtId="3" fontId="17" fillId="0" borderId="83" xfId="1" applyNumberFormat="1" applyFont="1" applyBorder="1" applyAlignment="1">
      <alignment horizontal="right" vertical="center" shrinkToFit="1"/>
    </xf>
    <xf numFmtId="3" fontId="17" fillId="0" borderId="86" xfId="1" applyNumberFormat="1" applyFont="1" applyBorder="1" applyAlignment="1">
      <alignment horizontal="right" vertical="center" shrinkToFit="1"/>
    </xf>
    <xf numFmtId="3" fontId="17" fillId="0" borderId="87" xfId="1" applyNumberFormat="1" applyFont="1" applyBorder="1" applyAlignment="1">
      <alignment horizontal="right" vertical="center" shrinkToFit="1"/>
    </xf>
    <xf numFmtId="3" fontId="17" fillId="0" borderId="149" xfId="1" applyNumberFormat="1" applyFont="1" applyBorder="1" applyAlignment="1">
      <alignment horizontal="right" vertical="center" shrinkToFit="1"/>
    </xf>
    <xf numFmtId="0" fontId="11" fillId="4" borderId="65" xfId="1" applyFont="1" applyFill="1" applyBorder="1" applyAlignment="1">
      <alignment horizontal="left" vertical="center" shrinkToFit="1"/>
    </xf>
    <xf numFmtId="0" fontId="11" fillId="4" borderId="64" xfId="1" applyFont="1" applyFill="1" applyBorder="1" applyAlignment="1">
      <alignment horizontal="left" vertical="center" shrinkToFit="1"/>
    </xf>
    <xf numFmtId="3" fontId="17" fillId="0" borderId="175" xfId="1" quotePrefix="1" applyNumberFormat="1" applyFont="1" applyBorder="1" applyAlignment="1">
      <alignment vertical="center" shrinkToFit="1"/>
    </xf>
    <xf numFmtId="3" fontId="17" fillId="0" borderId="169" xfId="1" quotePrefix="1" applyNumberFormat="1" applyFont="1" applyBorder="1" applyAlignment="1">
      <alignment vertical="center" shrinkToFit="1"/>
    </xf>
    <xf numFmtId="3" fontId="17" fillId="0" borderId="170" xfId="1" quotePrefix="1" applyNumberFormat="1" applyFont="1" applyBorder="1" applyAlignment="1">
      <alignment vertical="center" shrinkToFit="1"/>
    </xf>
    <xf numFmtId="3" fontId="17" fillId="0" borderId="171" xfId="1" quotePrefix="1" applyNumberFormat="1" applyFont="1" applyBorder="1" applyAlignment="1">
      <alignment vertical="center" shrinkToFit="1"/>
    </xf>
    <xf numFmtId="3" fontId="17" fillId="0" borderId="145" xfId="1" quotePrefix="1" applyNumberFormat="1" applyFont="1" applyBorder="1" applyAlignment="1">
      <alignment vertical="center" shrinkToFit="1"/>
    </xf>
    <xf numFmtId="0" fontId="0" fillId="0" borderId="63" xfId="0" applyBorder="1" applyAlignment="1">
      <alignment horizontal="center" vertical="center" textRotation="255" wrapText="1"/>
    </xf>
    <xf numFmtId="0" fontId="11" fillId="4" borderId="125" xfId="1" applyFont="1" applyFill="1" applyBorder="1" applyAlignment="1">
      <alignment horizontal="left" vertical="center" wrapText="1" shrinkToFit="1"/>
    </xf>
    <xf numFmtId="0" fontId="11" fillId="4" borderId="140" xfId="1" applyFont="1" applyFill="1" applyBorder="1" applyAlignment="1">
      <alignment horizontal="left" vertical="center" wrapText="1" shrinkToFit="1"/>
    </xf>
    <xf numFmtId="3" fontId="17" fillId="0" borderId="156" xfId="1" quotePrefix="1" applyNumberFormat="1" applyFont="1" applyBorder="1" applyAlignment="1">
      <alignment vertical="center" shrinkToFit="1"/>
    </xf>
    <xf numFmtId="3" fontId="17" fillId="0" borderId="137" xfId="1" quotePrefix="1" applyNumberFormat="1" applyFont="1" applyBorder="1" applyAlignment="1">
      <alignment vertical="center" shrinkToFit="1"/>
    </xf>
    <xf numFmtId="3" fontId="17" fillId="0" borderId="136" xfId="1" quotePrefix="1" applyNumberFormat="1" applyFont="1" applyBorder="1" applyAlignment="1">
      <alignment vertical="center" shrinkToFit="1"/>
    </xf>
    <xf numFmtId="3" fontId="17" fillId="0" borderId="139" xfId="1" quotePrefix="1" applyNumberFormat="1" applyFont="1" applyBorder="1" applyAlignment="1">
      <alignment vertical="center" shrinkToFit="1"/>
    </xf>
    <xf numFmtId="3" fontId="17" fillId="0" borderId="174" xfId="1" quotePrefix="1" applyNumberFormat="1" applyFont="1" applyBorder="1" applyAlignment="1">
      <alignment vertical="center" shrinkToFit="1"/>
    </xf>
    <xf numFmtId="0" fontId="11" fillId="4" borderId="79" xfId="1" applyFont="1" applyFill="1" applyBorder="1" applyAlignment="1">
      <alignment horizontal="left" vertical="center" wrapText="1" shrinkToFit="1"/>
    </xf>
    <xf numFmtId="0" fontId="11" fillId="4" borderId="48" xfId="1" applyFont="1" applyFill="1" applyBorder="1" applyAlignment="1">
      <alignment horizontal="left" vertical="center" wrapText="1" shrinkToFit="1"/>
    </xf>
    <xf numFmtId="3" fontId="17" fillId="0" borderId="144" xfId="1" quotePrefix="1" applyNumberFormat="1" applyFont="1" applyBorder="1" applyAlignment="1">
      <alignment vertical="center" shrinkToFit="1"/>
    </xf>
    <xf numFmtId="0" fontId="45" fillId="0" borderId="156" xfId="0" applyFont="1" applyBorder="1" applyAlignment="1">
      <alignment horizontal="center" vertical="center"/>
    </xf>
    <xf numFmtId="0" fontId="45" fillId="0" borderId="137" xfId="0" applyFont="1" applyBorder="1" applyAlignment="1">
      <alignment horizontal="center" vertical="center"/>
    </xf>
    <xf numFmtId="0" fontId="45" fillId="0" borderId="125" xfId="0" applyFont="1" applyBorder="1" applyAlignment="1">
      <alignment horizontal="center" vertical="center"/>
    </xf>
    <xf numFmtId="0" fontId="45" fillId="0" borderId="138" xfId="0" applyFont="1" applyBorder="1" applyAlignment="1">
      <alignment horizontal="center" vertical="center"/>
    </xf>
    <xf numFmtId="0" fontId="44" fillId="0" borderId="3" xfId="0" applyFont="1" applyBorder="1" applyAlignment="1">
      <alignment horizontal="center" vertical="center"/>
    </xf>
    <xf numFmtId="0" fontId="44" fillId="0" borderId="177" xfId="0" applyFont="1" applyBorder="1" applyAlignment="1">
      <alignment horizontal="center" vertical="center"/>
    </xf>
    <xf numFmtId="0" fontId="44" fillId="0" borderId="178" xfId="0" applyFont="1" applyBorder="1" applyAlignment="1">
      <alignment horizontal="center" vertical="center"/>
    </xf>
    <xf numFmtId="0" fontId="45" fillId="0" borderId="90" xfId="0" applyFont="1" applyBorder="1" applyAlignment="1">
      <alignment horizontal="center" vertical="center"/>
    </xf>
    <xf numFmtId="3" fontId="17" fillId="6" borderId="51" xfId="1" quotePrefix="1" applyNumberFormat="1" applyFont="1" applyFill="1" applyBorder="1" applyAlignment="1">
      <alignment vertical="center" shrinkToFit="1"/>
    </xf>
    <xf numFmtId="3" fontId="17" fillId="6" borderId="145" xfId="1" quotePrefix="1" applyNumberFormat="1" applyFont="1" applyFill="1" applyBorder="1" applyAlignment="1">
      <alignment vertical="center" shrinkToFit="1"/>
    </xf>
    <xf numFmtId="3" fontId="17" fillId="3" borderId="146" xfId="1" applyNumberFormat="1" applyFont="1" applyFill="1" applyBorder="1" applyAlignment="1">
      <alignment horizontal="right" vertical="center" shrinkToFit="1"/>
    </xf>
    <xf numFmtId="3" fontId="17" fillId="3" borderId="64" xfId="1" applyNumberFormat="1" applyFont="1" applyFill="1" applyBorder="1" applyAlignment="1">
      <alignment horizontal="right" vertical="center" shrinkToFit="1"/>
    </xf>
    <xf numFmtId="3" fontId="17" fillId="0" borderId="147" xfId="1" applyNumberFormat="1" applyFont="1" applyBorder="1" applyAlignment="1">
      <alignment horizontal="right" vertical="center" shrinkToFit="1"/>
    </xf>
    <xf numFmtId="3" fontId="17" fillId="6" borderId="79" xfId="1" quotePrefix="1" applyNumberFormat="1" applyFont="1" applyFill="1" applyBorder="1" applyAlignment="1">
      <alignment vertical="center" shrinkToFit="1"/>
    </xf>
    <xf numFmtId="3" fontId="17" fillId="6" borderId="61" xfId="1" quotePrefix="1" applyNumberFormat="1" applyFont="1" applyFill="1" applyBorder="1" applyAlignment="1">
      <alignment vertical="center" shrinkToFit="1"/>
    </xf>
    <xf numFmtId="3" fontId="17" fillId="6" borderId="55" xfId="1" quotePrefix="1" applyNumberFormat="1" applyFont="1" applyFill="1" applyBorder="1" applyAlignment="1">
      <alignment vertical="center" shrinkToFit="1"/>
    </xf>
    <xf numFmtId="3" fontId="17" fillId="6" borderId="52" xfId="1" quotePrefix="1" applyNumberFormat="1" applyFont="1" applyFill="1" applyBorder="1" applyAlignment="1">
      <alignment vertical="center" shrinkToFit="1"/>
    </xf>
    <xf numFmtId="3" fontId="17" fillId="6" borderId="53" xfId="1" quotePrefix="1" applyNumberFormat="1" applyFont="1" applyFill="1" applyBorder="1" applyAlignment="1">
      <alignment vertical="center" shrinkToFit="1"/>
    </xf>
    <xf numFmtId="3" fontId="17" fillId="6" borderId="54" xfId="1" quotePrefix="1" applyNumberFormat="1" applyFont="1" applyFill="1" applyBorder="1" applyAlignment="1">
      <alignment vertical="center" shrinkToFit="1"/>
    </xf>
    <xf numFmtId="38" fontId="39" fillId="0" borderId="36" xfId="0" applyNumberFormat="1" applyFont="1" applyBorder="1" applyAlignment="1">
      <alignment horizontal="center" vertical="center"/>
    </xf>
    <xf numFmtId="0" fontId="39" fillId="0" borderId="37" xfId="0" applyFont="1" applyBorder="1" applyAlignment="1">
      <alignment horizontal="center" vertical="center"/>
    </xf>
    <xf numFmtId="0" fontId="39" fillId="0" borderId="38" xfId="0" applyFont="1" applyBorder="1" applyAlignment="1">
      <alignment horizontal="center" vertical="center"/>
    </xf>
    <xf numFmtId="3" fontId="17" fillId="0" borderId="143" xfId="1" applyNumberFormat="1" applyFont="1" applyBorder="1" applyAlignment="1">
      <alignment horizontal="right" vertical="center" shrinkToFit="1"/>
    </xf>
    <xf numFmtId="0" fontId="11" fillId="4" borderId="34" xfId="1" applyFont="1" applyFill="1" applyBorder="1" applyAlignment="1">
      <alignment horizontal="center" vertical="center" textRotation="255"/>
    </xf>
    <xf numFmtId="0" fontId="35" fillId="4" borderId="23" xfId="1" applyFont="1" applyFill="1" applyBorder="1" applyAlignment="1">
      <alignment horizontal="left" vertical="center" shrinkToFit="1"/>
    </xf>
    <xf numFmtId="0" fontId="35" fillId="4" borderId="24" xfId="1" applyFont="1" applyFill="1" applyBorder="1" applyAlignment="1">
      <alignment horizontal="left" vertical="center" shrinkToFit="1"/>
    </xf>
    <xf numFmtId="3" fontId="17" fillId="0" borderId="142" xfId="1" applyNumberFormat="1" applyFont="1" applyBorder="1" applyAlignment="1">
      <alignment horizontal="right" vertical="center" shrinkToFit="1"/>
    </xf>
    <xf numFmtId="3" fontId="17" fillId="6" borderId="82" xfId="1" quotePrefix="1" applyNumberFormat="1" applyFont="1" applyFill="1" applyBorder="1" applyAlignment="1">
      <alignment vertical="center" shrinkToFit="1"/>
    </xf>
    <xf numFmtId="3" fontId="17" fillId="6" borderId="48" xfId="1" quotePrefix="1" applyNumberFormat="1" applyFont="1" applyFill="1" applyBorder="1" applyAlignment="1">
      <alignment vertical="center" shrinkToFit="1"/>
    </xf>
    <xf numFmtId="0" fontId="45" fillId="0" borderId="146" xfId="0" applyFont="1" applyBorder="1" applyAlignment="1">
      <alignment horizontal="center" vertical="center"/>
    </xf>
    <xf numFmtId="0" fontId="45" fillId="0" borderId="57" xfId="0" applyFont="1" applyBorder="1" applyAlignment="1">
      <alignment horizontal="center" vertical="center"/>
    </xf>
    <xf numFmtId="185" fontId="40" fillId="0" borderId="123" xfId="6" applyNumberFormat="1" applyFont="1" applyBorder="1" applyAlignment="1">
      <alignment horizontal="center" vertical="center"/>
    </xf>
    <xf numFmtId="185" fontId="40" fillId="0" borderId="108" xfId="6" applyNumberFormat="1" applyFont="1" applyBorder="1" applyAlignment="1">
      <alignment horizontal="center" vertical="center"/>
    </xf>
    <xf numFmtId="185" fontId="40" fillId="0" borderId="124" xfId="6" applyNumberFormat="1" applyFont="1" applyBorder="1" applyAlignment="1">
      <alignment horizontal="center" vertical="center"/>
    </xf>
    <xf numFmtId="0" fontId="44" fillId="0" borderId="23" xfId="0" applyFont="1" applyBorder="1" applyAlignment="1">
      <alignment horizontal="center" vertical="center"/>
    </xf>
    <xf numFmtId="0" fontId="44" fillId="0" borderId="24" xfId="0" applyFont="1" applyBorder="1" applyAlignment="1">
      <alignment horizontal="center" vertical="center"/>
    </xf>
    <xf numFmtId="0" fontId="45" fillId="0" borderId="50" xfId="0" applyFont="1" applyBorder="1" applyAlignment="1">
      <alignment horizontal="center" vertical="center"/>
    </xf>
    <xf numFmtId="0" fontId="43" fillId="0" borderId="2" xfId="0" applyFont="1" applyBorder="1" applyAlignment="1">
      <alignment horizontal="center" vertical="center" shrinkToFit="1"/>
    </xf>
    <xf numFmtId="0" fontId="43" fillId="0" borderId="3" xfId="0" applyFont="1" applyBorder="1" applyAlignment="1">
      <alignment horizontal="center" vertical="center" shrinkToFit="1"/>
    </xf>
    <xf numFmtId="0" fontId="43" fillId="0" borderId="178" xfId="0" applyFont="1" applyBorder="1" applyAlignment="1">
      <alignment horizontal="center" vertical="center" shrinkToFit="1"/>
    </xf>
    <xf numFmtId="0" fontId="45" fillId="0" borderId="187" xfId="0" applyFont="1" applyBorder="1" applyAlignment="1">
      <alignment horizontal="center" vertical="center"/>
    </xf>
    <xf numFmtId="0" fontId="43" fillId="0" borderId="2" xfId="0" applyFont="1" applyBorder="1" applyAlignment="1">
      <alignment horizontal="center" vertical="center"/>
    </xf>
    <xf numFmtId="0" fontId="43" fillId="0" borderId="3" xfId="0" applyFont="1" applyBorder="1" applyAlignment="1">
      <alignment horizontal="center" vertical="center"/>
    </xf>
    <xf numFmtId="0" fontId="43" fillId="0" borderId="4" xfId="0" applyFont="1" applyBorder="1" applyAlignment="1">
      <alignment horizontal="center" vertical="center"/>
    </xf>
    <xf numFmtId="0" fontId="43" fillId="0" borderId="0" xfId="0" applyFont="1" applyAlignment="1">
      <alignment horizontal="left" vertical="center" shrinkToFit="1"/>
    </xf>
    <xf numFmtId="0" fontId="43" fillId="0" borderId="27" xfId="0" applyFont="1" applyBorder="1" applyAlignment="1">
      <alignment horizontal="left" vertical="center" shrinkToFit="1"/>
    </xf>
    <xf numFmtId="0" fontId="43" fillId="0" borderId="14" xfId="0" applyFont="1" applyBorder="1" applyAlignment="1">
      <alignment horizontal="center" vertical="center"/>
    </xf>
    <xf numFmtId="0" fontId="43" fillId="0" borderId="12" xfId="0" applyFont="1" applyBorder="1" applyAlignment="1">
      <alignment horizontal="center" vertical="center"/>
    </xf>
    <xf numFmtId="0" fontId="43" fillId="0" borderId="13" xfId="0" applyFont="1" applyBorder="1" applyAlignment="1">
      <alignment horizontal="center" vertical="center"/>
    </xf>
    <xf numFmtId="0" fontId="12" fillId="0" borderId="27" xfId="6" applyFont="1" applyBorder="1" applyAlignment="1">
      <alignment horizontal="center" vertical="center"/>
    </xf>
    <xf numFmtId="3" fontId="23" fillId="0" borderId="23" xfId="6" applyNumberFormat="1" applyFont="1" applyBorder="1" applyAlignment="1">
      <alignment horizontal="center" vertical="center" wrapText="1"/>
    </xf>
    <xf numFmtId="3" fontId="23" fillId="0" borderId="24" xfId="6" applyNumberFormat="1" applyFont="1" applyBorder="1" applyAlignment="1">
      <alignment horizontal="center" vertical="center" wrapText="1"/>
    </xf>
    <xf numFmtId="3" fontId="23" fillId="0" borderId="25" xfId="6" applyNumberFormat="1" applyFont="1" applyBorder="1" applyAlignment="1">
      <alignment horizontal="center" vertical="center" wrapText="1"/>
    </xf>
    <xf numFmtId="3" fontId="23" fillId="0" borderId="35" xfId="6" applyNumberFormat="1" applyFont="1" applyBorder="1" applyAlignment="1">
      <alignment horizontal="center" vertical="center" wrapText="1"/>
    </xf>
    <xf numFmtId="3" fontId="23" fillId="0" borderId="63" xfId="6" applyNumberFormat="1" applyFont="1" applyBorder="1" applyAlignment="1">
      <alignment horizontal="center" vertical="center" wrapText="1"/>
    </xf>
    <xf numFmtId="3" fontId="23" fillId="0" borderId="0" xfId="6" applyNumberFormat="1" applyFont="1" applyAlignment="1">
      <alignment horizontal="center" vertical="center" wrapText="1"/>
    </xf>
    <xf numFmtId="3" fontId="23" fillId="0" borderId="0" xfId="6" applyNumberFormat="1" applyFont="1" applyAlignment="1">
      <alignment horizontal="center" vertical="center"/>
    </xf>
    <xf numFmtId="3" fontId="23" fillId="0" borderId="23" xfId="6" applyNumberFormat="1" applyFont="1" applyBorder="1" applyAlignment="1">
      <alignment horizontal="center" vertical="center"/>
    </xf>
    <xf numFmtId="3" fontId="23" fillId="0" borderId="24" xfId="6" applyNumberFormat="1" applyFont="1" applyBorder="1" applyAlignment="1">
      <alignment horizontal="center" vertical="center"/>
    </xf>
    <xf numFmtId="3" fontId="23" fillId="0" borderId="25" xfId="6" applyNumberFormat="1" applyFont="1" applyBorder="1" applyAlignment="1">
      <alignment horizontal="center" vertical="center"/>
    </xf>
    <xf numFmtId="3" fontId="23" fillId="0" borderId="88" xfId="6" applyNumberFormat="1" applyFont="1" applyBorder="1" applyAlignment="1">
      <alignment horizontal="center" vertical="center" wrapText="1"/>
    </xf>
    <xf numFmtId="3" fontId="23" fillId="0" borderId="73" xfId="6" applyNumberFormat="1" applyFont="1" applyBorder="1" applyAlignment="1">
      <alignment horizontal="center" vertical="center" wrapText="1"/>
    </xf>
    <xf numFmtId="3" fontId="23" fillId="0" borderId="59" xfId="6" applyNumberFormat="1" applyFont="1" applyBorder="1" applyAlignment="1">
      <alignment horizontal="center" vertical="center" wrapText="1"/>
    </xf>
    <xf numFmtId="3" fontId="23" fillId="0" borderId="100" xfId="6" applyNumberFormat="1" applyFont="1" applyBorder="1" applyAlignment="1">
      <alignment horizontal="center" vertical="center" wrapText="1"/>
    </xf>
    <xf numFmtId="3" fontId="23" fillId="0" borderId="34" xfId="6" applyNumberFormat="1" applyFont="1" applyBorder="1" applyAlignment="1">
      <alignment horizontal="center" vertical="center"/>
    </xf>
    <xf numFmtId="3" fontId="23" fillId="0" borderId="35" xfId="6" applyNumberFormat="1" applyFont="1" applyBorder="1" applyAlignment="1">
      <alignment horizontal="center" vertical="center"/>
    </xf>
    <xf numFmtId="3" fontId="23" fillId="0" borderId="26" xfId="6" applyNumberFormat="1" applyFont="1" applyBorder="1" applyAlignment="1">
      <alignment horizontal="center" vertical="center"/>
    </xf>
    <xf numFmtId="3" fontId="23" fillId="0" borderId="27" xfId="6" applyNumberFormat="1" applyFont="1" applyBorder="1" applyAlignment="1">
      <alignment horizontal="center" vertical="center"/>
    </xf>
    <xf numFmtId="3" fontId="23" fillId="0" borderId="34" xfId="6" applyNumberFormat="1" applyFont="1" applyBorder="1" applyAlignment="1">
      <alignment horizontal="center" vertical="center" wrapText="1"/>
    </xf>
    <xf numFmtId="3" fontId="23" fillId="0" borderId="14" xfId="6" applyNumberFormat="1" applyFont="1" applyBorder="1" applyAlignment="1">
      <alignment horizontal="center" vertical="center"/>
    </xf>
    <xf numFmtId="3" fontId="23" fillId="0" borderId="12" xfId="6" applyNumberFormat="1" applyFont="1" applyBorder="1" applyAlignment="1">
      <alignment horizontal="center" vertical="center"/>
    </xf>
    <xf numFmtId="3" fontId="23" fillId="0" borderId="13" xfId="6" applyNumberFormat="1" applyFont="1" applyBorder="1" applyAlignment="1">
      <alignment horizontal="center" vertical="center"/>
    </xf>
    <xf numFmtId="194" fontId="36" fillId="0" borderId="60" xfId="6" applyNumberFormat="1" applyFont="1" applyBorder="1" applyAlignment="1">
      <alignment horizontal="center" vertical="center" wrapText="1"/>
    </xf>
    <xf numFmtId="194" fontId="36" fillId="0" borderId="101" xfId="6" applyNumberFormat="1" applyFont="1" applyBorder="1" applyAlignment="1">
      <alignment horizontal="center" vertical="center" wrapText="1"/>
    </xf>
    <xf numFmtId="185" fontId="36" fillId="0" borderId="88" xfId="6" applyNumberFormat="1" applyFont="1" applyBorder="1" applyAlignment="1">
      <alignment horizontal="center" vertical="center" wrapText="1"/>
    </xf>
    <xf numFmtId="185" fontId="36" fillId="0" borderId="73" xfId="6" applyNumberFormat="1" applyFont="1" applyBorder="1" applyAlignment="1">
      <alignment horizontal="center" vertical="center" wrapText="1"/>
    </xf>
    <xf numFmtId="185" fontId="36" fillId="0" borderId="59" xfId="6" applyNumberFormat="1" applyFont="1" applyBorder="1" applyAlignment="1">
      <alignment horizontal="center" vertical="center" wrapText="1"/>
    </xf>
    <xf numFmtId="185" fontId="36" fillId="0" borderId="100" xfId="6" applyNumberFormat="1" applyFont="1" applyBorder="1" applyAlignment="1">
      <alignment horizontal="center" vertical="center" wrapText="1"/>
    </xf>
    <xf numFmtId="186" fontId="23" fillId="0" borderId="66" xfId="6" applyNumberFormat="1" applyFont="1" applyBorder="1" applyAlignment="1">
      <alignment horizontal="center" vertical="center" wrapText="1"/>
    </xf>
    <xf numFmtId="186" fontId="23" fillId="0" borderId="28" xfId="6" applyNumberFormat="1" applyFont="1" applyBorder="1" applyAlignment="1">
      <alignment horizontal="center" vertical="center" wrapText="1"/>
    </xf>
    <xf numFmtId="186" fontId="23" fillId="0" borderId="29" xfId="6" applyNumberFormat="1" applyFont="1" applyBorder="1" applyAlignment="1">
      <alignment horizontal="center" vertical="center" wrapText="1"/>
    </xf>
    <xf numFmtId="186" fontId="23" fillId="0" borderId="30" xfId="6" applyNumberFormat="1" applyFont="1" applyBorder="1" applyAlignment="1">
      <alignment horizontal="center" vertical="center" wrapText="1"/>
    </xf>
    <xf numFmtId="0" fontId="23" fillId="0" borderId="23" xfId="6" applyFont="1" applyBorder="1" applyAlignment="1">
      <alignment horizontal="center" vertical="center"/>
    </xf>
    <xf numFmtId="0" fontId="23" fillId="0" borderId="24" xfId="6" applyFont="1" applyBorder="1" applyAlignment="1">
      <alignment horizontal="center" vertical="center"/>
    </xf>
    <xf numFmtId="0" fontId="23" fillId="0" borderId="25" xfId="6" applyFont="1" applyBorder="1" applyAlignment="1">
      <alignment horizontal="center" vertical="center"/>
    </xf>
    <xf numFmtId="185" fontId="36" fillId="0" borderId="23" xfId="6" applyNumberFormat="1" applyFont="1" applyBorder="1" applyAlignment="1">
      <alignment horizontal="center" vertical="center" wrapText="1"/>
    </xf>
    <xf numFmtId="185" fontId="36" fillId="0" borderId="24" xfId="6" applyNumberFormat="1" applyFont="1" applyBorder="1" applyAlignment="1">
      <alignment horizontal="center" vertical="center" wrapText="1"/>
    </xf>
    <xf numFmtId="185" fontId="36" fillId="0" borderId="25" xfId="6" applyNumberFormat="1" applyFont="1" applyBorder="1" applyAlignment="1">
      <alignment horizontal="center" vertical="center" wrapText="1"/>
    </xf>
    <xf numFmtId="3" fontId="23" fillId="0" borderId="60" xfId="6" applyNumberFormat="1" applyFont="1" applyBorder="1" applyAlignment="1">
      <alignment horizontal="center" vertical="center" wrapText="1"/>
    </xf>
    <xf numFmtId="3" fontId="23" fillId="0" borderId="101" xfId="6" applyNumberFormat="1" applyFont="1" applyBorder="1" applyAlignment="1">
      <alignment horizontal="center" vertical="center" wrapText="1"/>
    </xf>
    <xf numFmtId="185" fontId="36" fillId="0" borderId="115" xfId="6" applyNumberFormat="1" applyFont="1" applyBorder="1" applyAlignment="1">
      <alignment horizontal="center" vertical="center" wrapText="1"/>
    </xf>
    <xf numFmtId="185" fontId="36" fillId="0" borderId="116" xfId="6" applyNumberFormat="1" applyFont="1" applyBorder="1" applyAlignment="1">
      <alignment horizontal="center" vertical="center" wrapText="1"/>
    </xf>
    <xf numFmtId="185" fontId="36" fillId="0" borderId="117" xfId="6" applyNumberFormat="1" applyFont="1" applyBorder="1" applyAlignment="1">
      <alignment horizontal="center" vertical="center" wrapText="1"/>
    </xf>
    <xf numFmtId="186" fontId="23" fillId="0" borderId="56" xfId="6" applyNumberFormat="1" applyFont="1" applyBorder="1" applyAlignment="1">
      <alignment horizontal="center" vertical="center" wrapText="1"/>
    </xf>
    <xf numFmtId="186" fontId="23" fillId="0" borderId="58" xfId="6" applyNumberFormat="1" applyFont="1" applyBorder="1" applyAlignment="1">
      <alignment horizontal="center" vertical="center" wrapText="1"/>
    </xf>
    <xf numFmtId="186" fontId="23" fillId="0" borderId="57" xfId="6" applyNumberFormat="1" applyFont="1" applyBorder="1" applyAlignment="1">
      <alignment horizontal="center" vertical="center" wrapText="1"/>
    </xf>
    <xf numFmtId="3" fontId="36" fillId="0" borderId="23" xfId="6" applyNumberFormat="1" applyFont="1" applyBorder="1" applyAlignment="1">
      <alignment horizontal="center" vertical="center" shrinkToFit="1"/>
    </xf>
    <xf numFmtId="3" fontId="36" fillId="0" borderId="24" xfId="6" applyNumberFormat="1" applyFont="1" applyBorder="1" applyAlignment="1">
      <alignment horizontal="center" vertical="center" shrinkToFit="1"/>
    </xf>
    <xf numFmtId="3" fontId="36" fillId="0" borderId="25" xfId="6" applyNumberFormat="1" applyFont="1" applyBorder="1" applyAlignment="1">
      <alignment horizontal="center" vertical="center" shrinkToFit="1"/>
    </xf>
    <xf numFmtId="189" fontId="23" fillId="0" borderId="26" xfId="6" applyNumberFormat="1" applyFont="1" applyBorder="1" applyAlignment="1">
      <alignment horizontal="right" vertical="top" wrapText="1"/>
    </xf>
    <xf numFmtId="189" fontId="23" fillId="0" borderId="28" xfId="6" applyNumberFormat="1" applyFont="1" applyBorder="1" applyAlignment="1">
      <alignment horizontal="right" vertical="top" wrapText="1"/>
    </xf>
    <xf numFmtId="189" fontId="23" fillId="0" borderId="100" xfId="6" applyNumberFormat="1" applyFont="1" applyBorder="1" applyAlignment="1">
      <alignment horizontal="right" vertical="top" wrapText="1"/>
    </xf>
    <xf numFmtId="189" fontId="23" fillId="0" borderId="75" xfId="6" applyNumberFormat="1" applyFont="1" applyBorder="1" applyAlignment="1">
      <alignment horizontal="right" vertical="top" wrapText="1"/>
    </xf>
    <xf numFmtId="3" fontId="23" fillId="0" borderId="35" xfId="6" applyNumberFormat="1" applyFont="1" applyBorder="1" applyAlignment="1">
      <alignment horizontal="left" vertical="center" wrapText="1"/>
    </xf>
    <xf numFmtId="3" fontId="23" fillId="0" borderId="63" xfId="6" applyNumberFormat="1" applyFont="1" applyBorder="1" applyAlignment="1">
      <alignment horizontal="left" vertical="center" wrapText="1"/>
    </xf>
    <xf numFmtId="0" fontId="23" fillId="0" borderId="35" xfId="6" applyFont="1" applyBorder="1" applyAlignment="1">
      <alignment horizontal="center" vertical="center"/>
    </xf>
    <xf numFmtId="0" fontId="23" fillId="0" borderId="63" xfId="6" applyFont="1" applyBorder="1" applyAlignment="1">
      <alignment horizontal="center" vertical="center"/>
    </xf>
    <xf numFmtId="186" fontId="23" fillId="0" borderId="72" xfId="6" applyNumberFormat="1" applyFont="1" applyBorder="1">
      <alignment vertical="center"/>
    </xf>
    <xf numFmtId="186" fontId="23" fillId="0" borderId="73" xfId="6" applyNumberFormat="1" applyFont="1" applyBorder="1">
      <alignment vertical="center"/>
    </xf>
    <xf numFmtId="185" fontId="23" fillId="0" borderId="63" xfId="6" applyNumberFormat="1" applyFont="1" applyBorder="1" applyAlignment="1">
      <alignment horizontal="center" vertical="center"/>
    </xf>
    <xf numFmtId="3" fontId="23" fillId="0" borderId="35" xfId="6" applyNumberFormat="1" applyFont="1" applyBorder="1" applyAlignment="1">
      <alignment vertical="center" wrapText="1"/>
    </xf>
    <xf numFmtId="3" fontId="23" fillId="0" borderId="63" xfId="6" applyNumberFormat="1" applyFont="1" applyBorder="1" applyAlignment="1">
      <alignment vertical="center" wrapText="1"/>
    </xf>
    <xf numFmtId="185" fontId="36" fillId="0" borderId="0" xfId="6" applyNumberFormat="1" applyFont="1" applyAlignment="1">
      <alignment horizontal="center" vertical="center" wrapText="1"/>
    </xf>
    <xf numFmtId="185" fontId="36" fillId="0" borderId="29" xfId="6" applyNumberFormat="1" applyFont="1" applyBorder="1" applyAlignment="1">
      <alignment horizontal="center" vertical="center" wrapText="1"/>
    </xf>
    <xf numFmtId="195" fontId="36" fillId="0" borderId="25" xfId="6" applyNumberFormat="1" applyFont="1" applyBorder="1" applyAlignment="1">
      <alignment horizontal="center" vertical="center" wrapText="1"/>
    </xf>
    <xf numFmtId="195" fontId="36" fillId="0" borderId="27" xfId="6" applyNumberFormat="1" applyFont="1" applyBorder="1" applyAlignment="1">
      <alignment horizontal="center" vertical="center" wrapText="1"/>
    </xf>
    <xf numFmtId="195" fontId="36" fillId="0" borderId="30" xfId="6" applyNumberFormat="1" applyFont="1" applyBorder="1" applyAlignment="1">
      <alignment horizontal="center" vertical="center" wrapText="1"/>
    </xf>
    <xf numFmtId="185" fontId="23" fillId="0" borderId="26" xfId="6" applyNumberFormat="1" applyFont="1" applyBorder="1" applyAlignment="1">
      <alignment horizontal="center" vertical="center"/>
    </xf>
    <xf numFmtId="186" fontId="23" fillId="0" borderId="72" xfId="6" applyNumberFormat="1" applyFont="1" applyBorder="1" applyAlignment="1">
      <alignment vertical="center" wrapText="1"/>
    </xf>
    <xf numFmtId="186" fontId="23" fillId="0" borderId="73" xfId="6" applyNumberFormat="1" applyFont="1" applyBorder="1" applyAlignment="1">
      <alignment vertical="center" wrapText="1"/>
    </xf>
    <xf numFmtId="186" fontId="23" fillId="0" borderId="74" xfId="6" applyNumberFormat="1" applyFont="1" applyBorder="1" applyAlignment="1">
      <alignment vertical="center" wrapText="1"/>
    </xf>
    <xf numFmtId="185" fontId="36" fillId="0" borderId="118" xfId="6" applyNumberFormat="1" applyFont="1" applyBorder="1" applyAlignment="1">
      <alignment horizontal="center" vertical="center" wrapText="1"/>
    </xf>
    <xf numFmtId="185" fontId="36" fillId="0" borderId="119" xfId="6" applyNumberFormat="1" applyFont="1" applyBorder="1" applyAlignment="1">
      <alignment horizontal="center" vertical="center" wrapText="1"/>
    </xf>
    <xf numFmtId="185" fontId="36" fillId="0" borderId="78" xfId="6" applyNumberFormat="1" applyFont="1" applyBorder="1" applyAlignment="1">
      <alignment horizontal="center" vertical="center" wrapText="1"/>
    </xf>
    <xf numFmtId="49" fontId="36" fillId="0" borderId="24" xfId="6" applyNumberFormat="1" applyFont="1" applyBorder="1" applyAlignment="1">
      <alignment horizontal="center" vertical="center" wrapText="1"/>
    </xf>
    <xf numFmtId="49" fontId="36" fillId="0" borderId="0" xfId="6" applyNumberFormat="1" applyFont="1" applyAlignment="1">
      <alignment horizontal="center" vertical="center" wrapText="1"/>
    </xf>
    <xf numFmtId="49" fontId="36" fillId="0" borderId="29" xfId="6" applyNumberFormat="1" applyFont="1" applyBorder="1" applyAlignment="1">
      <alignment horizontal="center" vertical="center" wrapText="1"/>
    </xf>
    <xf numFmtId="186" fontId="23" fillId="0" borderId="35" xfId="6" applyNumberFormat="1" applyFont="1" applyBorder="1" applyAlignment="1">
      <alignment vertical="center" wrapText="1"/>
    </xf>
    <xf numFmtId="186" fontId="23" fillId="0" borderId="63" xfId="6" applyNumberFormat="1" applyFont="1" applyBorder="1" applyAlignment="1">
      <alignment vertical="center" wrapText="1"/>
    </xf>
    <xf numFmtId="186" fontId="23" fillId="0" borderId="66" xfId="6" applyNumberFormat="1" applyFont="1" applyBorder="1" applyAlignment="1">
      <alignment vertical="center" wrapText="1"/>
    </xf>
    <xf numFmtId="187" fontId="23" fillId="0" borderId="63" xfId="6" applyNumberFormat="1" applyFont="1" applyBorder="1" applyAlignment="1">
      <alignment horizontal="center" vertical="center"/>
    </xf>
    <xf numFmtId="186" fontId="23" fillId="0" borderId="35" xfId="6" applyNumberFormat="1" applyFont="1" applyBorder="1" applyAlignment="1">
      <alignment wrapText="1"/>
    </xf>
    <xf numFmtId="186" fontId="23" fillId="0" borderId="63" xfId="6" applyNumberFormat="1" applyFont="1" applyBorder="1" applyAlignment="1">
      <alignment wrapText="1"/>
    </xf>
    <xf numFmtId="186" fontId="23" fillId="0" borderId="35" xfId="6" applyNumberFormat="1" applyFont="1" applyBorder="1">
      <alignment vertical="center"/>
    </xf>
    <xf numFmtId="186" fontId="23" fillId="0" borderId="63" xfId="6" applyNumberFormat="1" applyFont="1" applyBorder="1">
      <alignment vertical="center"/>
    </xf>
    <xf numFmtId="187" fontId="23" fillId="0" borderId="26" xfId="6" applyNumberFormat="1" applyFont="1" applyBorder="1" applyAlignment="1">
      <alignment horizontal="center" vertical="center"/>
    </xf>
    <xf numFmtId="186" fontId="23" fillId="0" borderId="23" xfId="6" applyNumberFormat="1" applyFont="1" applyBorder="1" applyAlignment="1">
      <alignment horizontal="right" vertical="center" wrapText="1"/>
    </xf>
    <xf numFmtId="186" fontId="23" fillId="0" borderId="26" xfId="6" applyNumberFormat="1" applyFont="1" applyBorder="1" applyAlignment="1">
      <alignment horizontal="right" vertical="center" wrapText="1"/>
    </xf>
    <xf numFmtId="186" fontId="23" fillId="0" borderId="28" xfId="6" applyNumberFormat="1" applyFont="1" applyBorder="1" applyAlignment="1">
      <alignment horizontal="right" vertical="center" wrapText="1"/>
    </xf>
    <xf numFmtId="186" fontId="23" fillId="0" borderId="25" xfId="6" applyNumberFormat="1" applyFont="1" applyBorder="1" applyAlignment="1">
      <alignment horizontal="right" vertical="center" wrapText="1"/>
    </xf>
    <xf numFmtId="186" fontId="23" fillId="0" borderId="27" xfId="6" applyNumberFormat="1" applyFont="1" applyBorder="1" applyAlignment="1">
      <alignment horizontal="right" vertical="center" wrapText="1"/>
    </xf>
    <xf numFmtId="186" fontId="23" fillId="0" borderId="30" xfId="6" applyNumberFormat="1" applyFont="1" applyBorder="1" applyAlignment="1">
      <alignment horizontal="right" vertical="center" wrapText="1"/>
    </xf>
    <xf numFmtId="187" fontId="23" fillId="0" borderId="27" xfId="6" applyNumberFormat="1" applyFont="1" applyBorder="1" applyAlignment="1">
      <alignment horizontal="center" vertical="center"/>
    </xf>
    <xf numFmtId="188" fontId="23" fillId="0" borderId="23" xfId="6" applyNumberFormat="1" applyFont="1" applyBorder="1" applyAlignment="1">
      <alignment vertical="center" wrapText="1"/>
    </xf>
    <xf numFmtId="188" fontId="23" fillId="0" borderId="26" xfId="6" applyNumberFormat="1" applyFont="1" applyBorder="1" applyAlignment="1">
      <alignment vertical="center" wrapText="1"/>
    </xf>
    <xf numFmtId="188" fontId="23" fillId="0" borderId="28" xfId="6" applyNumberFormat="1" applyFont="1" applyBorder="1" applyAlignment="1">
      <alignment vertical="center" wrapText="1"/>
    </xf>
    <xf numFmtId="185" fontId="36" fillId="0" borderId="53" xfId="6" applyNumberFormat="1" applyFont="1" applyBorder="1" applyAlignment="1">
      <alignment horizontal="center" vertical="center" wrapText="1"/>
    </xf>
    <xf numFmtId="185" fontId="36" fillId="0" borderId="122" xfId="6" applyNumberFormat="1" applyFont="1" applyBorder="1" applyAlignment="1">
      <alignment horizontal="center" vertical="center" wrapText="1"/>
    </xf>
    <xf numFmtId="49" fontId="36" fillId="0" borderId="122" xfId="6" applyNumberFormat="1" applyFont="1" applyBorder="1" applyAlignment="1">
      <alignment horizontal="center" vertical="center" wrapText="1"/>
    </xf>
    <xf numFmtId="189" fontId="23" fillId="0" borderId="63" xfId="6" applyNumberFormat="1" applyFont="1" applyBorder="1" applyAlignment="1">
      <alignment horizontal="right" vertical="top" wrapText="1"/>
    </xf>
    <xf numFmtId="189" fontId="23" fillId="0" borderId="66" xfId="6" applyNumberFormat="1" applyFont="1" applyBorder="1" applyAlignment="1">
      <alignment horizontal="right" vertical="top" wrapText="1"/>
    </xf>
    <xf numFmtId="189" fontId="23" fillId="0" borderId="27" xfId="6" applyNumberFormat="1" applyFont="1" applyBorder="1" applyAlignment="1">
      <alignment horizontal="right" vertical="top" wrapText="1"/>
    </xf>
    <xf numFmtId="189" fontId="23" fillId="0" borderId="30" xfId="6" applyNumberFormat="1" applyFont="1" applyBorder="1" applyAlignment="1">
      <alignment horizontal="right" vertical="top" wrapText="1"/>
    </xf>
    <xf numFmtId="195" fontId="36" fillId="0" borderId="117" xfId="6" applyNumberFormat="1" applyFont="1" applyBorder="1" applyAlignment="1">
      <alignment horizontal="center" vertical="center" wrapText="1"/>
    </xf>
    <xf numFmtId="186" fontId="23" fillId="0" borderId="23" xfId="6" applyNumberFormat="1" applyFont="1" applyBorder="1" applyAlignment="1">
      <alignment wrapText="1"/>
    </xf>
    <xf numFmtId="186" fontId="23" fillId="0" borderId="26" xfId="6" applyNumberFormat="1" applyFont="1" applyBorder="1" applyAlignment="1">
      <alignment wrapText="1"/>
    </xf>
    <xf numFmtId="186" fontId="23" fillId="0" borderId="102" xfId="6" applyNumberFormat="1" applyFont="1" applyBorder="1" applyAlignment="1">
      <alignment wrapText="1"/>
    </xf>
    <xf numFmtId="186" fontId="23" fillId="0" borderId="100" xfId="6" applyNumberFormat="1" applyFont="1" applyBorder="1" applyAlignment="1">
      <alignment wrapText="1"/>
    </xf>
    <xf numFmtId="186" fontId="23" fillId="0" borderId="25" xfId="6" applyNumberFormat="1" applyFont="1" applyBorder="1" applyAlignment="1">
      <alignment wrapText="1"/>
    </xf>
    <xf numFmtId="186" fontId="23" fillId="0" borderId="27" xfId="6" applyNumberFormat="1" applyFont="1" applyBorder="1" applyAlignment="1">
      <alignment wrapText="1"/>
    </xf>
    <xf numFmtId="3" fontId="23" fillId="0" borderId="72" xfId="6" applyNumberFormat="1" applyFont="1" applyBorder="1" applyAlignment="1">
      <alignment horizontal="center" vertical="center"/>
    </xf>
    <xf numFmtId="3" fontId="23" fillId="0" borderId="73" xfId="6" applyNumberFormat="1" applyFont="1" applyBorder="1" applyAlignment="1">
      <alignment horizontal="center" vertical="center"/>
    </xf>
    <xf numFmtId="3" fontId="23" fillId="0" borderId="74" xfId="6" applyNumberFormat="1" applyFont="1" applyBorder="1" applyAlignment="1">
      <alignment horizontal="center" vertical="center"/>
    </xf>
    <xf numFmtId="49" fontId="36" fillId="0" borderId="116" xfId="6" applyNumberFormat="1" applyFont="1" applyBorder="1" applyAlignment="1">
      <alignment horizontal="center" vertical="center" wrapText="1"/>
    </xf>
    <xf numFmtId="187" fontId="23" fillId="0" borderId="0" xfId="6" applyNumberFormat="1" applyFont="1" applyAlignment="1">
      <alignment horizontal="center" vertical="center"/>
    </xf>
    <xf numFmtId="0" fontId="3" fillId="0" borderId="23" xfId="0" applyFont="1" applyBorder="1" applyAlignment="1">
      <alignment vertical="center" wrapText="1"/>
    </xf>
    <xf numFmtId="0" fontId="0" fillId="0" borderId="26" xfId="0" applyBorder="1" applyAlignment="1">
      <alignment vertical="center" wrapText="1"/>
    </xf>
    <xf numFmtId="0" fontId="0" fillId="0" borderId="28" xfId="0" applyBorder="1" applyAlignment="1">
      <alignment vertical="center" wrapText="1"/>
    </xf>
    <xf numFmtId="0" fontId="3" fillId="0" borderId="25" xfId="0" applyFont="1" applyBorder="1" applyAlignment="1">
      <alignment vertical="center" wrapText="1"/>
    </xf>
    <xf numFmtId="0" fontId="0" fillId="0" borderId="27" xfId="0" applyBorder="1" applyAlignment="1">
      <alignment vertical="center" wrapText="1"/>
    </xf>
    <xf numFmtId="0" fontId="0" fillId="0" borderId="30" xfId="0" applyBorder="1" applyAlignment="1">
      <alignment vertical="center" wrapText="1"/>
    </xf>
    <xf numFmtId="0" fontId="0" fillId="0" borderId="24" xfId="0" applyBorder="1" applyAlignment="1">
      <alignment wrapText="1"/>
    </xf>
    <xf numFmtId="0" fontId="0" fillId="0" borderId="25" xfId="0" applyBorder="1" applyAlignment="1">
      <alignment wrapText="1"/>
    </xf>
    <xf numFmtId="0" fontId="12" fillId="0" borderId="35" xfId="0" applyFont="1" applyBorder="1" applyAlignment="1">
      <alignment vertical="center" wrapText="1"/>
    </xf>
    <xf numFmtId="0" fontId="0" fillId="0" borderId="63" xfId="0" applyBorder="1" applyAlignment="1">
      <alignment vertical="center" wrapText="1"/>
    </xf>
    <xf numFmtId="0" fontId="0" fillId="0" borderId="66" xfId="0" applyBorder="1" applyAlignment="1">
      <alignment vertical="center" wrapText="1"/>
    </xf>
    <xf numFmtId="0" fontId="3" fillId="0" borderId="26" xfId="0" applyFont="1" applyBorder="1" applyAlignment="1">
      <alignment horizontal="left" vertical="center" wrapText="1"/>
    </xf>
    <xf numFmtId="0" fontId="3" fillId="0" borderId="0" xfId="0" applyFont="1" applyAlignment="1">
      <alignment horizontal="left" vertical="center" wrapText="1"/>
    </xf>
    <xf numFmtId="3" fontId="3" fillId="0" borderId="0" xfId="0" applyNumberFormat="1" applyFont="1" applyAlignment="1">
      <alignment horizontal="righ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29" xfId="0" applyFont="1" applyBorder="1" applyAlignment="1">
      <alignment horizontal="left" vertical="center" wrapText="1"/>
    </xf>
    <xf numFmtId="3" fontId="3" fillId="0" borderId="29" xfId="0" applyNumberFormat="1" applyFont="1" applyBorder="1" applyAlignment="1">
      <alignment horizontal="right" vertical="center" wrapText="1"/>
    </xf>
    <xf numFmtId="0" fontId="3" fillId="0" borderId="30" xfId="0" applyFont="1" applyBorder="1" applyAlignment="1">
      <alignment horizontal="left" vertical="center" wrapText="1"/>
    </xf>
    <xf numFmtId="0" fontId="3" fillId="0" borderId="26" xfId="0" applyFont="1" applyBorder="1" applyAlignment="1">
      <alignment vertical="center" wrapText="1"/>
    </xf>
    <xf numFmtId="0" fontId="3" fillId="0" borderId="28" xfId="0" applyFont="1" applyBorder="1" applyAlignment="1">
      <alignment vertical="center" wrapText="1"/>
    </xf>
    <xf numFmtId="0" fontId="3" fillId="0" borderId="24" xfId="0" applyFont="1" applyBorder="1" applyAlignment="1">
      <alignment vertical="center" wrapText="1"/>
    </xf>
    <xf numFmtId="0" fontId="3" fillId="0" borderId="0" xfId="0" applyFont="1" applyAlignment="1">
      <alignment vertical="center" wrapText="1"/>
    </xf>
    <xf numFmtId="0" fontId="3" fillId="0" borderId="29" xfId="0" applyFont="1" applyBorder="1" applyAlignment="1">
      <alignment vertical="center" wrapText="1"/>
    </xf>
    <xf numFmtId="0" fontId="3" fillId="0" borderId="14" xfId="0" applyFont="1" applyBorder="1" applyAlignment="1">
      <alignment horizontal="distributed" vertical="center" wrapText="1"/>
    </xf>
    <xf numFmtId="0" fontId="3" fillId="0" borderId="12" xfId="0" applyFont="1" applyBorder="1" applyAlignment="1">
      <alignment horizontal="distributed" vertical="center" wrapText="1"/>
    </xf>
    <xf numFmtId="0" fontId="3" fillId="0" borderId="13" xfId="0" applyFont="1" applyBorder="1" applyAlignment="1">
      <alignment horizontal="distributed" vertical="center" wrapText="1"/>
    </xf>
    <xf numFmtId="3" fontId="3" fillId="0" borderId="23" xfId="0" applyNumberFormat="1" applyFont="1" applyBorder="1" applyAlignment="1">
      <alignment horizontal="right" vertical="center" wrapText="1"/>
    </xf>
    <xf numFmtId="3" fontId="3" fillId="0" borderId="24" xfId="0" applyNumberFormat="1" applyFont="1" applyBorder="1" applyAlignment="1">
      <alignment horizontal="right" vertical="center" wrapText="1"/>
    </xf>
    <xf numFmtId="3" fontId="3" fillId="0" borderId="25" xfId="0" applyNumberFormat="1" applyFont="1" applyBorder="1" applyAlignment="1">
      <alignment horizontal="right" vertical="center" wrapText="1"/>
    </xf>
    <xf numFmtId="0" fontId="20" fillId="0" borderId="13" xfId="8" applyFont="1" applyBorder="1" applyAlignment="1">
      <alignment vertical="center" wrapText="1"/>
    </xf>
    <xf numFmtId="3" fontId="3" fillId="0" borderId="14" xfId="0" applyNumberFormat="1" applyFont="1" applyBorder="1" applyAlignment="1">
      <alignment horizontal="right" vertical="center" wrapText="1"/>
    </xf>
    <xf numFmtId="3" fontId="3" fillId="0" borderId="12" xfId="0" applyNumberFormat="1" applyFont="1" applyBorder="1" applyAlignment="1">
      <alignment horizontal="right" vertical="center" wrapText="1"/>
    </xf>
    <xf numFmtId="3" fontId="3" fillId="0" borderId="13" xfId="0" applyNumberFormat="1" applyFont="1" applyBorder="1" applyAlignment="1">
      <alignment horizontal="right" vertical="center" wrapText="1"/>
    </xf>
    <xf numFmtId="186" fontId="3" fillId="0" borderId="14" xfId="0" applyNumberFormat="1" applyFont="1" applyBorder="1" applyAlignment="1">
      <alignment horizontal="distributed" vertical="center"/>
    </xf>
    <xf numFmtId="186" fontId="3" fillId="0" borderId="12" xfId="0" applyNumberFormat="1" applyFont="1" applyBorder="1" applyAlignment="1">
      <alignment horizontal="distributed" vertical="center"/>
    </xf>
    <xf numFmtId="186" fontId="3" fillId="0" borderId="13" xfId="0" applyNumberFormat="1" applyFont="1" applyBorder="1" applyAlignment="1">
      <alignment horizontal="distributed" vertical="center"/>
    </xf>
    <xf numFmtId="186" fontId="3" fillId="0" borderId="14" xfId="0" applyNumberFormat="1" applyFont="1" applyBorder="1" applyAlignment="1">
      <alignment horizontal="right" vertical="center"/>
    </xf>
    <xf numFmtId="186" fontId="3" fillId="0" borderId="12" xfId="0" applyNumberFormat="1" applyFont="1" applyBorder="1" applyAlignment="1">
      <alignment horizontal="right" vertical="center"/>
    </xf>
    <xf numFmtId="186" fontId="3" fillId="0" borderId="13" xfId="0" applyNumberFormat="1" applyFont="1" applyBorder="1" applyAlignment="1">
      <alignment horizontal="right" vertical="center"/>
    </xf>
    <xf numFmtId="3" fontId="3" fillId="0" borderId="28" xfId="0" applyNumberFormat="1" applyFont="1" applyBorder="1" applyAlignment="1">
      <alignment horizontal="right" vertical="center" wrapText="1"/>
    </xf>
    <xf numFmtId="3" fontId="3" fillId="0" borderId="30" xfId="0" applyNumberFormat="1" applyFont="1" applyBorder="1" applyAlignment="1">
      <alignment horizontal="right" vertical="center" wrapText="1"/>
    </xf>
    <xf numFmtId="0" fontId="3" fillId="0" borderId="25" xfId="8" applyFont="1" applyBorder="1" applyAlignment="1">
      <alignment vertical="center" wrapText="1"/>
    </xf>
    <xf numFmtId="0" fontId="3" fillId="0" borderId="27" xfId="8" applyFont="1" applyBorder="1" applyAlignment="1">
      <alignment vertical="center" wrapText="1"/>
    </xf>
    <xf numFmtId="0" fontId="3" fillId="0" borderId="30" xfId="8" applyFont="1" applyBorder="1" applyAlignment="1">
      <alignment vertical="center" wrapText="1"/>
    </xf>
    <xf numFmtId="0" fontId="3" fillId="0" borderId="35" xfId="0" applyFont="1" applyBorder="1" applyAlignment="1">
      <alignment horizontal="center" vertical="center"/>
    </xf>
    <xf numFmtId="0" fontId="3" fillId="0" borderId="63" xfId="0" applyFont="1" applyBorder="1" applyAlignment="1">
      <alignment horizontal="center" vertical="center"/>
    </xf>
    <xf numFmtId="0" fontId="3" fillId="0" borderId="66" xfId="0" applyFont="1" applyBorder="1" applyAlignment="1">
      <alignment horizontal="center" vertical="center"/>
    </xf>
    <xf numFmtId="0" fontId="3" fillId="0" borderId="24" xfId="8" applyFont="1" applyBorder="1" applyAlignment="1">
      <alignment horizontal="center" wrapText="1"/>
    </xf>
    <xf numFmtId="0" fontId="3" fillId="0" borderId="24" xfId="8" applyFont="1" applyBorder="1" applyAlignment="1">
      <alignment horizontal="center"/>
    </xf>
    <xf numFmtId="197" fontId="3" fillId="0" borderId="0" xfId="8" applyNumberFormat="1" applyFont="1" applyAlignment="1">
      <alignment horizontal="center" vertical="center"/>
    </xf>
    <xf numFmtId="186" fontId="3" fillId="0" borderId="0" xfId="8" applyNumberFormat="1" applyFont="1" applyAlignment="1">
      <alignment horizontal="center" vertical="center"/>
    </xf>
    <xf numFmtId="3" fontId="3" fillId="0" borderId="34" xfId="0" applyNumberFormat="1" applyFont="1" applyBorder="1" applyAlignment="1">
      <alignment horizontal="center" vertical="center" wrapText="1"/>
    </xf>
    <xf numFmtId="3" fontId="3" fillId="0" borderId="14" xfId="0" applyNumberFormat="1" applyFont="1" applyBorder="1" applyAlignment="1">
      <alignment horizontal="center" vertical="center" wrapText="1"/>
    </xf>
    <xf numFmtId="190" fontId="3" fillId="0" borderId="34" xfId="0" applyNumberFormat="1" applyFont="1" applyBorder="1" applyAlignment="1">
      <alignment horizontal="center" vertical="center" wrapText="1"/>
    </xf>
    <xf numFmtId="190" fontId="3" fillId="0" borderId="14" xfId="0" applyNumberFormat="1" applyFont="1" applyBorder="1" applyAlignment="1">
      <alignment horizontal="center" vertical="center" wrapText="1"/>
    </xf>
    <xf numFmtId="191" fontId="3" fillId="0" borderId="34" xfId="0" applyNumberFormat="1" applyFont="1" applyBorder="1" applyAlignment="1">
      <alignment horizontal="center" vertical="center" wrapText="1"/>
    </xf>
    <xf numFmtId="191" fontId="3" fillId="0" borderId="14" xfId="0" applyNumberFormat="1" applyFont="1" applyBorder="1" applyAlignment="1">
      <alignment horizontal="center" vertical="center" wrapText="1"/>
    </xf>
    <xf numFmtId="198" fontId="3" fillId="0" borderId="34" xfId="0" applyNumberFormat="1" applyFont="1" applyBorder="1" applyAlignment="1">
      <alignment horizontal="center" vertical="center" wrapText="1"/>
    </xf>
    <xf numFmtId="198" fontId="3" fillId="0" borderId="14" xfId="0" applyNumberFormat="1" applyFont="1" applyBorder="1" applyAlignment="1">
      <alignment horizontal="center" vertical="center" wrapText="1"/>
    </xf>
    <xf numFmtId="186" fontId="3" fillId="0" borderId="0" xfId="0" applyNumberFormat="1" applyFont="1" applyAlignment="1">
      <alignment horizontal="left" vertical="center" wrapText="1"/>
    </xf>
    <xf numFmtId="0" fontId="3" fillId="0" borderId="29" xfId="0" applyFont="1" applyBorder="1" applyAlignment="1">
      <alignment horizontal="right" vertical="center"/>
    </xf>
    <xf numFmtId="0" fontId="3" fillId="0" borderId="30" xfId="0" applyFont="1" applyBorder="1" applyAlignment="1">
      <alignment horizontal="right" vertical="center"/>
    </xf>
    <xf numFmtId="0" fontId="3" fillId="0" borderId="23" xfId="8" applyFont="1" applyBorder="1" applyAlignment="1">
      <alignment horizontal="center" wrapText="1"/>
    </xf>
    <xf numFmtId="186" fontId="3" fillId="0" borderId="28" xfId="8" applyNumberFormat="1" applyFont="1" applyBorder="1" applyAlignment="1">
      <alignment horizontal="right" vertical="center"/>
    </xf>
    <xf numFmtId="186" fontId="3" fillId="0" borderId="29" xfId="8" applyNumberFormat="1" applyFont="1" applyBorder="1" applyAlignment="1">
      <alignment horizontal="right" vertical="center"/>
    </xf>
    <xf numFmtId="0" fontId="3" fillId="0" borderId="29" xfId="0" applyFont="1" applyBorder="1" applyAlignment="1">
      <alignment horizontal="left" vertical="center"/>
    </xf>
    <xf numFmtId="0" fontId="3" fillId="0" borderId="30" xfId="0" applyFont="1" applyBorder="1" applyAlignment="1">
      <alignment horizontal="left" vertical="center"/>
    </xf>
    <xf numFmtId="0" fontId="20" fillId="0" borderId="25" xfId="0" applyFont="1" applyBorder="1" applyAlignment="1">
      <alignment vertical="center" wrapText="1"/>
    </xf>
    <xf numFmtId="0" fontId="31" fillId="0" borderId="27" xfId="0" applyFont="1" applyBorder="1" applyAlignment="1">
      <alignment vertical="center" wrapText="1"/>
    </xf>
    <xf numFmtId="0" fontId="31" fillId="0" borderId="30" xfId="0" applyFont="1" applyBorder="1" applyAlignment="1">
      <alignment vertical="center" wrapText="1"/>
    </xf>
    <xf numFmtId="0" fontId="37" fillId="0" borderId="0" xfId="0" applyFont="1" applyAlignment="1">
      <alignment horizontal="center" vertical="center"/>
    </xf>
    <xf numFmtId="49" fontId="37" fillId="0" borderId="0" xfId="6" applyNumberFormat="1" applyFont="1" applyAlignment="1">
      <alignment horizontal="center" vertical="center"/>
    </xf>
    <xf numFmtId="196" fontId="37" fillId="0" borderId="0" xfId="0" applyNumberFormat="1" applyFont="1" applyAlignment="1">
      <alignment horizontal="center" vertical="center"/>
    </xf>
  </cellXfs>
  <cellStyles count="9">
    <cellStyle name="パーセント 2 2" xfId="3" xr:uid="{00000000-0005-0000-0000-000000000000}"/>
    <cellStyle name="パーセント 3" xfId="4" xr:uid="{00000000-0005-0000-0000-000001000000}"/>
    <cellStyle name="桁区切り 3" xfId="5" xr:uid="{00000000-0005-0000-0000-000002000000}"/>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5">
    <dxf>
      <font>
        <color rgb="FFFF0000"/>
      </font>
      <fill>
        <patternFill>
          <bgColor rgb="FFFFFF99"/>
        </patternFill>
      </fill>
    </dxf>
    <dxf>
      <font>
        <color rgb="FF0070C0"/>
      </font>
      <fill>
        <patternFill>
          <bgColor rgb="FFFFFF99"/>
        </patternFill>
      </fill>
    </dxf>
    <dxf>
      <fill>
        <patternFill>
          <bgColor theme="4"/>
        </patternFill>
      </fill>
    </dxf>
    <dxf>
      <fill>
        <patternFill>
          <bgColor theme="4"/>
        </patternFill>
      </fill>
    </dxf>
    <dxf>
      <fill>
        <patternFill>
          <bgColor theme="4"/>
        </patternFill>
      </fill>
    </dxf>
  </dxfs>
  <tableStyles count="0" defaultTableStyle="TableStyleMedium2" defaultPivotStyle="PivotStyleLight16"/>
  <colors>
    <mruColors>
      <color rgb="FF99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8</xdr:col>
      <xdr:colOff>581025</xdr:colOff>
      <xdr:row>5</xdr:row>
      <xdr:rowOff>1012825</xdr:rowOff>
    </xdr:to>
    <xdr:sp macro="" textlink="">
      <xdr:nvSpPr>
        <xdr:cNvPr id="2" name="四角形: 角を丸くする 1">
          <a:extLst>
            <a:ext uri="{FF2B5EF4-FFF2-40B4-BE49-F238E27FC236}">
              <a16:creationId xmlns:a16="http://schemas.microsoft.com/office/drawing/2014/main" id="{C17EF08A-2EF2-4739-A656-6DE9BB1F3B3B}"/>
            </a:ext>
          </a:extLst>
        </xdr:cNvPr>
        <xdr:cNvSpPr/>
      </xdr:nvSpPr>
      <xdr:spPr>
        <a:xfrm>
          <a:off x="0" y="171450"/>
          <a:ext cx="5086350" cy="2679700"/>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単価表の参照先が変更になった場合は</a:t>
          </a:r>
          <a:endParaRPr kumimoji="1" lang="en-US" altLang="ja-JP" sz="1100">
            <a:solidFill>
              <a:sysClr val="windowText" lastClr="000000"/>
            </a:solidFill>
          </a:endParaRPr>
        </a:p>
        <a:p>
          <a:pPr algn="l"/>
          <a:r>
            <a:rPr kumimoji="1" lang="ja-JP" altLang="en-US" sz="1100">
              <a:solidFill>
                <a:srgbClr val="FF0000"/>
              </a:solidFill>
            </a:rPr>
            <a:t>→単価表参照列</a:t>
          </a:r>
          <a:r>
            <a:rPr kumimoji="1" lang="en-US" altLang="ja-JP" sz="1100">
              <a:solidFill>
                <a:srgbClr val="FF0000"/>
              </a:solidFill>
            </a:rPr>
            <a:t>(</a:t>
          </a:r>
          <a:r>
            <a:rPr kumimoji="1" lang="ja-JP" altLang="en-US" sz="1100">
              <a:solidFill>
                <a:srgbClr val="FF0000"/>
              </a:solidFill>
            </a:rPr>
            <a:t>要メンテ</a:t>
          </a:r>
          <a:r>
            <a:rPr kumimoji="1" lang="en-US" altLang="ja-JP" sz="1100">
              <a:solidFill>
                <a:srgbClr val="FF0000"/>
              </a:solidFill>
            </a:rPr>
            <a:t>)</a:t>
          </a:r>
        </a:p>
        <a:p>
          <a:pPr algn="l"/>
          <a:r>
            <a:rPr kumimoji="1" lang="ja-JP" altLang="en-US" sz="1100">
              <a:solidFill>
                <a:sysClr val="windowText" lastClr="000000"/>
              </a:solidFill>
            </a:rPr>
            <a:t>の列番号を変更することで、積算表シートの参照先が変更されます。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複数列選択</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SHIFT</a:t>
          </a:r>
          <a:r>
            <a:rPr kumimoji="1" lang="ja-JP" altLang="en-US" sz="1100">
              <a:solidFill>
                <a:sysClr val="windowText" lastClr="000000"/>
              </a:solidFill>
            </a:rPr>
            <a:t>＋</a:t>
          </a:r>
          <a:r>
            <a:rPr kumimoji="1" lang="en-US" altLang="ja-JP" sz="1100">
              <a:solidFill>
                <a:sysClr val="windowText" lastClr="000000"/>
              </a:solidFill>
            </a:rPr>
            <a:t>F8</a:t>
          </a:r>
          <a:r>
            <a:rPr kumimoji="1" lang="ja-JP" altLang="en-US" sz="1100">
              <a:solidFill>
                <a:sysClr val="windowText" lastClr="000000"/>
              </a:solidFill>
            </a:rPr>
            <a:t>」を押した後に単価表の対象列番号をクリックしていきます。</a:t>
          </a:r>
          <a:endParaRPr kumimoji="1" lang="en-US" altLang="ja-JP" sz="1100">
            <a:solidFill>
              <a:sysClr val="windowText" lastClr="000000"/>
            </a:solidFill>
          </a:endParaRPr>
        </a:p>
        <a:p>
          <a:pPr algn="l"/>
          <a:r>
            <a:rPr kumimoji="1" lang="ja-JP" altLang="en-US" sz="1100">
              <a:solidFill>
                <a:sysClr val="windowText" lastClr="000000"/>
              </a:solidFill>
            </a:rPr>
            <a:t>　選択後に「</a:t>
          </a:r>
          <a:r>
            <a:rPr kumimoji="1" lang="en-US" altLang="ja-JP" sz="1100">
              <a:solidFill>
                <a:sysClr val="windowText" lastClr="000000"/>
              </a:solidFill>
            </a:rPr>
            <a:t>ESC</a:t>
          </a:r>
          <a:r>
            <a:rPr kumimoji="1" lang="ja-JP" altLang="en-US" sz="1100">
              <a:solidFill>
                <a:sysClr val="windowText" lastClr="000000"/>
              </a:solidFill>
            </a:rPr>
            <a:t>」を押下で選択モード解除</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コピー貼り付け</a:t>
          </a:r>
          <a:endParaRPr kumimoji="1" lang="en-US" altLang="ja-JP" sz="1100">
            <a:solidFill>
              <a:sysClr val="windowText" lastClr="000000"/>
            </a:solidFill>
          </a:endParaRPr>
        </a:p>
        <a:p>
          <a:pPr algn="l"/>
          <a:r>
            <a:rPr kumimoji="1" lang="ja-JP" altLang="en-US" sz="1100">
              <a:solidFill>
                <a:sysClr val="windowText" lastClr="000000"/>
              </a:solidFill>
            </a:rPr>
            <a:t>　選択後にコピー</a:t>
          </a:r>
          <a:endParaRPr kumimoji="1" lang="en-US" altLang="ja-JP" sz="1100">
            <a:solidFill>
              <a:sysClr val="windowText" lastClr="000000"/>
            </a:solidFill>
          </a:endParaRPr>
        </a:p>
        <a:p>
          <a:pPr algn="l"/>
          <a:r>
            <a:rPr kumimoji="1" lang="ja-JP" altLang="en-US" sz="1100">
              <a:solidFill>
                <a:sysClr val="windowText" lastClr="000000"/>
              </a:solidFill>
            </a:rPr>
            <a:t>　貼り付け時　右クリック→「値のみ貼り付け」</a:t>
          </a:r>
        </a:p>
      </xdr:txBody>
    </xdr:sp>
    <xdr:clientData/>
  </xdr:twoCellAnchor>
  <xdr:twoCellAnchor>
    <xdr:from>
      <xdr:col>59</xdr:col>
      <xdr:colOff>161925</xdr:colOff>
      <xdr:row>14</xdr:row>
      <xdr:rowOff>60325</xdr:rowOff>
    </xdr:from>
    <xdr:to>
      <xdr:col>68</xdr:col>
      <xdr:colOff>38100</xdr:colOff>
      <xdr:row>17</xdr:row>
      <xdr:rowOff>98425</xdr:rowOff>
    </xdr:to>
    <xdr:sp macro="" textlink="">
      <xdr:nvSpPr>
        <xdr:cNvPr id="3" name="吹き出し: 角を丸めた四角形 2">
          <a:extLst>
            <a:ext uri="{FF2B5EF4-FFF2-40B4-BE49-F238E27FC236}">
              <a16:creationId xmlns:a16="http://schemas.microsoft.com/office/drawing/2014/main" id="{4DFEC96F-009F-46BE-BC3C-EDCD3B5F393B}"/>
            </a:ext>
          </a:extLst>
        </xdr:cNvPr>
        <xdr:cNvSpPr/>
      </xdr:nvSpPr>
      <xdr:spPr>
        <a:xfrm>
          <a:off x="16856075" y="4537075"/>
          <a:ext cx="1419225" cy="558800"/>
        </a:xfrm>
        <a:prstGeom prst="wedgeRoundRectCallout">
          <a:avLst>
            <a:gd name="adj1" fmla="val -62143"/>
            <a:gd name="adj2" fmla="val -2087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t>加算率</a:t>
          </a:r>
          <a:r>
            <a:rPr kumimoji="1" lang="en-US" altLang="ja-JP" sz="800"/>
            <a:t>C</a:t>
          </a:r>
          <a:r>
            <a:rPr kumimoji="1" lang="ja-JP" altLang="en-US" sz="800"/>
            <a:t>はすでに加算後の値を元にしているため書式変更はしない。</a:t>
          </a:r>
        </a:p>
      </xdr:txBody>
    </xdr:sp>
    <xdr:clientData/>
  </xdr:twoCellAnchor>
  <xdr:twoCellAnchor>
    <xdr:from>
      <xdr:col>7</xdr:col>
      <xdr:colOff>273050</xdr:colOff>
      <xdr:row>27</xdr:row>
      <xdr:rowOff>158750</xdr:rowOff>
    </xdr:from>
    <xdr:to>
      <xdr:col>12</xdr:col>
      <xdr:colOff>247650</xdr:colOff>
      <xdr:row>31</xdr:row>
      <xdr:rowOff>25400</xdr:rowOff>
    </xdr:to>
    <xdr:sp macro="" textlink="">
      <xdr:nvSpPr>
        <xdr:cNvPr id="4" name="吹き出し: 角を丸めた四角形 3">
          <a:extLst>
            <a:ext uri="{FF2B5EF4-FFF2-40B4-BE49-F238E27FC236}">
              <a16:creationId xmlns:a16="http://schemas.microsoft.com/office/drawing/2014/main" id="{8FA57EB3-D9E1-FB33-59B4-89D032DD0113}"/>
            </a:ext>
          </a:extLst>
        </xdr:cNvPr>
        <xdr:cNvSpPr/>
      </xdr:nvSpPr>
      <xdr:spPr>
        <a:xfrm>
          <a:off x="4168775" y="6978650"/>
          <a:ext cx="1422400" cy="561975"/>
        </a:xfrm>
        <a:prstGeom prst="wedgeRoundRectCallout">
          <a:avLst>
            <a:gd name="adj1" fmla="val -62143"/>
            <a:gd name="adj2" fmla="val -2087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t>単価表から直接参照</a:t>
          </a:r>
          <a:endParaRPr kumimoji="1" lang="en-US" altLang="ja-JP" sz="800"/>
        </a:p>
        <a:p>
          <a:pPr algn="l"/>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54"/>
  <sheetViews>
    <sheetView showGridLines="0" tabSelected="1" view="pageBreakPreview" zoomScaleNormal="100" zoomScaleSheetLayoutView="100" workbookViewId="0">
      <selection activeCell="G16" sqref="G16:L16"/>
    </sheetView>
  </sheetViews>
  <sheetFormatPr defaultColWidth="8.875" defaultRowHeight="13.5" outlineLevelRow="1"/>
  <cols>
    <col min="1" max="12" width="3.125" customWidth="1"/>
    <col min="13" max="36" width="2.625" customWidth="1"/>
    <col min="37" max="37" width="3" customWidth="1"/>
    <col min="38" max="47" width="9" hidden="1" customWidth="1"/>
    <col min="48" max="54" width="9" customWidth="1"/>
    <col min="55" max="56" width="30.625" customWidth="1"/>
  </cols>
  <sheetData>
    <row r="1" spans="1:52" ht="14.25" thickBot="1">
      <c r="A1" s="31"/>
      <c r="B1" s="31"/>
      <c r="C1" s="31"/>
      <c r="D1" s="31"/>
      <c r="E1" s="31"/>
      <c r="F1" s="31"/>
      <c r="G1" s="31"/>
      <c r="H1" s="31"/>
      <c r="I1" s="31"/>
      <c r="J1" s="31"/>
      <c r="K1" s="31"/>
      <c r="L1" s="31"/>
      <c r="M1" s="31"/>
      <c r="N1" s="31"/>
      <c r="O1" s="31"/>
      <c r="P1" s="31"/>
      <c r="Q1" s="31"/>
      <c r="R1" s="29"/>
      <c r="S1" s="384"/>
      <c r="T1" s="384"/>
      <c r="U1" s="30"/>
      <c r="V1" s="30"/>
      <c r="W1" s="30"/>
      <c r="X1" s="30"/>
      <c r="Y1" s="30"/>
      <c r="Z1" s="30"/>
      <c r="AA1" s="30"/>
      <c r="AB1" s="29"/>
      <c r="AC1" s="29"/>
      <c r="AD1" s="29"/>
      <c r="AE1" s="455"/>
      <c r="AF1" s="455"/>
      <c r="AG1" s="455"/>
      <c r="AH1" s="455"/>
      <c r="AI1" s="455"/>
      <c r="AJ1" s="455"/>
      <c r="AP1" s="1"/>
      <c r="AQ1" s="2"/>
      <c r="AR1" s="2"/>
      <c r="AS1" s="1"/>
      <c r="AT1" s="1"/>
    </row>
    <row r="2" spans="1:52" ht="15.75" customHeight="1">
      <c r="A2" s="31"/>
      <c r="B2" s="398" t="s">
        <v>270</v>
      </c>
      <c r="C2" s="399"/>
      <c r="D2" s="399"/>
      <c r="E2" s="399"/>
      <c r="F2" s="399"/>
      <c r="G2" s="399"/>
      <c r="H2" s="399"/>
      <c r="I2" s="400"/>
      <c r="J2" s="31"/>
      <c r="K2" s="31"/>
      <c r="L2" s="31"/>
      <c r="M2" s="31"/>
      <c r="N2" s="31"/>
      <c r="O2" s="31"/>
      <c r="P2" s="31"/>
      <c r="Q2" s="31"/>
      <c r="R2" s="385" t="s">
        <v>136</v>
      </c>
      <c r="S2" s="386"/>
      <c r="T2" s="386"/>
      <c r="U2" s="387"/>
      <c r="V2" s="462" t="s">
        <v>139</v>
      </c>
      <c r="W2" s="463"/>
      <c r="X2" s="463"/>
      <c r="Y2" s="463"/>
      <c r="Z2" s="464"/>
      <c r="AA2" s="464"/>
      <c r="AB2" s="464"/>
      <c r="AC2" s="464"/>
      <c r="AD2" s="464"/>
      <c r="AE2" s="464"/>
      <c r="AF2" s="464"/>
      <c r="AG2" s="464"/>
      <c r="AH2" s="464"/>
      <c r="AI2" s="463" t="s">
        <v>140</v>
      </c>
      <c r="AJ2" s="465"/>
      <c r="AP2" s="1"/>
      <c r="AQ2" s="2"/>
      <c r="AR2" s="2"/>
      <c r="AW2" s="4"/>
      <c r="AX2" s="2"/>
    </row>
    <row r="3" spans="1:52" ht="15.75" customHeight="1">
      <c r="A3" s="31"/>
      <c r="B3" s="401"/>
      <c r="C3" s="402"/>
      <c r="D3" s="402"/>
      <c r="E3" s="402"/>
      <c r="F3" s="402"/>
      <c r="G3" s="402"/>
      <c r="H3" s="402"/>
      <c r="I3" s="403"/>
      <c r="J3" s="31"/>
      <c r="K3" s="31"/>
      <c r="L3" s="31"/>
      <c r="M3" s="31"/>
      <c r="N3" s="31"/>
      <c r="O3" s="31"/>
      <c r="P3" s="31"/>
      <c r="Q3" s="31"/>
      <c r="R3" s="388" t="s">
        <v>1</v>
      </c>
      <c r="S3" s="389"/>
      <c r="T3" s="389"/>
      <c r="U3" s="390"/>
      <c r="V3" s="418" t="s">
        <v>271</v>
      </c>
      <c r="W3" s="419"/>
      <c r="X3" s="419"/>
      <c r="Y3" s="419"/>
      <c r="Z3" s="419"/>
      <c r="AA3" s="419"/>
      <c r="AB3" s="419"/>
      <c r="AC3" s="419"/>
      <c r="AD3" s="419"/>
      <c r="AE3" s="419"/>
      <c r="AF3" s="419"/>
      <c r="AG3" s="419"/>
      <c r="AH3" s="419"/>
      <c r="AI3" s="419"/>
      <c r="AJ3" s="420"/>
      <c r="AP3" s="1"/>
      <c r="AQ3" s="2"/>
      <c r="AR3" s="2"/>
      <c r="AW3" s="4"/>
      <c r="AX3" s="2"/>
    </row>
    <row r="4" spans="1:52" ht="15.75" customHeight="1" thickBot="1">
      <c r="A4" s="31"/>
      <c r="B4" s="404"/>
      <c r="C4" s="405"/>
      <c r="D4" s="405"/>
      <c r="E4" s="405"/>
      <c r="F4" s="405"/>
      <c r="G4" s="405"/>
      <c r="H4" s="405"/>
      <c r="I4" s="406"/>
      <c r="J4" s="31"/>
      <c r="K4" s="31"/>
      <c r="L4" s="31"/>
      <c r="M4" s="31"/>
      <c r="N4" s="31"/>
      <c r="O4" s="31"/>
      <c r="P4" s="31"/>
      <c r="Q4" s="31"/>
      <c r="R4" s="388" t="s">
        <v>2</v>
      </c>
      <c r="S4" s="389"/>
      <c r="T4" s="389"/>
      <c r="U4" s="390"/>
      <c r="V4" s="441"/>
      <c r="W4" s="442"/>
      <c r="X4" s="442"/>
      <c r="Y4" s="442"/>
      <c r="Z4" s="442"/>
      <c r="AA4" s="442"/>
      <c r="AB4" s="442"/>
      <c r="AC4" s="442"/>
      <c r="AD4" s="442"/>
      <c r="AE4" s="442"/>
      <c r="AF4" s="442"/>
      <c r="AG4" s="442"/>
      <c r="AH4" s="442"/>
      <c r="AI4" s="442"/>
      <c r="AJ4" s="443"/>
      <c r="AP4" s="1"/>
      <c r="AS4" s="3"/>
      <c r="AT4" s="3"/>
      <c r="AW4" s="4"/>
      <c r="AX4" s="2"/>
    </row>
    <row r="5" spans="1:52" ht="14.25" customHeight="1">
      <c r="A5" s="31"/>
      <c r="B5" s="200" t="s">
        <v>234</v>
      </c>
      <c r="C5" s="199"/>
      <c r="D5" s="199"/>
      <c r="E5" s="199"/>
      <c r="F5" s="199"/>
      <c r="G5" s="199"/>
      <c r="H5" s="199"/>
      <c r="I5" s="199"/>
      <c r="J5" s="31"/>
      <c r="K5" s="31"/>
      <c r="L5" s="31"/>
      <c r="M5" s="31"/>
      <c r="N5" s="31"/>
      <c r="O5" s="31"/>
      <c r="P5" s="31"/>
      <c r="Q5" s="31"/>
      <c r="R5" s="421" t="s">
        <v>137</v>
      </c>
      <c r="S5" s="422"/>
      <c r="T5" s="422"/>
      <c r="U5" s="423"/>
      <c r="V5" s="441"/>
      <c r="W5" s="442"/>
      <c r="X5" s="442"/>
      <c r="Y5" s="442"/>
      <c r="Z5" s="442"/>
      <c r="AA5" s="442"/>
      <c r="AB5" s="442"/>
      <c r="AC5" s="442"/>
      <c r="AD5" s="442"/>
      <c r="AE5" s="442"/>
      <c r="AF5" s="442"/>
      <c r="AG5" s="442"/>
      <c r="AH5" s="442"/>
      <c r="AI5" s="442"/>
      <c r="AJ5" s="443"/>
      <c r="AP5" s="1"/>
      <c r="AS5" s="3"/>
      <c r="AT5" s="3"/>
      <c r="AW5" s="4"/>
      <c r="AX5" s="2"/>
    </row>
    <row r="6" spans="1:52" ht="14.25" customHeight="1">
      <c r="A6" s="31"/>
      <c r="B6" s="201" t="s">
        <v>235</v>
      </c>
      <c r="C6" s="199"/>
      <c r="D6" s="199"/>
      <c r="E6" s="199"/>
      <c r="F6" s="199"/>
      <c r="G6" s="199"/>
      <c r="H6" s="199"/>
      <c r="I6" s="199"/>
      <c r="J6" s="31"/>
      <c r="K6" s="31"/>
      <c r="L6" s="31"/>
      <c r="M6" s="31"/>
      <c r="N6" s="31"/>
      <c r="O6" s="31"/>
      <c r="P6" s="31"/>
      <c r="Q6" s="31"/>
      <c r="R6" s="424"/>
      <c r="S6" s="425"/>
      <c r="T6" s="425"/>
      <c r="U6" s="426"/>
      <c r="V6" s="444"/>
      <c r="W6" s="445"/>
      <c r="X6" s="445"/>
      <c r="Y6" s="445"/>
      <c r="Z6" s="445"/>
      <c r="AA6" s="445"/>
      <c r="AB6" s="445"/>
      <c r="AC6" s="445"/>
      <c r="AD6" s="445"/>
      <c r="AE6" s="445"/>
      <c r="AF6" s="445"/>
      <c r="AG6" s="445"/>
      <c r="AH6" s="445"/>
      <c r="AI6" s="445"/>
      <c r="AJ6" s="446"/>
      <c r="AP6" s="1"/>
      <c r="AS6" s="3"/>
      <c r="AT6" s="3"/>
      <c r="AW6" s="4"/>
      <c r="AX6" s="2"/>
    </row>
    <row r="7" spans="1:52" ht="15" customHeight="1" thickBot="1">
      <c r="A7" s="31"/>
      <c r="B7" s="200" t="s">
        <v>236</v>
      </c>
      <c r="C7" s="199"/>
      <c r="D7" s="199"/>
      <c r="E7" s="199"/>
      <c r="F7" s="199"/>
      <c r="G7" s="199"/>
      <c r="H7" s="199"/>
      <c r="I7" s="199"/>
      <c r="J7" s="31"/>
      <c r="K7" s="31"/>
      <c r="L7" s="31"/>
      <c r="M7" s="31"/>
      <c r="N7" s="31"/>
      <c r="O7" s="31"/>
      <c r="P7" s="31"/>
      <c r="Q7" s="31"/>
      <c r="R7" s="473" t="s">
        <v>138</v>
      </c>
      <c r="S7" s="474"/>
      <c r="T7" s="474"/>
      <c r="U7" s="475"/>
      <c r="V7" s="468"/>
      <c r="W7" s="469"/>
      <c r="X7" s="469"/>
      <c r="Y7" s="469"/>
      <c r="Z7" s="469"/>
      <c r="AA7" s="469"/>
      <c r="AB7" s="469"/>
      <c r="AC7" s="469"/>
      <c r="AD7" s="469"/>
      <c r="AE7" s="469"/>
      <c r="AF7" s="469"/>
      <c r="AG7" s="469"/>
      <c r="AH7" s="469"/>
      <c r="AI7" s="469"/>
      <c r="AJ7" s="470"/>
      <c r="AP7" s="1"/>
      <c r="AS7" s="3"/>
      <c r="AT7" s="3"/>
    </row>
    <row r="8" spans="1:52" ht="8.25" customHeight="1">
      <c r="A8" s="31"/>
      <c r="B8" s="31"/>
      <c r="C8" s="31"/>
      <c r="D8" s="31"/>
      <c r="E8" s="31"/>
      <c r="F8" s="31"/>
      <c r="G8" s="31"/>
      <c r="H8" s="31"/>
      <c r="I8" s="31"/>
      <c r="J8" s="31"/>
      <c r="K8" s="31"/>
      <c r="L8" s="31"/>
      <c r="M8" s="31"/>
      <c r="N8" s="31"/>
      <c r="O8" s="31"/>
      <c r="P8" s="31"/>
      <c r="Q8" s="31"/>
      <c r="R8" s="32"/>
      <c r="S8" s="32"/>
      <c r="T8" s="32"/>
      <c r="U8" s="32"/>
      <c r="V8" s="33"/>
      <c r="W8" s="33"/>
      <c r="X8" s="33"/>
      <c r="Y8" s="33"/>
      <c r="Z8" s="33"/>
      <c r="AA8" s="33"/>
      <c r="AB8" s="33"/>
      <c r="AC8" s="33"/>
      <c r="AD8" s="33"/>
      <c r="AE8" s="33"/>
      <c r="AF8" s="33"/>
      <c r="AG8" s="33"/>
      <c r="AH8" s="33"/>
      <c r="AI8" s="33"/>
      <c r="AJ8" s="33"/>
      <c r="AP8" s="1"/>
      <c r="AS8" s="3"/>
      <c r="AT8" s="3"/>
      <c r="AV8" s="4"/>
      <c r="AW8" s="4"/>
    </row>
    <row r="9" spans="1:52" ht="6.75" customHeight="1">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P9" s="1"/>
      <c r="AS9" s="3"/>
      <c r="AT9" s="3"/>
      <c r="AV9" s="4"/>
      <c r="AW9" s="4"/>
      <c r="AY9" s="4"/>
      <c r="AZ9" s="45"/>
    </row>
    <row r="10" spans="1:52" s="46" customFormat="1" ht="18.75">
      <c r="A10" s="476" t="s">
        <v>272</v>
      </c>
      <c r="B10" s="476"/>
      <c r="C10" s="476"/>
      <c r="D10" s="476"/>
      <c r="E10" s="476"/>
      <c r="F10" s="476"/>
      <c r="G10" s="476"/>
      <c r="H10" s="476"/>
      <c r="I10" s="476"/>
      <c r="J10" s="476"/>
      <c r="K10" s="476"/>
      <c r="L10" s="476"/>
      <c r="M10" s="476"/>
      <c r="N10" s="476"/>
      <c r="O10" s="476"/>
      <c r="P10" s="476"/>
      <c r="Q10" s="476"/>
      <c r="R10" s="476"/>
      <c r="S10" s="476"/>
      <c r="T10" s="476"/>
      <c r="U10" s="476"/>
      <c r="V10" s="476"/>
      <c r="W10" s="476"/>
      <c r="X10" s="476"/>
      <c r="Y10" s="476"/>
      <c r="Z10" s="476"/>
      <c r="AA10" s="476"/>
      <c r="AB10" s="476"/>
      <c r="AC10" s="476"/>
      <c r="AD10" s="476"/>
      <c r="AE10" s="476"/>
      <c r="AF10" s="476"/>
      <c r="AG10" s="476"/>
      <c r="AH10" s="476"/>
      <c r="AI10" s="476"/>
      <c r="AJ10" s="476"/>
      <c r="AP10" s="1"/>
      <c r="AQ10" s="202"/>
      <c r="AR10" s="2"/>
      <c r="AS10" s="203"/>
      <c r="AT10" s="203"/>
    </row>
    <row r="11" spans="1:52" s="46" customFormat="1" ht="6" customHeight="1">
      <c r="A11" s="204"/>
      <c r="B11" s="204"/>
      <c r="C11" s="204"/>
      <c r="D11" s="204"/>
      <c r="E11" s="204"/>
      <c r="F11" s="204"/>
      <c r="G11" s="204"/>
      <c r="H11" s="204"/>
      <c r="I11" s="204"/>
      <c r="J11" s="204"/>
      <c r="K11" s="204"/>
      <c r="L11" s="204"/>
      <c r="M11" s="204"/>
      <c r="N11" s="204"/>
      <c r="O11" s="204"/>
      <c r="P11" s="204"/>
      <c r="Q11" s="204"/>
      <c r="R11" s="204"/>
      <c r="S11" s="204"/>
      <c r="T11" s="204"/>
      <c r="U11" s="204"/>
      <c r="V11" s="204"/>
      <c r="W11" s="204"/>
      <c r="X11" s="204"/>
      <c r="Y11" s="204"/>
      <c r="Z11" s="204"/>
      <c r="AA11" s="204"/>
      <c r="AB11" s="204"/>
      <c r="AC11" s="204"/>
      <c r="AD11" s="204"/>
      <c r="AE11" s="204"/>
      <c r="AF11" s="204"/>
      <c r="AG11" s="204"/>
      <c r="AH11" s="204"/>
      <c r="AI11" s="204"/>
      <c r="AJ11" s="204"/>
      <c r="AP11" s="1"/>
      <c r="AQ11" s="2"/>
      <c r="AR11" s="2"/>
      <c r="AS11" s="203"/>
      <c r="AT11" s="203"/>
    </row>
    <row r="12" spans="1:52" s="46" customFormat="1">
      <c r="A12" s="250" t="s">
        <v>274</v>
      </c>
      <c r="B12" s="91"/>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93"/>
      <c r="AC12" s="94"/>
      <c r="AD12" s="94"/>
      <c r="AE12" s="95"/>
      <c r="AF12" s="91"/>
      <c r="AG12" s="205"/>
      <c r="AH12" s="205"/>
      <c r="AI12" s="205"/>
      <c r="AJ12" s="206"/>
      <c r="AP12" s="1"/>
      <c r="AQ12" s="2"/>
      <c r="AR12" s="2"/>
      <c r="AS12" s="203"/>
      <c r="AT12" s="203"/>
    </row>
    <row r="13" spans="1:52" s="46" customFormat="1">
      <c r="A13" s="251" t="s">
        <v>275</v>
      </c>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J13" s="207"/>
      <c r="AP13" s="1"/>
      <c r="AQ13" s="2"/>
      <c r="AR13" s="2"/>
      <c r="AS13" s="203"/>
      <c r="AT13" s="203"/>
    </row>
    <row r="14" spans="1:52" s="46" customFormat="1">
      <c r="A14" s="252" t="s">
        <v>276</v>
      </c>
      <c r="B14" s="96"/>
      <c r="C14" s="97"/>
      <c r="D14" s="97"/>
      <c r="E14" s="97"/>
      <c r="F14" s="97"/>
      <c r="G14" s="97"/>
      <c r="H14" s="97"/>
      <c r="I14" s="97"/>
      <c r="J14" s="97"/>
      <c r="K14" s="97"/>
      <c r="L14" s="97"/>
      <c r="M14" s="98"/>
      <c r="N14" s="97"/>
      <c r="O14" s="97"/>
      <c r="P14" s="97"/>
      <c r="Q14" s="97"/>
      <c r="R14" s="97"/>
      <c r="S14" s="97"/>
      <c r="T14" s="97"/>
      <c r="U14" s="97"/>
      <c r="V14" s="97"/>
      <c r="W14" s="97"/>
      <c r="X14" s="97"/>
      <c r="Y14" s="97"/>
      <c r="Z14" s="97"/>
      <c r="AA14" s="97"/>
      <c r="AB14" s="99"/>
      <c r="AC14" s="97"/>
      <c r="AD14" s="97"/>
      <c r="AE14" s="100"/>
      <c r="AF14" s="96"/>
      <c r="AG14" s="208"/>
      <c r="AH14" s="208"/>
      <c r="AI14" s="208"/>
      <c r="AJ14" s="209"/>
      <c r="AP14" s="1"/>
      <c r="AQ14" s="2"/>
      <c r="AR14" s="2"/>
      <c r="AS14" s="203"/>
      <c r="AT14" s="203"/>
    </row>
    <row r="15" spans="1:52" s="46" customFormat="1" ht="8.25" customHeight="1" thickBot="1">
      <c r="A15" s="204"/>
      <c r="B15" s="204"/>
      <c r="C15" s="204"/>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4"/>
      <c r="AF15" s="204"/>
      <c r="AG15" s="204"/>
      <c r="AH15" s="204"/>
      <c r="AI15" s="204"/>
      <c r="AJ15" s="204"/>
      <c r="AP15" s="1"/>
      <c r="AQ15" s="2"/>
      <c r="AR15" s="2"/>
      <c r="AS15" s="203"/>
      <c r="AT15" s="203"/>
    </row>
    <row r="16" spans="1:52" s="46" customFormat="1" ht="27.75" customHeight="1" thickBot="1">
      <c r="A16" s="391" t="s">
        <v>103</v>
      </c>
      <c r="B16" s="391"/>
      <c r="C16" s="391"/>
      <c r="D16" s="391"/>
      <c r="E16" s="391"/>
      <c r="F16" s="392"/>
      <c r="G16" s="438"/>
      <c r="H16" s="439"/>
      <c r="I16" s="439"/>
      <c r="J16" s="439"/>
      <c r="K16" s="439"/>
      <c r="L16" s="440"/>
      <c r="M16" s="447" t="s">
        <v>5</v>
      </c>
      <c r="N16" s="391"/>
      <c r="O16" s="391"/>
      <c r="P16" s="391"/>
      <c r="Q16" s="391"/>
      <c r="R16" s="392"/>
      <c r="S16" s="393"/>
      <c r="T16" s="394"/>
      <c r="U16" s="394"/>
      <c r="V16" s="394"/>
      <c r="W16" s="394"/>
      <c r="X16" s="395"/>
      <c r="Y16" s="447" t="s">
        <v>6</v>
      </c>
      <c r="Z16" s="391"/>
      <c r="AA16" s="391"/>
      <c r="AB16" s="391"/>
      <c r="AC16" s="391"/>
      <c r="AD16" s="391"/>
      <c r="AE16" s="451" t="e">
        <f>VLOOKUP(S16,定員,2,1)</f>
        <v>#N/A</v>
      </c>
      <c r="AF16" s="451"/>
      <c r="AG16" s="451"/>
      <c r="AH16" s="451"/>
      <c r="AI16" s="451"/>
      <c r="AJ16" s="451"/>
      <c r="AP16" s="1"/>
      <c r="AQ16" s="1"/>
      <c r="AR16" s="1"/>
      <c r="AS16" s="203"/>
      <c r="AT16" s="203"/>
    </row>
    <row r="17" spans="1:56" s="46" customFormat="1" ht="3.75" customHeight="1">
      <c r="A17" s="204"/>
      <c r="B17" s="204"/>
      <c r="C17" s="204"/>
      <c r="D17" s="204"/>
      <c r="E17" s="204"/>
      <c r="F17" s="204"/>
      <c r="G17" s="204"/>
      <c r="H17" s="204"/>
      <c r="I17" s="204"/>
      <c r="J17" s="204"/>
      <c r="K17" s="204"/>
      <c r="L17" s="204"/>
      <c r="M17" s="204"/>
      <c r="N17" s="204"/>
      <c r="O17" s="204"/>
      <c r="P17" s="204"/>
      <c r="Q17" s="204"/>
      <c r="R17" s="204"/>
      <c r="S17" s="204"/>
      <c r="T17" s="204"/>
      <c r="U17" s="204"/>
      <c r="V17" s="204"/>
      <c r="W17" s="204"/>
      <c r="X17" s="204"/>
      <c r="Y17" s="204"/>
      <c r="Z17" s="204"/>
      <c r="AA17" s="204"/>
      <c r="AB17" s="204"/>
      <c r="AC17" s="204"/>
      <c r="AD17" s="204"/>
      <c r="AE17" s="204"/>
      <c r="AF17" s="204"/>
      <c r="AG17" s="204"/>
      <c r="AH17" s="204"/>
      <c r="AI17" s="204"/>
      <c r="AJ17" s="204"/>
      <c r="AP17" s="1"/>
      <c r="AQ17" s="1"/>
      <c r="AR17" s="1"/>
      <c r="AS17" s="203"/>
      <c r="AT17" s="203"/>
    </row>
    <row r="18" spans="1:56" s="46" customFormat="1" ht="6.75" customHeight="1">
      <c r="A18" s="204"/>
      <c r="B18" s="204"/>
      <c r="C18" s="204"/>
      <c r="D18" s="204"/>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P18" s="1"/>
      <c r="AQ18" s="2"/>
      <c r="AR18" s="2"/>
      <c r="AS18" s="203"/>
      <c r="AT18" s="203"/>
    </row>
    <row r="19" spans="1:56" s="46" customFormat="1" ht="7.5" customHeight="1">
      <c r="A19" s="204"/>
      <c r="B19" s="204"/>
      <c r="C19" s="204"/>
      <c r="D19" s="204"/>
      <c r="E19" s="204"/>
      <c r="F19" s="204"/>
      <c r="G19" s="416" t="s">
        <v>7</v>
      </c>
      <c r="H19" s="416"/>
      <c r="I19" s="416"/>
      <c r="J19" s="416"/>
      <c r="K19" s="416"/>
      <c r="L19" s="416"/>
      <c r="M19" s="416" t="s">
        <v>156</v>
      </c>
      <c r="N19" s="416"/>
      <c r="O19" s="416"/>
      <c r="P19" s="416"/>
      <c r="Q19" s="416"/>
      <c r="R19" s="485"/>
      <c r="S19" s="429" t="s">
        <v>157</v>
      </c>
      <c r="T19" s="430"/>
      <c r="U19" s="430"/>
      <c r="V19" s="430"/>
      <c r="W19" s="430"/>
      <c r="X19" s="430"/>
      <c r="Y19" s="101"/>
      <c r="Z19" s="101"/>
      <c r="AA19" s="34"/>
      <c r="AB19" s="35"/>
      <c r="AC19" s="36"/>
      <c r="AD19" s="204"/>
      <c r="AE19" s="204"/>
      <c r="AF19" s="204"/>
      <c r="AG19" s="204"/>
      <c r="AH19" s="204"/>
      <c r="AI19" s="204"/>
      <c r="AJ19" s="204"/>
      <c r="AP19" s="203"/>
      <c r="AQ19" s="1"/>
      <c r="AR19" s="1"/>
      <c r="AS19" s="203"/>
      <c r="AT19" s="203"/>
    </row>
    <row r="20" spans="1:56" s="46" customFormat="1" ht="21" customHeight="1" thickBot="1">
      <c r="A20" s="204"/>
      <c r="B20" s="204"/>
      <c r="C20" s="204"/>
      <c r="D20" s="204"/>
      <c r="E20" s="204"/>
      <c r="F20" s="204"/>
      <c r="G20" s="417"/>
      <c r="H20" s="417"/>
      <c r="I20" s="417"/>
      <c r="J20" s="417"/>
      <c r="K20" s="417"/>
      <c r="L20" s="417"/>
      <c r="M20" s="416"/>
      <c r="N20" s="416"/>
      <c r="O20" s="416"/>
      <c r="P20" s="416"/>
      <c r="Q20" s="416"/>
      <c r="R20" s="485"/>
      <c r="S20" s="431"/>
      <c r="T20" s="432"/>
      <c r="U20" s="432"/>
      <c r="V20" s="432"/>
      <c r="W20" s="432"/>
      <c r="X20" s="432"/>
      <c r="Y20" s="471" t="s">
        <v>9</v>
      </c>
      <c r="Z20" s="471"/>
      <c r="AA20" s="471"/>
      <c r="AB20" s="471"/>
      <c r="AC20" s="471"/>
      <c r="AD20" s="204"/>
      <c r="AE20" s="204"/>
      <c r="AF20" s="204"/>
      <c r="AG20" s="204"/>
      <c r="AH20" s="204"/>
      <c r="AI20" s="204"/>
      <c r="AJ20" s="204"/>
    </row>
    <row r="21" spans="1:56" s="46" customFormat="1" ht="30.75" customHeight="1" thickBot="1">
      <c r="A21" s="204"/>
      <c r="B21" s="204"/>
      <c r="C21" s="204"/>
      <c r="D21" s="204"/>
      <c r="E21" s="204"/>
      <c r="F21" s="204"/>
      <c r="G21" s="452">
        <v>12</v>
      </c>
      <c r="H21" s="453"/>
      <c r="I21" s="453"/>
      <c r="J21" s="453"/>
      <c r="K21" s="453"/>
      <c r="L21" s="454"/>
      <c r="M21" s="427">
        <f>VLOOKUP(G16,平均勤続年数,3)</f>
        <v>2</v>
      </c>
      <c r="N21" s="428"/>
      <c r="O21" s="428"/>
      <c r="P21" s="428"/>
      <c r="Q21" s="428"/>
      <c r="R21" s="428"/>
      <c r="S21" s="433">
        <f>IF(Y21="○",VLOOKUP($G$16,平均勤続年数,4),VLOOKUP($G$16,平均勤続年数,4)-2)</f>
        <v>6</v>
      </c>
      <c r="T21" s="433"/>
      <c r="U21" s="433"/>
      <c r="V21" s="433"/>
      <c r="W21" s="433"/>
      <c r="X21" s="434"/>
      <c r="Y21" s="448" t="s">
        <v>233</v>
      </c>
      <c r="Z21" s="449"/>
      <c r="AA21" s="449"/>
      <c r="AB21" s="449"/>
      <c r="AC21" s="450"/>
      <c r="AD21" s="204"/>
      <c r="AE21" s="204"/>
      <c r="AF21" s="204"/>
      <c r="AG21" s="204"/>
      <c r="AH21" s="204"/>
      <c r="AI21" s="204"/>
      <c r="AJ21" s="204"/>
    </row>
    <row r="22" spans="1:56" s="46" customFormat="1" ht="9.9499999999999993" customHeight="1">
      <c r="A22" s="204"/>
      <c r="B22" s="204"/>
      <c r="C22" s="204"/>
      <c r="D22" s="204"/>
      <c r="E22" s="204"/>
      <c r="F22" s="43"/>
      <c r="G22" s="204"/>
      <c r="H22" s="204"/>
      <c r="I22" s="204"/>
      <c r="J22" s="204"/>
      <c r="K22" s="204"/>
      <c r="L22" s="43"/>
      <c r="M22" s="43"/>
      <c r="N22" s="43"/>
      <c r="O22" s="43"/>
      <c r="P22" s="43"/>
      <c r="Q22" s="43"/>
      <c r="R22" s="43"/>
      <c r="S22" s="43"/>
      <c r="T22" s="43"/>
      <c r="U22" s="43"/>
      <c r="V22" s="204"/>
      <c r="W22" s="204"/>
      <c r="X22" s="204"/>
      <c r="Y22" s="204"/>
      <c r="Z22" s="204"/>
      <c r="AA22" s="43"/>
      <c r="AB22" s="204"/>
      <c r="AC22" s="204"/>
      <c r="AD22" s="204"/>
      <c r="AE22" s="204"/>
      <c r="AF22" s="204"/>
      <c r="AG22" s="204"/>
      <c r="AH22" s="204"/>
      <c r="AI22" s="204"/>
      <c r="AJ22" s="204"/>
    </row>
    <row r="23" spans="1:56" s="204" customFormat="1" ht="30.75" hidden="1" customHeight="1" outlineLevel="1">
      <c r="G23" s="339"/>
      <c r="H23" s="339"/>
      <c r="I23" s="339"/>
      <c r="J23" s="339"/>
      <c r="K23" s="339"/>
      <c r="L23" s="343"/>
      <c r="M23" s="343"/>
      <c r="N23" s="343"/>
      <c r="O23" s="343"/>
      <c r="P23" s="343"/>
      <c r="Q23" s="435"/>
      <c r="R23" s="436"/>
      <c r="S23" s="436"/>
      <c r="T23" s="436"/>
      <c r="U23" s="436"/>
      <c r="V23" s="437"/>
      <c r="W23" s="343"/>
      <c r="X23" s="343"/>
      <c r="Y23" s="343"/>
      <c r="Z23" s="343"/>
    </row>
    <row r="24" spans="1:56" s="204" customFormat="1" ht="30.75" hidden="1" customHeight="1" outlineLevel="1">
      <c r="G24" s="340"/>
      <c r="H24" s="340"/>
      <c r="I24" s="340"/>
      <c r="J24" s="340"/>
      <c r="K24" s="340"/>
      <c r="L24" s="341"/>
      <c r="M24" s="341"/>
      <c r="N24" s="341"/>
      <c r="O24" s="341"/>
      <c r="P24" s="341"/>
      <c r="Q24" s="342"/>
      <c r="R24" s="342"/>
      <c r="S24" s="342"/>
      <c r="T24" s="342"/>
      <c r="U24" s="342"/>
      <c r="V24" s="343"/>
      <c r="W24" s="343"/>
      <c r="X24" s="343"/>
      <c r="Y24" s="343"/>
      <c r="Z24" s="343"/>
    </row>
    <row r="25" spans="1:56" s="2" customFormat="1" ht="18" customHeight="1" collapsed="1" thickBot="1">
      <c r="A25" s="37" t="s">
        <v>231</v>
      </c>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8"/>
      <c r="AJ25" s="37"/>
    </row>
    <row r="26" spans="1:56" s="2" customFormat="1" ht="34.5" customHeight="1" thickBot="1">
      <c r="A26" s="274" t="s">
        <v>273</v>
      </c>
      <c r="B26" s="275"/>
      <c r="C26" s="275"/>
      <c r="D26" s="275"/>
      <c r="E26" s="275"/>
      <c r="F26" s="275"/>
      <c r="G26" s="275"/>
      <c r="H26" s="275"/>
      <c r="I26" s="275"/>
      <c r="J26" s="275"/>
      <c r="K26" s="275"/>
      <c r="L26" s="275"/>
      <c r="M26" s="466" t="e">
        <f>ROUNDDOWN(M48,-3)</f>
        <v>#N/A</v>
      </c>
      <c r="N26" s="466"/>
      <c r="O26" s="466"/>
      <c r="P26" s="466"/>
      <c r="Q26" s="466"/>
      <c r="R26" s="466"/>
      <c r="S26" s="466"/>
      <c r="T26" s="466"/>
      <c r="U26" s="466"/>
      <c r="V26" s="466"/>
      <c r="W26" s="466"/>
      <c r="X26" s="466"/>
      <c r="Y26" s="466"/>
      <c r="Z26" s="466"/>
      <c r="AA26" s="466"/>
      <c r="AB26" s="466"/>
      <c r="AC26" s="466"/>
      <c r="AD26" s="466"/>
      <c r="AE26" s="466"/>
      <c r="AF26" s="466"/>
      <c r="AG26" s="466"/>
      <c r="AH26" s="466"/>
      <c r="AI26" s="466"/>
      <c r="AJ26" s="467"/>
    </row>
    <row r="27" spans="1:56" s="44" customFormat="1" ht="33" hidden="1" customHeight="1" outlineLevel="1">
      <c r="A27" s="344"/>
      <c r="B27" s="344"/>
      <c r="C27" s="344"/>
      <c r="D27" s="344"/>
      <c r="E27" s="344"/>
      <c r="F27" s="344"/>
      <c r="G27" s="344"/>
      <c r="H27" s="344"/>
      <c r="I27" s="344"/>
      <c r="J27" s="344"/>
      <c r="K27" s="344"/>
      <c r="L27" s="344"/>
      <c r="M27" s="345"/>
      <c r="N27" s="345"/>
      <c r="O27" s="345"/>
      <c r="P27" s="345"/>
      <c r="Q27" s="345"/>
      <c r="R27" s="345"/>
      <c r="S27" s="345"/>
      <c r="T27" s="345"/>
      <c r="U27" s="345"/>
      <c r="V27" s="345"/>
      <c r="W27" s="345"/>
      <c r="X27" s="345"/>
      <c r="Y27" s="345"/>
      <c r="Z27" s="345"/>
      <c r="AA27" s="345"/>
      <c r="AB27" s="345"/>
      <c r="AC27" s="345"/>
      <c r="AD27" s="345"/>
      <c r="AE27" s="345"/>
      <c r="AF27" s="345"/>
      <c r="AG27" s="345"/>
      <c r="AH27" s="345"/>
      <c r="AI27" s="345"/>
      <c r="AJ27" s="345"/>
      <c r="AK27" s="2"/>
      <c r="AL27" s="2"/>
      <c r="AM27" s="2"/>
      <c r="AN27" s="2"/>
      <c r="AO27" s="2"/>
      <c r="AP27" s="2"/>
      <c r="AQ27" s="2"/>
      <c r="AR27" s="2"/>
      <c r="AS27" s="2"/>
      <c r="AT27" s="2"/>
      <c r="AU27" s="2"/>
      <c r="AV27" s="2"/>
      <c r="AW27" s="2"/>
      <c r="AX27" s="2"/>
      <c r="AY27" s="2"/>
      <c r="AZ27" s="2"/>
      <c r="BA27" s="2"/>
      <c r="BB27" s="2"/>
      <c r="BC27" s="2"/>
      <c r="BD27" s="2"/>
    </row>
    <row r="28" spans="1:56" s="46" customFormat="1" ht="8.25" customHeight="1" collapsed="1">
      <c r="A28" s="204"/>
      <c r="B28" s="204"/>
      <c r="C28" s="204"/>
      <c r="D28" s="204"/>
      <c r="E28" s="204"/>
      <c r="F28" s="204"/>
      <c r="G28" s="204"/>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row>
    <row r="29" spans="1:56" s="46" customFormat="1">
      <c r="A29" s="479" t="s">
        <v>10</v>
      </c>
      <c r="B29" s="480"/>
      <c r="C29" s="480"/>
      <c r="D29" s="480"/>
      <c r="E29" s="480"/>
      <c r="F29" s="480"/>
      <c r="G29" s="480"/>
      <c r="H29" s="480"/>
      <c r="I29" s="480"/>
      <c r="J29" s="480"/>
      <c r="K29" s="407" t="s">
        <v>11</v>
      </c>
      <c r="L29" s="408"/>
      <c r="M29" s="486" t="s">
        <v>12</v>
      </c>
      <c r="N29" s="486"/>
      <c r="O29" s="486"/>
      <c r="P29" s="486"/>
      <c r="Q29" s="486"/>
      <c r="R29" s="486"/>
      <c r="S29" s="486"/>
      <c r="T29" s="486"/>
      <c r="U29" s="486"/>
      <c r="V29" s="486"/>
      <c r="W29" s="486"/>
      <c r="X29" s="486"/>
      <c r="Y29" s="486"/>
      <c r="Z29" s="486"/>
      <c r="AA29" s="486"/>
      <c r="AB29" s="486"/>
      <c r="AC29" s="486"/>
      <c r="AD29" s="486"/>
      <c r="AE29" s="486"/>
      <c r="AF29" s="486"/>
      <c r="AG29" s="486"/>
      <c r="AH29" s="486"/>
      <c r="AI29" s="486"/>
      <c r="AJ29" s="486"/>
    </row>
    <row r="30" spans="1:56" s="46" customFormat="1">
      <c r="A30" s="481"/>
      <c r="B30" s="482"/>
      <c r="C30" s="482"/>
      <c r="D30" s="482"/>
      <c r="E30" s="482"/>
      <c r="F30" s="482"/>
      <c r="G30" s="482"/>
      <c r="H30" s="482"/>
      <c r="I30" s="482"/>
      <c r="J30" s="482"/>
      <c r="K30" s="409"/>
      <c r="L30" s="410"/>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row>
    <row r="31" spans="1:56" s="46" customFormat="1">
      <c r="A31" s="481"/>
      <c r="B31" s="482"/>
      <c r="C31" s="482"/>
      <c r="D31" s="482"/>
      <c r="E31" s="482"/>
      <c r="F31" s="482"/>
      <c r="G31" s="482"/>
      <c r="H31" s="482"/>
      <c r="I31" s="482"/>
      <c r="J31" s="482"/>
      <c r="K31" s="409"/>
      <c r="L31" s="410"/>
      <c r="M31" s="352" t="s">
        <v>4</v>
      </c>
      <c r="N31" s="353"/>
      <c r="O31" s="353"/>
      <c r="P31" s="353"/>
      <c r="Q31" s="352" t="s">
        <v>64</v>
      </c>
      <c r="R31" s="353"/>
      <c r="S31" s="353"/>
      <c r="T31" s="353"/>
      <c r="U31" s="352" t="s">
        <v>3</v>
      </c>
      <c r="V31" s="353"/>
      <c r="W31" s="353"/>
      <c r="X31" s="354"/>
      <c r="Y31" s="352" t="s">
        <v>65</v>
      </c>
      <c r="Z31" s="353"/>
      <c r="AA31" s="353"/>
      <c r="AB31" s="354"/>
      <c r="AC31" s="352" t="s">
        <v>67</v>
      </c>
      <c r="AD31" s="353"/>
      <c r="AE31" s="353"/>
      <c r="AF31" s="354"/>
      <c r="AG31" s="352" t="s">
        <v>66</v>
      </c>
      <c r="AH31" s="353"/>
      <c r="AI31" s="353"/>
      <c r="AJ31" s="354"/>
    </row>
    <row r="32" spans="1:56" s="46" customFormat="1" ht="14.25" thickBot="1">
      <c r="A32" s="483"/>
      <c r="B32" s="484"/>
      <c r="C32" s="484"/>
      <c r="D32" s="484"/>
      <c r="E32" s="484"/>
      <c r="F32" s="484"/>
      <c r="G32" s="484"/>
      <c r="H32" s="484"/>
      <c r="I32" s="484"/>
      <c r="J32" s="484"/>
      <c r="K32" s="409"/>
      <c r="L32" s="410"/>
      <c r="M32" s="337" t="s">
        <v>13</v>
      </c>
      <c r="N32" s="338"/>
      <c r="O32" s="335" t="s">
        <v>14</v>
      </c>
      <c r="P32" s="336"/>
      <c r="Q32" s="337" t="s">
        <v>13</v>
      </c>
      <c r="R32" s="338"/>
      <c r="S32" s="335" t="s">
        <v>14</v>
      </c>
      <c r="T32" s="336"/>
      <c r="U32" s="337" t="s">
        <v>13</v>
      </c>
      <c r="V32" s="338"/>
      <c r="W32" s="335" t="s">
        <v>14</v>
      </c>
      <c r="X32" s="336"/>
      <c r="Y32" s="337" t="s">
        <v>13</v>
      </c>
      <c r="Z32" s="338"/>
      <c r="AA32" s="335" t="s">
        <v>14</v>
      </c>
      <c r="AB32" s="336"/>
      <c r="AC32" s="337" t="s">
        <v>13</v>
      </c>
      <c r="AD32" s="338"/>
      <c r="AE32" s="335" t="s">
        <v>14</v>
      </c>
      <c r="AF32" s="336"/>
      <c r="AG32" s="337" t="s">
        <v>13</v>
      </c>
      <c r="AH32" s="338"/>
      <c r="AI32" s="335" t="s">
        <v>14</v>
      </c>
      <c r="AJ32" s="336"/>
    </row>
    <row r="33" spans="1:41" s="46" customFormat="1" ht="20.25" customHeight="1" thickBot="1">
      <c r="A33" s="477" t="s">
        <v>15</v>
      </c>
      <c r="B33" s="478"/>
      <c r="C33" s="478"/>
      <c r="D33" s="478"/>
      <c r="E33" s="478"/>
      <c r="F33" s="478"/>
      <c r="G33" s="478"/>
      <c r="H33" s="478"/>
      <c r="I33" s="478"/>
      <c r="J33" s="478"/>
      <c r="K33" s="334" t="s">
        <v>16</v>
      </c>
      <c r="L33" s="334"/>
      <c r="M33" s="456"/>
      <c r="N33" s="457"/>
      <c r="O33" s="458"/>
      <c r="P33" s="459"/>
      <c r="Q33" s="460"/>
      <c r="R33" s="459"/>
      <c r="S33" s="457"/>
      <c r="T33" s="461"/>
      <c r="U33" s="460"/>
      <c r="V33" s="457"/>
      <c r="W33" s="458"/>
      <c r="X33" s="461"/>
      <c r="Y33" s="460"/>
      <c r="Z33" s="457"/>
      <c r="AA33" s="458"/>
      <c r="AB33" s="461"/>
      <c r="AC33" s="458"/>
      <c r="AD33" s="459"/>
      <c r="AE33" s="457"/>
      <c r="AF33" s="461"/>
      <c r="AG33" s="458"/>
      <c r="AH33" s="459"/>
      <c r="AI33" s="457"/>
      <c r="AJ33" s="461"/>
      <c r="AK33" s="210"/>
    </row>
    <row r="34" spans="1:41" s="46" customFormat="1" ht="22.5" customHeight="1">
      <c r="A34" s="498" t="s">
        <v>17</v>
      </c>
      <c r="B34" s="411" t="s">
        <v>18</v>
      </c>
      <c r="C34" s="381" t="s">
        <v>232</v>
      </c>
      <c r="D34" s="382"/>
      <c r="E34" s="382"/>
      <c r="F34" s="382"/>
      <c r="G34" s="382"/>
      <c r="H34" s="382"/>
      <c r="I34" s="382"/>
      <c r="J34" s="382"/>
      <c r="K34" s="412" t="s">
        <v>230</v>
      </c>
      <c r="L34" s="413"/>
      <c r="M34" s="350" t="e">
        <f>IF($K34="○",VLOOKUP($AE$16,単価表,設定値!$N$3,0),0)</f>
        <v>#N/A</v>
      </c>
      <c r="N34" s="349"/>
      <c r="O34" s="350" t="e">
        <f>IF($K34="○",VLOOKUP($AE$16,単価表,設定値!$O$3,0),0)</f>
        <v>#N/A</v>
      </c>
      <c r="P34" s="472"/>
      <c r="Q34" s="348" t="e">
        <f>IF($K34="○",VLOOKUP($AE$16,単価表,設定値!$N$3,0),0)</f>
        <v>#N/A</v>
      </c>
      <c r="R34" s="349"/>
      <c r="S34" s="350" t="e">
        <f>IF($K34="○",VLOOKUP($AE$16,単価表,設定値!$O$3,0),0)</f>
        <v>#N/A</v>
      </c>
      <c r="T34" s="351"/>
      <c r="U34" s="350" t="e">
        <f>IF($K34="○",VLOOKUP($AE$16,単価表,設定値!$N$3,0),0)</f>
        <v>#N/A</v>
      </c>
      <c r="V34" s="349"/>
      <c r="W34" s="350" t="e">
        <f>IF($K34="○",VLOOKUP($AE$16,単価表,設定値!$O$3,0),0)</f>
        <v>#N/A</v>
      </c>
      <c r="X34" s="472"/>
      <c r="Y34" s="348" t="e">
        <f>IF($K34="○",VLOOKUP($AE$16,単価表,設定値!$N$3,0),0)</f>
        <v>#N/A</v>
      </c>
      <c r="Z34" s="349"/>
      <c r="AA34" s="350" t="e">
        <f>IF($K34="○",VLOOKUP($AE$16,単価表,設定値!$O$3,0),0)</f>
        <v>#N/A</v>
      </c>
      <c r="AB34" s="351"/>
      <c r="AC34" s="350" t="e">
        <f>IF($K34="○",VLOOKUP($AE$16,単価表,設定値!$N$3,0),0)</f>
        <v>#N/A</v>
      </c>
      <c r="AD34" s="349"/>
      <c r="AE34" s="350" t="e">
        <f>IF($K34="○",VLOOKUP($AE$16,単価表,設定値!$O$3,0),0)</f>
        <v>#N/A</v>
      </c>
      <c r="AF34" s="472"/>
      <c r="AG34" s="348" t="e">
        <f>IF($K34="○",VLOOKUP($AE$16,単価表,設定値!$N$3,0),0)</f>
        <v>#N/A</v>
      </c>
      <c r="AH34" s="349"/>
      <c r="AI34" s="350" t="e">
        <f>IF($K34="○",VLOOKUP($AE$16,単価表,設定値!$O$3,0),0)</f>
        <v>#N/A</v>
      </c>
      <c r="AJ34" s="351"/>
    </row>
    <row r="35" spans="1:41" s="46" customFormat="1" ht="22.5" customHeight="1">
      <c r="A35" s="499"/>
      <c r="B35" s="411"/>
      <c r="C35" s="39" t="s">
        <v>102</v>
      </c>
      <c r="D35" s="39"/>
      <c r="E35" s="39"/>
      <c r="F35" s="39"/>
      <c r="G35" s="39"/>
      <c r="H35" s="39"/>
      <c r="I35" s="39"/>
      <c r="J35" s="39"/>
      <c r="K35" s="346"/>
      <c r="L35" s="347"/>
      <c r="M35" s="283">
        <f>IF(OR($K$35=0,$K$35="－"),0,IF($AE$16="10人以下",VLOOKUP($K$35,資格10以下,4,FALSE),VLOOKUP($K$35,資格15以下,4,FALSE)))</f>
        <v>0</v>
      </c>
      <c r="N35" s="282"/>
      <c r="O35" s="283">
        <f>IF(OR($K$35=0,$K$35="－"),0,IF($AE$16="10人以下",VLOOKUP($K$35,資格10以下,4,FALSE),VLOOKUP($K$35,資格15以下,4,FALSE)))</f>
        <v>0</v>
      </c>
      <c r="P35" s="284"/>
      <c r="Q35" s="281">
        <f>IF(OR($K$35=0,$K$35="－"),0,IF($AE$16="10人以下",VLOOKUP($K$35,資格10以下,4,FALSE),VLOOKUP($K$35,資格15以下,4,FALSE)))</f>
        <v>0</v>
      </c>
      <c r="R35" s="282"/>
      <c r="S35" s="283">
        <f>IF(OR($K$35=0,$K$35="－"),0,IF($AE$16="10人以下",VLOOKUP($K$35,資格10以下,4,FALSE),VLOOKUP($K$35,資格15以下,4,FALSE)))</f>
        <v>0</v>
      </c>
      <c r="T35" s="284"/>
      <c r="U35" s="281">
        <f>IF(OR($K$35=0,$K$35="－"),0,IF($AE$16="10人以下",VLOOKUP($K$35,資格10以下,4,FALSE),VLOOKUP($K$35,資格15以下,4,FALSE)))</f>
        <v>0</v>
      </c>
      <c r="V35" s="282"/>
      <c r="W35" s="283">
        <f>IF(OR($K$35=0,$K$35="－"),0,IF($AE$16="10人以下",VLOOKUP($K$35,資格10以下,4,FALSE),VLOOKUP($K$35,資格15以下,4,FALSE)))</f>
        <v>0</v>
      </c>
      <c r="X35" s="284"/>
      <c r="Y35" s="281">
        <f>IF(OR($K$35=0,$K$35="－"),0,IF($AE$16="10人以下",VLOOKUP($K$35,資格10以下,4,FALSE),VLOOKUP($K$35,資格15以下,4,FALSE)))</f>
        <v>0</v>
      </c>
      <c r="Z35" s="282"/>
      <c r="AA35" s="283">
        <f>IF(OR($K$35=0,$K$35="－"),0,IF($AE$16="10人以下",VLOOKUP($K$35,資格10以下,4,FALSE),VLOOKUP($K$35,資格15以下,4,FALSE)))</f>
        <v>0</v>
      </c>
      <c r="AB35" s="284"/>
      <c r="AC35" s="281">
        <f>IF(OR($K$35=0,$K$35="－"),0,IF($AE$16="10人以下",VLOOKUP($K$35,資格10以下,4,FALSE),VLOOKUP($K$35,資格15以下,4,FALSE)))</f>
        <v>0</v>
      </c>
      <c r="AD35" s="282"/>
      <c r="AE35" s="283">
        <f>IF(OR($K$35=0,$K$35="－"),0,IF($AE$16="10人以下",VLOOKUP($K$35,資格10以下,4,FALSE),VLOOKUP($K$35,資格15以下,4,FALSE)))</f>
        <v>0</v>
      </c>
      <c r="AF35" s="284"/>
      <c r="AG35" s="281">
        <f>IF(OR($K$35=0,$K$35="－"),0,IF($AE$16="10人以下",VLOOKUP($K$35,資格10以下,4,FALSE),VLOOKUP($K$35,資格15以下,4,FALSE)))</f>
        <v>0</v>
      </c>
      <c r="AH35" s="282"/>
      <c r="AI35" s="283">
        <f>IF(OR($K$35=0,$K$35="－"),0,IF($AE$16="10人以下",VLOOKUP($K$35,資格10以下,4,FALSE),VLOOKUP($K$35,資格15以下,4,FALSE)))</f>
        <v>0</v>
      </c>
      <c r="AJ35" s="355"/>
    </row>
    <row r="36" spans="1:41" s="46" customFormat="1" ht="22.5" customHeight="1" thickBot="1">
      <c r="A36" s="499"/>
      <c r="B36" s="411"/>
      <c r="C36" s="40" t="s">
        <v>68</v>
      </c>
      <c r="D36" s="41"/>
      <c r="E36" s="41"/>
      <c r="F36" s="41"/>
      <c r="G36" s="41"/>
      <c r="H36" s="41"/>
      <c r="I36" s="41"/>
      <c r="J36" s="42"/>
      <c r="K36" s="298"/>
      <c r="L36" s="299"/>
      <c r="M36" s="327"/>
      <c r="N36" s="328"/>
      <c r="O36" s="328"/>
      <c r="P36" s="329"/>
      <c r="Q36" s="330">
        <f>IF($K36="○",VLOOKUP($AE$16,単価表,設定値!$Q$3,0),0)</f>
        <v>0</v>
      </c>
      <c r="R36" s="331"/>
      <c r="S36" s="331">
        <f>IF($K36="○",VLOOKUP($AE$16,単価表,設定値!$Q$3,0),0)</f>
        <v>0</v>
      </c>
      <c r="T36" s="397"/>
      <c r="U36" s="303"/>
      <c r="V36" s="304"/>
      <c r="W36" s="325"/>
      <c r="X36" s="326"/>
      <c r="Y36" s="332">
        <f>IF($K36="○",VLOOKUP($AE$16,単価表,設定値!$Q$3,0),0)</f>
        <v>0</v>
      </c>
      <c r="Z36" s="333"/>
      <c r="AA36" s="323">
        <f>IF($K36="○",VLOOKUP($AE$16,単価表,設定値!$Q$3,0),0)</f>
        <v>0</v>
      </c>
      <c r="AB36" s="324"/>
      <c r="AC36" s="303"/>
      <c r="AD36" s="304"/>
      <c r="AE36" s="325"/>
      <c r="AF36" s="326"/>
      <c r="AG36" s="332">
        <f>IF($K36="○",VLOOKUP($AE$16,単価表,設定値!$Q$3,0),0)</f>
        <v>0</v>
      </c>
      <c r="AH36" s="333"/>
      <c r="AI36" s="323">
        <f>IF($K36="○",VLOOKUP($AE$16,単価表,設定値!$Q$3,0),0)</f>
        <v>0</v>
      </c>
      <c r="AJ36" s="324"/>
    </row>
    <row r="37" spans="1:41" s="46" customFormat="1" ht="22.5" customHeight="1" thickTop="1">
      <c r="A37" s="499"/>
      <c r="B37" s="411"/>
      <c r="C37" s="320" t="s">
        <v>19</v>
      </c>
      <c r="D37" s="321"/>
      <c r="E37" s="321"/>
      <c r="F37" s="321"/>
      <c r="G37" s="321"/>
      <c r="H37" s="321"/>
      <c r="I37" s="321"/>
      <c r="J37" s="321"/>
      <c r="K37" s="321"/>
      <c r="L37" s="322"/>
      <c r="M37" s="302" t="e">
        <f>SUM(M34:N36)</f>
        <v>#N/A</v>
      </c>
      <c r="N37" s="297"/>
      <c r="O37" s="297" t="e">
        <f>SUM(O34:P36)</f>
        <v>#N/A</v>
      </c>
      <c r="P37" s="300"/>
      <c r="Q37" s="302" t="e">
        <f>SUM(Q34:R36)</f>
        <v>#N/A</v>
      </c>
      <c r="R37" s="297"/>
      <c r="S37" s="297" t="e">
        <f>SUM(S34:T36)</f>
        <v>#N/A</v>
      </c>
      <c r="T37" s="305"/>
      <c r="U37" s="296" t="e">
        <f>SUM(U34:V36)</f>
        <v>#N/A</v>
      </c>
      <c r="V37" s="297"/>
      <c r="W37" s="297" t="e">
        <f>SUM(W34:X36)</f>
        <v>#N/A</v>
      </c>
      <c r="X37" s="300"/>
      <c r="Y37" s="302" t="e">
        <f>SUM(Y34:Z36)</f>
        <v>#N/A</v>
      </c>
      <c r="Z37" s="297"/>
      <c r="AA37" s="297" t="e">
        <f>SUM(AA34:AB36)</f>
        <v>#N/A</v>
      </c>
      <c r="AB37" s="305"/>
      <c r="AC37" s="296" t="e">
        <f>SUM(AC34:AD36)</f>
        <v>#N/A</v>
      </c>
      <c r="AD37" s="297"/>
      <c r="AE37" s="297" t="e">
        <f>SUM(AE34:AF36)</f>
        <v>#N/A</v>
      </c>
      <c r="AF37" s="300"/>
      <c r="AG37" s="302" t="e">
        <f>SUM(AG34:AH36)</f>
        <v>#N/A</v>
      </c>
      <c r="AH37" s="297"/>
      <c r="AI37" s="297" t="e">
        <f>SUM(AI34:AJ36)</f>
        <v>#N/A</v>
      </c>
      <c r="AJ37" s="305"/>
    </row>
    <row r="38" spans="1:41" s="46" customFormat="1" ht="61.5" customHeight="1" thickBot="1">
      <c r="A38" s="499"/>
      <c r="B38" s="378" t="s">
        <v>20</v>
      </c>
      <c r="C38" s="487" t="s">
        <v>124</v>
      </c>
      <c r="D38" s="488"/>
      <c r="E38" s="488"/>
      <c r="F38" s="488"/>
      <c r="G38" s="488"/>
      <c r="H38" s="488"/>
      <c r="I38" s="488"/>
      <c r="J38" s="488"/>
      <c r="K38" s="489"/>
      <c r="L38" s="490"/>
      <c r="M38" s="396">
        <f>-IF($K38="○",VLOOKUP($AE$16,単価表,設定値!$S$3,0),0)</f>
        <v>0</v>
      </c>
      <c r="N38" s="290"/>
      <c r="O38" s="287">
        <f>-IF($K38="○",VLOOKUP($AE$16,単価表,設定値!$S$3,0),0)</f>
        <v>0</v>
      </c>
      <c r="P38" s="288"/>
      <c r="Q38" s="289">
        <f>-IF($K38="○",VLOOKUP($AE$16,単価表,設定値!$S$3,0),0)</f>
        <v>0</v>
      </c>
      <c r="R38" s="290"/>
      <c r="S38" s="287">
        <f>-IF($K38="○",VLOOKUP($AE$16,単価表,設定値!$S$3,0),0)</f>
        <v>0</v>
      </c>
      <c r="T38" s="291"/>
      <c r="U38" s="287">
        <f>-IF($K38="○",VLOOKUP($AE$16,単価表,設定値!$S$3,0),0)</f>
        <v>0</v>
      </c>
      <c r="V38" s="290"/>
      <c r="W38" s="287">
        <f>-IF($K38="○",VLOOKUP($AE$16,単価表,設定値!$S$3,0),0)</f>
        <v>0</v>
      </c>
      <c r="X38" s="288"/>
      <c r="Y38" s="289">
        <f>-IF($K38="○",VLOOKUP($AE$16,単価表,設定値!$S$3,0),0)</f>
        <v>0</v>
      </c>
      <c r="Z38" s="290"/>
      <c r="AA38" s="287">
        <f>-IF($K38="○",VLOOKUP($AE$16,単価表,設定値!$S$3,0),0)</f>
        <v>0</v>
      </c>
      <c r="AB38" s="291"/>
      <c r="AC38" s="287">
        <f>-IF($K38="○",VLOOKUP($AE$16,単価表,設定値!$S$3,0),0)</f>
        <v>0</v>
      </c>
      <c r="AD38" s="290"/>
      <c r="AE38" s="287">
        <f>-IF($K38="○",VLOOKUP($AE$16,単価表,設定値!$S$3,0),0)</f>
        <v>0</v>
      </c>
      <c r="AF38" s="288"/>
      <c r="AG38" s="289">
        <f>-IF($K38="○",VLOOKUP($AE$16,単価表,設定値!$S$3,0),0)</f>
        <v>0</v>
      </c>
      <c r="AH38" s="290"/>
      <c r="AI38" s="287">
        <f>-IF($K38="○",VLOOKUP($AE$16,単価表,設定値!$S$3,0),0)</f>
        <v>0</v>
      </c>
      <c r="AJ38" s="291"/>
      <c r="AM38" s="211"/>
    </row>
    <row r="39" spans="1:41" s="46" customFormat="1" ht="22.5" customHeight="1" thickTop="1">
      <c r="A39" s="499"/>
      <c r="B39" s="380"/>
      <c r="C39" s="320" t="s">
        <v>128</v>
      </c>
      <c r="D39" s="321"/>
      <c r="E39" s="321"/>
      <c r="F39" s="321"/>
      <c r="G39" s="321"/>
      <c r="H39" s="321"/>
      <c r="I39" s="321"/>
      <c r="J39" s="321"/>
      <c r="K39" s="321"/>
      <c r="L39" s="322"/>
      <c r="M39" s="414">
        <f>M38</f>
        <v>0</v>
      </c>
      <c r="N39" s="415"/>
      <c r="O39" s="300">
        <f t="shared" ref="O39" si="0">O38</f>
        <v>0</v>
      </c>
      <c r="P39" s="301"/>
      <c r="Q39" s="315">
        <f t="shared" ref="Q39" si="1">Q38</f>
        <v>0</v>
      </c>
      <c r="R39" s="296"/>
      <c r="S39" s="300">
        <f t="shared" ref="S39" si="2">S38</f>
        <v>0</v>
      </c>
      <c r="T39" s="301"/>
      <c r="U39" s="315">
        <f t="shared" ref="U39" si="3">U38</f>
        <v>0</v>
      </c>
      <c r="V39" s="296"/>
      <c r="W39" s="300">
        <f t="shared" ref="W39" si="4">W38</f>
        <v>0</v>
      </c>
      <c r="X39" s="301"/>
      <c r="Y39" s="315">
        <f t="shared" ref="Y39" si="5">Y38</f>
        <v>0</v>
      </c>
      <c r="Z39" s="296"/>
      <c r="AA39" s="300">
        <f t="shared" ref="AA39" si="6">AA38</f>
        <v>0</v>
      </c>
      <c r="AB39" s="301"/>
      <c r="AC39" s="315">
        <f t="shared" ref="AC39" si="7">AC38</f>
        <v>0</v>
      </c>
      <c r="AD39" s="296"/>
      <c r="AE39" s="300">
        <f t="shared" ref="AE39" si="8">AE38</f>
        <v>0</v>
      </c>
      <c r="AF39" s="301"/>
      <c r="AG39" s="315">
        <f t="shared" ref="AG39" si="9">AG38</f>
        <v>0</v>
      </c>
      <c r="AH39" s="296"/>
      <c r="AI39" s="300">
        <f t="shared" ref="AI39" si="10">AI38</f>
        <v>0</v>
      </c>
      <c r="AJ39" s="301"/>
      <c r="AM39" s="211"/>
    </row>
    <row r="40" spans="1:41" s="46" customFormat="1" ht="55.5" customHeight="1">
      <c r="A40" s="499"/>
      <c r="B40" s="378" t="s">
        <v>214</v>
      </c>
      <c r="C40" s="512" t="s">
        <v>220</v>
      </c>
      <c r="D40" s="513"/>
      <c r="E40" s="513"/>
      <c r="F40" s="513"/>
      <c r="G40" s="513"/>
      <c r="H40" s="513"/>
      <c r="I40" s="513"/>
      <c r="J40" s="514"/>
      <c r="K40" s="524"/>
      <c r="L40" s="525"/>
      <c r="M40" s="383">
        <f>設定値!BH28</f>
        <v>0</v>
      </c>
      <c r="N40" s="307"/>
      <c r="O40" s="285">
        <f>設定値!BJ28</f>
        <v>0</v>
      </c>
      <c r="P40" s="286"/>
      <c r="Q40" s="306">
        <f>設定値!BL28</f>
        <v>0</v>
      </c>
      <c r="R40" s="307"/>
      <c r="S40" s="285">
        <f>設定値!BN28</f>
        <v>0</v>
      </c>
      <c r="T40" s="286"/>
      <c r="U40" s="306">
        <f>設定値!BP28</f>
        <v>0</v>
      </c>
      <c r="V40" s="307"/>
      <c r="W40" s="285">
        <f>設定値!BR28</f>
        <v>0</v>
      </c>
      <c r="X40" s="286"/>
      <c r="Y40" s="306">
        <f>設定値!BT28</f>
        <v>0</v>
      </c>
      <c r="Z40" s="307"/>
      <c r="AA40" s="285">
        <f>設定値!BV28</f>
        <v>0</v>
      </c>
      <c r="AB40" s="286"/>
      <c r="AC40" s="306">
        <f>設定値!BX28</f>
        <v>0</v>
      </c>
      <c r="AD40" s="307"/>
      <c r="AE40" s="285">
        <f>設定値!BZ28</f>
        <v>0</v>
      </c>
      <c r="AF40" s="286"/>
      <c r="AG40" s="306">
        <f>設定値!CB28</f>
        <v>0</v>
      </c>
      <c r="AH40" s="307"/>
      <c r="AI40" s="285">
        <f>設定値!CD28</f>
        <v>0</v>
      </c>
      <c r="AJ40" s="286"/>
    </row>
    <row r="41" spans="1:41" s="46" customFormat="1" ht="55.5" customHeight="1">
      <c r="A41" s="499"/>
      <c r="B41" s="379"/>
      <c r="C41" s="515"/>
      <c r="D41" s="516"/>
      <c r="E41" s="516"/>
      <c r="F41" s="516"/>
      <c r="G41" s="516"/>
      <c r="H41" s="516"/>
      <c r="I41" s="516"/>
      <c r="J41" s="517"/>
      <c r="K41" s="526"/>
      <c r="L41" s="527"/>
      <c r="M41" s="294">
        <f>設定値!BH29</f>
        <v>0</v>
      </c>
      <c r="N41" s="295"/>
      <c r="O41" s="292">
        <f>設定値!BJ29</f>
        <v>0</v>
      </c>
      <c r="P41" s="293"/>
      <c r="Q41" s="314">
        <f>設定値!BL29</f>
        <v>0</v>
      </c>
      <c r="R41" s="295"/>
      <c r="S41" s="292">
        <f>設定値!BN29</f>
        <v>0</v>
      </c>
      <c r="T41" s="293"/>
      <c r="U41" s="314">
        <f>設定値!BP29</f>
        <v>0</v>
      </c>
      <c r="V41" s="295"/>
      <c r="W41" s="292">
        <f>設定値!BR29</f>
        <v>0</v>
      </c>
      <c r="X41" s="293"/>
      <c r="Y41" s="314">
        <f>設定値!BT29</f>
        <v>0</v>
      </c>
      <c r="Z41" s="295"/>
      <c r="AA41" s="292">
        <f>設定値!BV29</f>
        <v>0</v>
      </c>
      <c r="AB41" s="293"/>
      <c r="AC41" s="314">
        <f>設定値!BX29</f>
        <v>0</v>
      </c>
      <c r="AD41" s="295"/>
      <c r="AE41" s="292">
        <f>設定値!BZ29</f>
        <v>0</v>
      </c>
      <c r="AF41" s="293"/>
      <c r="AG41" s="314">
        <f>設定値!CB29</f>
        <v>0</v>
      </c>
      <c r="AH41" s="295"/>
      <c r="AI41" s="292">
        <f>設定値!CD29</f>
        <v>0</v>
      </c>
      <c r="AJ41" s="293"/>
    </row>
    <row r="42" spans="1:41" s="46" customFormat="1" ht="27.75" customHeight="1">
      <c r="A42" s="499"/>
      <c r="B42" s="379"/>
      <c r="C42" s="518" t="s">
        <v>221</v>
      </c>
      <c r="D42" s="519"/>
      <c r="E42" s="519"/>
      <c r="F42" s="519"/>
      <c r="G42" s="519"/>
      <c r="H42" s="519"/>
      <c r="I42" s="519"/>
      <c r="J42" s="520"/>
      <c r="K42" s="528"/>
      <c r="L42" s="529"/>
      <c r="M42" s="294">
        <f>設定値!BH33</f>
        <v>0</v>
      </c>
      <c r="N42" s="295"/>
      <c r="O42" s="292">
        <f>設定値!BJ33</f>
        <v>0</v>
      </c>
      <c r="P42" s="293"/>
      <c r="Q42" s="314">
        <f>設定値!BL33</f>
        <v>0</v>
      </c>
      <c r="R42" s="295"/>
      <c r="S42" s="292">
        <f>設定値!BN33</f>
        <v>0</v>
      </c>
      <c r="T42" s="293"/>
      <c r="U42" s="314">
        <f>設定値!BP33</f>
        <v>0</v>
      </c>
      <c r="V42" s="295"/>
      <c r="W42" s="292">
        <f>設定値!BR33</f>
        <v>0</v>
      </c>
      <c r="X42" s="293"/>
      <c r="Y42" s="314">
        <f>設定値!BT33</f>
        <v>0</v>
      </c>
      <c r="Z42" s="295"/>
      <c r="AA42" s="292">
        <f>設定値!BV33</f>
        <v>0</v>
      </c>
      <c r="AB42" s="293"/>
      <c r="AC42" s="314">
        <f>設定値!BX33</f>
        <v>0</v>
      </c>
      <c r="AD42" s="295"/>
      <c r="AE42" s="292">
        <f>設定値!BZ33</f>
        <v>0</v>
      </c>
      <c r="AF42" s="293"/>
      <c r="AG42" s="314">
        <f>設定値!CB33</f>
        <v>0</v>
      </c>
      <c r="AH42" s="295"/>
      <c r="AI42" s="292">
        <f>設定値!CD33</f>
        <v>0</v>
      </c>
      <c r="AJ42" s="293"/>
    </row>
    <row r="43" spans="1:41" s="46" customFormat="1" ht="27.75" customHeight="1" thickBot="1">
      <c r="A43" s="499"/>
      <c r="B43" s="380"/>
      <c r="C43" s="521"/>
      <c r="D43" s="522"/>
      <c r="E43" s="522"/>
      <c r="F43" s="522"/>
      <c r="G43" s="522"/>
      <c r="H43" s="522"/>
      <c r="I43" s="522"/>
      <c r="J43" s="523"/>
      <c r="K43" s="530"/>
      <c r="L43" s="531"/>
      <c r="M43" s="507">
        <f>設定値!BH34</f>
        <v>0</v>
      </c>
      <c r="N43" s="508"/>
      <c r="O43" s="509">
        <f>設定値!BJ34</f>
        <v>0</v>
      </c>
      <c r="P43" s="510"/>
      <c r="Q43" s="511">
        <f>設定値!BL34</f>
        <v>0</v>
      </c>
      <c r="R43" s="508"/>
      <c r="S43" s="509">
        <f>設定値!BN34</f>
        <v>0</v>
      </c>
      <c r="T43" s="510"/>
      <c r="U43" s="511">
        <f>設定値!BP34</f>
        <v>0</v>
      </c>
      <c r="V43" s="508"/>
      <c r="W43" s="509">
        <f>設定値!BR34</f>
        <v>0</v>
      </c>
      <c r="X43" s="510"/>
      <c r="Y43" s="511">
        <f>設定値!BT34</f>
        <v>0</v>
      </c>
      <c r="Z43" s="508"/>
      <c r="AA43" s="509">
        <f>設定値!BV34</f>
        <v>0</v>
      </c>
      <c r="AB43" s="510"/>
      <c r="AC43" s="511">
        <f>設定値!BX34</f>
        <v>0</v>
      </c>
      <c r="AD43" s="508"/>
      <c r="AE43" s="509">
        <f>設定値!BZ34</f>
        <v>0</v>
      </c>
      <c r="AF43" s="510"/>
      <c r="AG43" s="511">
        <f>設定値!CB34</f>
        <v>0</v>
      </c>
      <c r="AH43" s="508"/>
      <c r="AI43" s="509">
        <f>設定値!CD34</f>
        <v>0</v>
      </c>
      <c r="AJ43" s="510"/>
    </row>
    <row r="44" spans="1:41" s="46" customFormat="1" ht="27.6" customHeight="1" thickTop="1" thickBot="1">
      <c r="A44" s="499"/>
      <c r="B44" s="309" t="s">
        <v>215</v>
      </c>
      <c r="C44" s="27" t="s">
        <v>129</v>
      </c>
      <c r="D44" s="27"/>
      <c r="E44" s="27"/>
      <c r="F44" s="27"/>
      <c r="G44" s="28"/>
      <c r="H44" s="27"/>
      <c r="I44" s="27"/>
      <c r="J44" s="27"/>
      <c r="K44" s="276"/>
      <c r="L44" s="277"/>
      <c r="M44" s="278">
        <f>IF(設定値!$AJ$36=0, 0, IF(設定値!$AJ$36&lt;10, INT(設定値!$AJ$36), ROUNDDOWN(設定値!$AJ$36, -1)))</f>
        <v>0</v>
      </c>
      <c r="N44" s="279"/>
      <c r="O44" s="279"/>
      <c r="P44" s="279"/>
      <c r="Q44" s="279"/>
      <c r="R44" s="279"/>
      <c r="S44" s="279"/>
      <c r="T44" s="279"/>
      <c r="U44" s="279"/>
      <c r="V44" s="279"/>
      <c r="W44" s="279"/>
      <c r="X44" s="279"/>
      <c r="Y44" s="279"/>
      <c r="Z44" s="279"/>
      <c r="AA44" s="279"/>
      <c r="AB44" s="279"/>
      <c r="AC44" s="279"/>
      <c r="AD44" s="279"/>
      <c r="AE44" s="279"/>
      <c r="AF44" s="279"/>
      <c r="AG44" s="279"/>
      <c r="AH44" s="279"/>
      <c r="AI44" s="279"/>
      <c r="AJ44" s="280"/>
    </row>
    <row r="45" spans="1:41" s="46" customFormat="1" ht="21.75" customHeight="1" thickTop="1">
      <c r="A45" s="500"/>
      <c r="B45" s="310"/>
      <c r="C45" s="532" t="s">
        <v>216</v>
      </c>
      <c r="D45" s="533"/>
      <c r="E45" s="533"/>
      <c r="F45" s="533"/>
      <c r="G45" s="533"/>
      <c r="H45" s="533"/>
      <c r="I45" s="533"/>
      <c r="J45" s="533"/>
      <c r="K45" s="533"/>
      <c r="L45" s="534"/>
      <c r="M45" s="491">
        <f>M44</f>
        <v>0</v>
      </c>
      <c r="N45" s="492"/>
      <c r="O45" s="492"/>
      <c r="P45" s="492"/>
      <c r="Q45" s="492"/>
      <c r="R45" s="492"/>
      <c r="S45" s="492"/>
      <c r="T45" s="492"/>
      <c r="U45" s="492"/>
      <c r="V45" s="492"/>
      <c r="W45" s="492"/>
      <c r="X45" s="492"/>
      <c r="Y45" s="492"/>
      <c r="Z45" s="492"/>
      <c r="AA45" s="492"/>
      <c r="AB45" s="492"/>
      <c r="AC45" s="492"/>
      <c r="AD45" s="492"/>
      <c r="AE45" s="492"/>
      <c r="AF45" s="492"/>
      <c r="AG45" s="492"/>
      <c r="AH45" s="492"/>
      <c r="AI45" s="492"/>
      <c r="AJ45" s="493"/>
    </row>
    <row r="46" spans="1:41" s="46" customFormat="1" ht="22.5" customHeight="1">
      <c r="A46" s="496" t="s">
        <v>227</v>
      </c>
      <c r="B46" s="497"/>
      <c r="C46" s="497"/>
      <c r="D46" s="497"/>
      <c r="E46" s="497"/>
      <c r="F46" s="497"/>
      <c r="G46" s="497"/>
      <c r="H46" s="497"/>
      <c r="I46" s="497"/>
      <c r="J46" s="497"/>
      <c r="K46" s="497"/>
      <c r="L46" s="25" t="s">
        <v>217</v>
      </c>
      <c r="M46" s="317" t="e">
        <f>M37+M39+$M$45</f>
        <v>#N/A</v>
      </c>
      <c r="N46" s="318"/>
      <c r="O46" s="318" t="e">
        <f>O37+O39+$M$45</f>
        <v>#N/A</v>
      </c>
      <c r="P46" s="319"/>
      <c r="Q46" s="317" t="e">
        <f>Q37+Q39+$M$45</f>
        <v>#N/A</v>
      </c>
      <c r="R46" s="318"/>
      <c r="S46" s="318" t="e">
        <f>S37+S39+$M$45</f>
        <v>#N/A</v>
      </c>
      <c r="T46" s="319"/>
      <c r="U46" s="317" t="e">
        <f>U37+U39+$M$45</f>
        <v>#N/A</v>
      </c>
      <c r="V46" s="318"/>
      <c r="W46" s="318" t="e">
        <f>W37+W39+$M$45</f>
        <v>#N/A</v>
      </c>
      <c r="X46" s="495"/>
      <c r="Y46" s="494" t="e">
        <f>Y37+Y39+$M$45</f>
        <v>#N/A</v>
      </c>
      <c r="Z46" s="318"/>
      <c r="AA46" s="318" t="e">
        <f>AA37+AA39+$M$45</f>
        <v>#N/A</v>
      </c>
      <c r="AB46" s="495"/>
      <c r="AC46" s="494" t="e">
        <f>AC37+AC39+$M$45</f>
        <v>#N/A</v>
      </c>
      <c r="AD46" s="318"/>
      <c r="AE46" s="318" t="e">
        <f>AE37+AE39+$M$45</f>
        <v>#N/A</v>
      </c>
      <c r="AF46" s="319"/>
      <c r="AG46" s="317" t="e">
        <f>AG37+AG39+$M$45</f>
        <v>#N/A</v>
      </c>
      <c r="AH46" s="318"/>
      <c r="AI46" s="318" t="e">
        <f>AI37+AI39+$M$45</f>
        <v>#N/A</v>
      </c>
      <c r="AJ46" s="495"/>
      <c r="AO46" s="212"/>
    </row>
    <row r="47" spans="1:41" s="46" customFormat="1" ht="22.5" customHeight="1">
      <c r="A47" s="370" t="s">
        <v>218</v>
      </c>
      <c r="B47" s="371"/>
      <c r="C47" s="371"/>
      <c r="D47" s="371"/>
      <c r="E47" s="371"/>
      <c r="F47" s="371"/>
      <c r="G47" s="371"/>
      <c r="H47" s="371"/>
      <c r="I47" s="371"/>
      <c r="J47" s="371"/>
      <c r="K47" s="371"/>
      <c r="L47" s="186" t="s">
        <v>219</v>
      </c>
      <c r="M47" s="365" t="e">
        <f>M46*M33</f>
        <v>#N/A</v>
      </c>
      <c r="N47" s="363"/>
      <c r="O47" s="363" t="e">
        <f>O46*O33</f>
        <v>#N/A</v>
      </c>
      <c r="P47" s="364"/>
      <c r="Q47" s="365" t="e">
        <f>Q46*Q33</f>
        <v>#N/A</v>
      </c>
      <c r="R47" s="363"/>
      <c r="S47" s="363" t="e">
        <f>S46*S33</f>
        <v>#N/A</v>
      </c>
      <c r="T47" s="364"/>
      <c r="U47" s="365" t="e">
        <f>U46*U33</f>
        <v>#N/A</v>
      </c>
      <c r="V47" s="363"/>
      <c r="W47" s="363" t="e">
        <f>W46*W33</f>
        <v>#N/A</v>
      </c>
      <c r="X47" s="366"/>
      <c r="Y47" s="362" t="e">
        <f>Y46*Y33</f>
        <v>#N/A</v>
      </c>
      <c r="Z47" s="363"/>
      <c r="AA47" s="363" t="e">
        <f>AA46*AA33</f>
        <v>#N/A</v>
      </c>
      <c r="AB47" s="366"/>
      <c r="AC47" s="362" t="e">
        <f>AC46*AC33</f>
        <v>#N/A</v>
      </c>
      <c r="AD47" s="363"/>
      <c r="AE47" s="363" t="e">
        <f>AE46*AE33</f>
        <v>#N/A</v>
      </c>
      <c r="AF47" s="364"/>
      <c r="AG47" s="365" t="e">
        <f>AG46*AG33</f>
        <v>#N/A</v>
      </c>
      <c r="AH47" s="363"/>
      <c r="AI47" s="363" t="e">
        <f>AI46*AI33</f>
        <v>#N/A</v>
      </c>
      <c r="AJ47" s="366"/>
      <c r="AO47" s="212"/>
    </row>
    <row r="48" spans="1:41" s="46" customFormat="1" ht="22.5" customHeight="1">
      <c r="A48" s="367" t="s">
        <v>21</v>
      </c>
      <c r="B48" s="368"/>
      <c r="C48" s="368"/>
      <c r="D48" s="368"/>
      <c r="E48" s="368"/>
      <c r="F48" s="368"/>
      <c r="G48" s="368"/>
      <c r="H48" s="368"/>
      <c r="I48" s="368"/>
      <c r="J48" s="368"/>
      <c r="K48" s="368"/>
      <c r="L48" s="369"/>
      <c r="M48" s="359" t="e">
        <f>M49+M50</f>
        <v>#N/A</v>
      </c>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1"/>
    </row>
    <row r="49" spans="1:36" s="46" customFormat="1" ht="22.5" customHeight="1">
      <c r="A49" s="5"/>
      <c r="B49" s="372" t="s">
        <v>161</v>
      </c>
      <c r="C49" s="373"/>
      <c r="D49" s="373"/>
      <c r="E49" s="373"/>
      <c r="F49" s="373"/>
      <c r="G49" s="373"/>
      <c r="H49" s="373"/>
      <c r="I49" s="373"/>
      <c r="J49" s="373"/>
      <c r="K49" s="373"/>
      <c r="L49" s="374"/>
      <c r="M49" s="375" t="e">
        <f>((SUM(M47:AJ47)*M21)+SUM(M40:AJ40,M42:AJ42))*G21</f>
        <v>#N/A</v>
      </c>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7"/>
    </row>
    <row r="50" spans="1:36" s="46" customFormat="1" ht="22.5" customHeight="1">
      <c r="A50" s="5"/>
      <c r="B50" s="356" t="s">
        <v>162</v>
      </c>
      <c r="C50" s="357"/>
      <c r="D50" s="357"/>
      <c r="E50" s="357"/>
      <c r="F50" s="357"/>
      <c r="G50" s="357"/>
      <c r="H50" s="357"/>
      <c r="I50" s="357"/>
      <c r="J50" s="357"/>
      <c r="K50" s="357"/>
      <c r="L50" s="358"/>
      <c r="M50" s="359" t="e">
        <f>SUM(M52:AJ53)</f>
        <v>#N/A</v>
      </c>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1"/>
    </row>
    <row r="51" spans="1:36" s="204" customFormat="1" ht="22.5" hidden="1" customHeight="1" outlineLevel="1">
      <c r="A51" s="214"/>
      <c r="B51" s="216"/>
      <c r="C51" s="535"/>
      <c r="D51" s="536"/>
      <c r="E51" s="536"/>
      <c r="F51" s="536"/>
      <c r="G51" s="536"/>
      <c r="H51" s="536"/>
      <c r="I51" s="536"/>
      <c r="J51" s="536"/>
      <c r="K51" s="536"/>
      <c r="L51" s="537"/>
      <c r="M51" s="311"/>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3"/>
    </row>
    <row r="52" spans="1:36" s="46" customFormat="1" ht="21.75" customHeight="1" collapsed="1">
      <c r="A52" s="215"/>
      <c r="B52" s="217"/>
      <c r="C52" s="501" t="s">
        <v>205</v>
      </c>
      <c r="D52" s="502"/>
      <c r="E52" s="502"/>
      <c r="F52" s="502"/>
      <c r="G52" s="502"/>
      <c r="H52" s="502"/>
      <c r="I52" s="502"/>
      <c r="J52" s="502"/>
      <c r="K52" s="502"/>
      <c r="L52" s="503"/>
      <c r="M52" s="316" t="e">
        <f>((SUM(M47:AJ47)*S21)+SUM(M41:AJ41,M43:AJ43))*G21</f>
        <v>#N/A</v>
      </c>
      <c r="N52" s="316"/>
      <c r="O52" s="316"/>
      <c r="P52" s="316"/>
      <c r="Q52" s="316"/>
      <c r="R52" s="316"/>
      <c r="S52" s="316"/>
      <c r="T52" s="316"/>
      <c r="U52" s="316"/>
      <c r="V52" s="316"/>
      <c r="W52" s="316"/>
      <c r="X52" s="316"/>
      <c r="Y52" s="316"/>
      <c r="Z52" s="316"/>
      <c r="AA52" s="316"/>
      <c r="AB52" s="316"/>
      <c r="AC52" s="316"/>
      <c r="AD52" s="316"/>
      <c r="AE52" s="316"/>
      <c r="AF52" s="316"/>
      <c r="AG52" s="316"/>
      <c r="AH52" s="316"/>
      <c r="AI52" s="316"/>
      <c r="AJ52" s="316"/>
    </row>
    <row r="53" spans="1:36" s="46" customFormat="1" ht="21.75" customHeight="1">
      <c r="A53" s="5"/>
      <c r="B53" s="213"/>
      <c r="C53" s="504" t="s">
        <v>206</v>
      </c>
      <c r="D53" s="505"/>
      <c r="E53" s="505"/>
      <c r="F53" s="505"/>
      <c r="G53" s="505"/>
      <c r="H53" s="505"/>
      <c r="I53" s="505"/>
      <c r="J53" s="505"/>
      <c r="K53" s="505"/>
      <c r="L53" s="506"/>
      <c r="M53" s="308" t="e">
        <f>G21*設定値!AJ23</f>
        <v>#N/A</v>
      </c>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row>
    <row r="54" spans="1:36" s="46" customFormat="1"/>
  </sheetData>
  <sheetProtection algorithmName="SHA-512" hashValue="incbJcZ/0le6eq84lrAz2NGgLUNo9JVffVzu2+fJlHLGM1TGzQtc5wYPlCXxLjQAJsN6r7CvD+Lfk36y+ZiETQ==" saltValue="r0kHXkGoB8Qp+uYDQVEKHw==" spinCount="100000" sheet="1" selectLockedCells="1"/>
  <mergeCells count="256">
    <mergeCell ref="C52:L52"/>
    <mergeCell ref="C53:L53"/>
    <mergeCell ref="AC41:AD41"/>
    <mergeCell ref="AE41:AF41"/>
    <mergeCell ref="AG41:AH41"/>
    <mergeCell ref="AI41:AJ41"/>
    <mergeCell ref="M43:N43"/>
    <mergeCell ref="O43:P43"/>
    <mergeCell ref="Q43:R43"/>
    <mergeCell ref="S43:T43"/>
    <mergeCell ref="U43:V43"/>
    <mergeCell ref="W43:X43"/>
    <mergeCell ref="Y43:Z43"/>
    <mergeCell ref="AA43:AB43"/>
    <mergeCell ref="AC43:AD43"/>
    <mergeCell ref="AE43:AF43"/>
    <mergeCell ref="AG43:AH43"/>
    <mergeCell ref="AI43:AJ43"/>
    <mergeCell ref="C40:J41"/>
    <mergeCell ref="C42:J43"/>
    <mergeCell ref="K40:L41"/>
    <mergeCell ref="K42:L43"/>
    <mergeCell ref="C45:L45"/>
    <mergeCell ref="C51:L51"/>
    <mergeCell ref="C38:J38"/>
    <mergeCell ref="K38:L38"/>
    <mergeCell ref="M45:AJ45"/>
    <mergeCell ref="AC46:AD46"/>
    <mergeCell ref="W46:X46"/>
    <mergeCell ref="Y46:Z46"/>
    <mergeCell ref="AA46:AB46"/>
    <mergeCell ref="U46:V46"/>
    <mergeCell ref="Y42:Z42"/>
    <mergeCell ref="AA42:AB42"/>
    <mergeCell ref="U41:V41"/>
    <mergeCell ref="W41:X41"/>
    <mergeCell ref="Y41:Z41"/>
    <mergeCell ref="AA41:AB41"/>
    <mergeCell ref="AI40:AJ40"/>
    <mergeCell ref="O46:P46"/>
    <mergeCell ref="AE46:AF46"/>
    <mergeCell ref="AG46:AH46"/>
    <mergeCell ref="AC42:AD42"/>
    <mergeCell ref="AI46:AJ46"/>
    <mergeCell ref="A46:K46"/>
    <mergeCell ref="A34:A45"/>
    <mergeCell ref="M46:N46"/>
    <mergeCell ref="B38:B39"/>
    <mergeCell ref="AG33:AH33"/>
    <mergeCell ref="AI33:AJ33"/>
    <mergeCell ref="M29:AJ30"/>
    <mergeCell ref="M32:N32"/>
    <mergeCell ref="AI32:AJ32"/>
    <mergeCell ref="W33:X33"/>
    <mergeCell ref="Y33:Z33"/>
    <mergeCell ref="AA33:AB33"/>
    <mergeCell ref="U31:X31"/>
    <mergeCell ref="W32:X32"/>
    <mergeCell ref="Y32:Z32"/>
    <mergeCell ref="M31:P31"/>
    <mergeCell ref="Q31:T31"/>
    <mergeCell ref="AC31:AF31"/>
    <mergeCell ref="AC32:AD32"/>
    <mergeCell ref="AA32:AB32"/>
    <mergeCell ref="AG32:AH32"/>
    <mergeCell ref="AC33:AD33"/>
    <mergeCell ref="AE33:AF33"/>
    <mergeCell ref="AG31:AJ31"/>
    <mergeCell ref="W37:X37"/>
    <mergeCell ref="U39:V39"/>
    <mergeCell ref="Y39:Z39"/>
    <mergeCell ref="AA39:AB39"/>
    <mergeCell ref="AE34:AF34"/>
    <mergeCell ref="U36:V36"/>
    <mergeCell ref="W36:X36"/>
    <mergeCell ref="Y36:Z36"/>
    <mergeCell ref="AA36:AB36"/>
    <mergeCell ref="AE1:AJ1"/>
    <mergeCell ref="M33:N33"/>
    <mergeCell ref="O33:P33"/>
    <mergeCell ref="Q33:R33"/>
    <mergeCell ref="S33:T33"/>
    <mergeCell ref="U33:V33"/>
    <mergeCell ref="AC34:AD34"/>
    <mergeCell ref="U34:V34"/>
    <mergeCell ref="V2:Y2"/>
    <mergeCell ref="Z2:AH2"/>
    <mergeCell ref="AI2:AJ2"/>
    <mergeCell ref="M26:AJ26"/>
    <mergeCell ref="Q34:R34"/>
    <mergeCell ref="S34:T34"/>
    <mergeCell ref="V7:AJ7"/>
    <mergeCell ref="Y20:AC20"/>
    <mergeCell ref="W34:X34"/>
    <mergeCell ref="M34:N34"/>
    <mergeCell ref="O34:P34"/>
    <mergeCell ref="R7:U7"/>
    <mergeCell ref="A10:AJ10"/>
    <mergeCell ref="A33:J33"/>
    <mergeCell ref="A29:J32"/>
    <mergeCell ref="M19:R20"/>
    <mergeCell ref="R4:U4"/>
    <mergeCell ref="R5:U6"/>
    <mergeCell ref="M21:R21"/>
    <mergeCell ref="S19:X20"/>
    <mergeCell ref="S21:X21"/>
    <mergeCell ref="L23:P23"/>
    <mergeCell ref="Q23:U23"/>
    <mergeCell ref="V23:Z23"/>
    <mergeCell ref="G16:L16"/>
    <mergeCell ref="V4:AJ4"/>
    <mergeCell ref="V5:AJ6"/>
    <mergeCell ref="M16:R16"/>
    <mergeCell ref="Y21:AC21"/>
    <mergeCell ref="Y16:AD16"/>
    <mergeCell ref="AE16:AJ16"/>
    <mergeCell ref="G21:L21"/>
    <mergeCell ref="B40:B43"/>
    <mergeCell ref="C34:J34"/>
    <mergeCell ref="M40:N40"/>
    <mergeCell ref="O40:P40"/>
    <mergeCell ref="S1:T1"/>
    <mergeCell ref="R2:U2"/>
    <mergeCell ref="R3:U3"/>
    <mergeCell ref="A16:F16"/>
    <mergeCell ref="S16:X16"/>
    <mergeCell ref="M37:N37"/>
    <mergeCell ref="M38:N38"/>
    <mergeCell ref="S36:T36"/>
    <mergeCell ref="S37:T37"/>
    <mergeCell ref="B2:I4"/>
    <mergeCell ref="K29:L32"/>
    <mergeCell ref="B34:B37"/>
    <mergeCell ref="K34:L34"/>
    <mergeCell ref="Q42:R42"/>
    <mergeCell ref="C39:L39"/>
    <mergeCell ref="M39:N39"/>
    <mergeCell ref="G19:L20"/>
    <mergeCell ref="V3:AJ3"/>
    <mergeCell ref="AG34:AH34"/>
    <mergeCell ref="AI34:AJ34"/>
    <mergeCell ref="B50:L50"/>
    <mergeCell ref="M50:AJ50"/>
    <mergeCell ref="AC47:AD47"/>
    <mergeCell ref="AE47:AF47"/>
    <mergeCell ref="U47:V47"/>
    <mergeCell ref="W47:X47"/>
    <mergeCell ref="Y47:Z47"/>
    <mergeCell ref="AA47:AB47"/>
    <mergeCell ref="AG47:AH47"/>
    <mergeCell ref="AI47:AJ47"/>
    <mergeCell ref="M47:N47"/>
    <mergeCell ref="O47:P47"/>
    <mergeCell ref="Q47:R47"/>
    <mergeCell ref="S47:T47"/>
    <mergeCell ref="A48:L48"/>
    <mergeCell ref="M48:AJ48"/>
    <mergeCell ref="A47:K47"/>
    <mergeCell ref="B49:L49"/>
    <mergeCell ref="M49:AJ49"/>
    <mergeCell ref="K33:L33"/>
    <mergeCell ref="O32:P32"/>
    <mergeCell ref="Q32:R32"/>
    <mergeCell ref="AC35:AD35"/>
    <mergeCell ref="AE35:AF35"/>
    <mergeCell ref="G23:K23"/>
    <mergeCell ref="G24:K24"/>
    <mergeCell ref="L24:P24"/>
    <mergeCell ref="Q24:U24"/>
    <mergeCell ref="V24:Z24"/>
    <mergeCell ref="A27:L27"/>
    <mergeCell ref="M27:AJ27"/>
    <mergeCell ref="K35:L35"/>
    <mergeCell ref="O35:P35"/>
    <mergeCell ref="M35:N35"/>
    <mergeCell ref="S35:T35"/>
    <mergeCell ref="Y34:Z34"/>
    <mergeCell ref="AA34:AB34"/>
    <mergeCell ref="S32:T32"/>
    <mergeCell ref="U32:V32"/>
    <mergeCell ref="AE32:AF32"/>
    <mergeCell ref="Y31:AB31"/>
    <mergeCell ref="AI35:AJ35"/>
    <mergeCell ref="AG35:AH35"/>
    <mergeCell ref="C37:L37"/>
    <mergeCell ref="O37:P37"/>
    <mergeCell ref="AG40:AH40"/>
    <mergeCell ref="AI36:AJ36"/>
    <mergeCell ref="AE36:AF36"/>
    <mergeCell ref="Y37:Z37"/>
    <mergeCell ref="AA37:AB37"/>
    <mergeCell ref="Y40:Z40"/>
    <mergeCell ref="AA40:AB40"/>
    <mergeCell ref="Q39:R39"/>
    <mergeCell ref="S40:T40"/>
    <mergeCell ref="Q40:R40"/>
    <mergeCell ref="O38:P38"/>
    <mergeCell ref="Q38:R38"/>
    <mergeCell ref="M36:N36"/>
    <mergeCell ref="O36:P36"/>
    <mergeCell ref="Q36:R36"/>
    <mergeCell ref="U40:V40"/>
    <mergeCell ref="W40:X40"/>
    <mergeCell ref="U38:V38"/>
    <mergeCell ref="AG36:AH36"/>
    <mergeCell ref="AI38:AJ38"/>
    <mergeCell ref="AG38:AH38"/>
    <mergeCell ref="U37:V37"/>
    <mergeCell ref="AI42:AJ42"/>
    <mergeCell ref="AI37:AJ37"/>
    <mergeCell ref="AC40:AD40"/>
    <mergeCell ref="M53:AJ53"/>
    <mergeCell ref="B44:B45"/>
    <mergeCell ref="M51:AJ51"/>
    <mergeCell ref="U42:V42"/>
    <mergeCell ref="S42:T42"/>
    <mergeCell ref="AG42:AH42"/>
    <mergeCell ref="AE39:AF39"/>
    <mergeCell ref="AG39:AH39"/>
    <mergeCell ref="S41:T41"/>
    <mergeCell ref="M52:AJ52"/>
    <mergeCell ref="O39:P39"/>
    <mergeCell ref="Q46:R46"/>
    <mergeCell ref="S46:T46"/>
    <mergeCell ref="M41:N41"/>
    <mergeCell ref="O41:P41"/>
    <mergeCell ref="Q41:R41"/>
    <mergeCell ref="W39:X39"/>
    <mergeCell ref="AI39:AJ39"/>
    <mergeCell ref="AC39:AD39"/>
    <mergeCell ref="W42:X42"/>
    <mergeCell ref="Q37:R37"/>
    <mergeCell ref="A26:L26"/>
    <mergeCell ref="K44:L44"/>
    <mergeCell ref="M44:AJ44"/>
    <mergeCell ref="U35:V35"/>
    <mergeCell ref="W35:X35"/>
    <mergeCell ref="Y35:Z35"/>
    <mergeCell ref="AA35:AB35"/>
    <mergeCell ref="Q35:R35"/>
    <mergeCell ref="AE40:AF40"/>
    <mergeCell ref="W38:X38"/>
    <mergeCell ref="Y38:Z38"/>
    <mergeCell ref="AA38:AB38"/>
    <mergeCell ref="AC38:AD38"/>
    <mergeCell ref="AE38:AF38"/>
    <mergeCell ref="AE42:AF42"/>
    <mergeCell ref="S38:T38"/>
    <mergeCell ref="M42:N42"/>
    <mergeCell ref="O42:P42"/>
    <mergeCell ref="AC37:AD37"/>
    <mergeCell ref="K36:L36"/>
    <mergeCell ref="S39:T39"/>
    <mergeCell ref="AG37:AH37"/>
    <mergeCell ref="AC36:AD36"/>
    <mergeCell ref="AE37:AF37"/>
  </mergeCells>
  <phoneticPr fontId="1"/>
  <conditionalFormatting sqref="G16:L16 S16:X16 G21:L21 Y21:AC21 M33:AJ33 K34:L36">
    <cfRule type="containsBlanks" dxfId="4" priority="12">
      <formula>LEN(TRIM(G16))=0</formula>
    </cfRule>
  </conditionalFormatting>
  <conditionalFormatting sqref="K38:L39 K40 K42">
    <cfRule type="containsBlanks" dxfId="3" priority="2">
      <formula>LEN(TRIM(K38))=0</formula>
    </cfRule>
  </conditionalFormatting>
  <conditionalFormatting sqref="K44:L44">
    <cfRule type="containsBlanks" dxfId="2" priority="9">
      <formula>LEN(TRIM(K44))=0</formula>
    </cfRule>
  </conditionalFormatting>
  <dataValidations xWindow="501" yWindow="545" count="9">
    <dataValidation type="list" allowBlank="1" showInputMessage="1" showErrorMessage="1" sqref="K36:L36 L38:L39 K38:K40" xr:uid="{00000000-0002-0000-0000-000000000000}">
      <formula1>"○,―"</formula1>
    </dataValidation>
    <dataValidation type="list" allowBlank="1" showInputMessage="1" showErrorMessage="1" sqref="Y21" xr:uid="{00000000-0002-0000-0000-000001000000}">
      <formula1>"○,×"</formula1>
    </dataValidation>
    <dataValidation type="list" allowBlank="1" showInputMessage="1" showErrorMessage="1" sqref="G24:K24" xr:uid="{00000000-0002-0000-0000-000006000000}">
      <formula1>"あり,なし"</formula1>
    </dataValidation>
    <dataValidation type="list" allowBlank="1" showInputMessage="1" showErrorMessage="1" sqref="L24:P24" xr:uid="{00000000-0002-0000-0000-000007000000}">
      <formula1>$AZ$2:$AZ$3</formula1>
    </dataValidation>
    <dataValidation type="list" allowBlank="1" showInputMessage="1" showErrorMessage="1" sqref="Q24:U24" xr:uid="{00000000-0002-0000-0000-000008000000}">
      <formula1>$BB$2:$BB$6</formula1>
    </dataValidation>
    <dataValidation type="list" allowBlank="1" showInputMessage="1" showErrorMessage="1" sqref="K42" xr:uid="{00000000-0002-0000-0000-000005000000}">
      <formula1>土日閉所</formula1>
    </dataValidation>
    <dataValidation type="list" allowBlank="1" showInputMessage="1" showErrorMessage="1" sqref="G21:L21" xr:uid="{054A3273-41A5-4240-B8FC-C9C45B1341F5}">
      <formula1>実施月数</formula1>
    </dataValidation>
    <dataValidation type="list" allowBlank="1" showInputMessage="1" showErrorMessage="1" prompt="定員区分が「10人以下」の場合は、「１人」「２人以上」をお選びください。_x000a_定員区分が「15人以下」の場合は、「１人」「２人」「３人以上」をお選びください。_x000a_" sqref="K35:L35" xr:uid="{00000000-0002-0000-0000-000002000000}">
      <formula1>INDIRECT("選択"&amp;$AE$16)</formula1>
    </dataValidation>
    <dataValidation type="list" allowBlank="1" showInputMessage="1" showErrorMessage="1" sqref="K44:L44" xr:uid="{00000000-0002-0000-0000-000004000000}">
      <formula1>栄養管理加算</formula1>
    </dataValidation>
  </dataValidations>
  <pageMargins left="0.25" right="0.25" top="0.75" bottom="0.75" header="0.3" footer="0.3"/>
  <pageSetup paperSize="9" scale="82" orientation="portrait" r:id="rId1"/>
  <rowBreaks count="1" manualBreakCount="1">
    <brk id="2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workbookViewId="0"/>
  </sheetViews>
  <sheetFormatPr defaultColWidth="8.875" defaultRowHeight="13.5"/>
  <cols>
    <col min="1" max="1" width="5.125" style="3" customWidth="1"/>
    <col min="2" max="2" width="5.375" style="3" customWidth="1"/>
    <col min="3" max="3" width="28.625" style="3" customWidth="1"/>
    <col min="4" max="4" width="11.625" style="3" customWidth="1"/>
    <col min="5" max="5" width="11.375" style="3" customWidth="1"/>
    <col min="6" max="256" width="9" style="3"/>
    <col min="257" max="257" width="5.125" style="3" customWidth="1"/>
    <col min="258" max="258" width="5.375" style="3" customWidth="1"/>
    <col min="259" max="259" width="28.625" style="3" customWidth="1"/>
    <col min="260" max="260" width="11.625" style="3" customWidth="1"/>
    <col min="261" max="512" width="9" style="3"/>
    <col min="513" max="513" width="5.125" style="3" customWidth="1"/>
    <col min="514" max="514" width="5.375" style="3" customWidth="1"/>
    <col min="515" max="515" width="28.625" style="3" customWidth="1"/>
    <col min="516" max="516" width="11.625" style="3" customWidth="1"/>
    <col min="517" max="768" width="9" style="3"/>
    <col min="769" max="769" width="5.125" style="3" customWidth="1"/>
    <col min="770" max="770" width="5.375" style="3" customWidth="1"/>
    <col min="771" max="771" width="28.625" style="3" customWidth="1"/>
    <col min="772" max="772" width="11.625" style="3" customWidth="1"/>
    <col min="773" max="1024" width="9" style="3"/>
    <col min="1025" max="1025" width="5.125" style="3" customWidth="1"/>
    <col min="1026" max="1026" width="5.375" style="3" customWidth="1"/>
    <col min="1027" max="1027" width="28.625" style="3" customWidth="1"/>
    <col min="1028" max="1028" width="11.625" style="3" customWidth="1"/>
    <col min="1029" max="1280" width="9" style="3"/>
    <col min="1281" max="1281" width="5.125" style="3" customWidth="1"/>
    <col min="1282" max="1282" width="5.375" style="3" customWidth="1"/>
    <col min="1283" max="1283" width="28.625" style="3" customWidth="1"/>
    <col min="1284" max="1284" width="11.625" style="3" customWidth="1"/>
    <col min="1285" max="1536" width="9" style="3"/>
    <col min="1537" max="1537" width="5.125" style="3" customWidth="1"/>
    <col min="1538" max="1538" width="5.375" style="3" customWidth="1"/>
    <col min="1539" max="1539" width="28.625" style="3" customWidth="1"/>
    <col min="1540" max="1540" width="11.625" style="3" customWidth="1"/>
    <col min="1541" max="1792" width="9" style="3"/>
    <col min="1793" max="1793" width="5.125" style="3" customWidth="1"/>
    <col min="1794" max="1794" width="5.375" style="3" customWidth="1"/>
    <col min="1795" max="1795" width="28.625" style="3" customWidth="1"/>
    <col min="1796" max="1796" width="11.625" style="3" customWidth="1"/>
    <col min="1797" max="2048" width="9" style="3"/>
    <col min="2049" max="2049" width="5.125" style="3" customWidth="1"/>
    <col min="2050" max="2050" width="5.375" style="3" customWidth="1"/>
    <col min="2051" max="2051" width="28.625" style="3" customWidth="1"/>
    <col min="2052" max="2052" width="11.625" style="3" customWidth="1"/>
    <col min="2053" max="2304" width="9" style="3"/>
    <col min="2305" max="2305" width="5.125" style="3" customWidth="1"/>
    <col min="2306" max="2306" width="5.375" style="3" customWidth="1"/>
    <col min="2307" max="2307" width="28.625" style="3" customWidth="1"/>
    <col min="2308" max="2308" width="11.625" style="3" customWidth="1"/>
    <col min="2309" max="2560" width="9" style="3"/>
    <col min="2561" max="2561" width="5.125" style="3" customWidth="1"/>
    <col min="2562" max="2562" width="5.375" style="3" customWidth="1"/>
    <col min="2563" max="2563" width="28.625" style="3" customWidth="1"/>
    <col min="2564" max="2564" width="11.625" style="3" customWidth="1"/>
    <col min="2565" max="2816" width="9" style="3"/>
    <col min="2817" max="2817" width="5.125" style="3" customWidth="1"/>
    <col min="2818" max="2818" width="5.375" style="3" customWidth="1"/>
    <col min="2819" max="2819" width="28.625" style="3" customWidth="1"/>
    <col min="2820" max="2820" width="11.625" style="3" customWidth="1"/>
    <col min="2821" max="3072" width="9" style="3"/>
    <col min="3073" max="3073" width="5.125" style="3" customWidth="1"/>
    <col min="3074" max="3074" width="5.375" style="3" customWidth="1"/>
    <col min="3075" max="3075" width="28.625" style="3" customWidth="1"/>
    <col min="3076" max="3076" width="11.625" style="3" customWidth="1"/>
    <col min="3077" max="3328" width="9" style="3"/>
    <col min="3329" max="3329" width="5.125" style="3" customWidth="1"/>
    <col min="3330" max="3330" width="5.375" style="3" customWidth="1"/>
    <col min="3331" max="3331" width="28.625" style="3" customWidth="1"/>
    <col min="3332" max="3332" width="11.625" style="3" customWidth="1"/>
    <col min="3333" max="3584" width="9" style="3"/>
    <col min="3585" max="3585" width="5.125" style="3" customWidth="1"/>
    <col min="3586" max="3586" width="5.375" style="3" customWidth="1"/>
    <col min="3587" max="3587" width="28.625" style="3" customWidth="1"/>
    <col min="3588" max="3588" width="11.625" style="3" customWidth="1"/>
    <col min="3589" max="3840" width="9" style="3"/>
    <col min="3841" max="3841" width="5.125" style="3" customWidth="1"/>
    <col min="3842" max="3842" width="5.375" style="3" customWidth="1"/>
    <col min="3843" max="3843" width="28.625" style="3" customWidth="1"/>
    <col min="3844" max="3844" width="11.625" style="3" customWidth="1"/>
    <col min="3845" max="4096" width="9" style="3"/>
    <col min="4097" max="4097" width="5.125" style="3" customWidth="1"/>
    <col min="4098" max="4098" width="5.375" style="3" customWidth="1"/>
    <col min="4099" max="4099" width="28.625" style="3" customWidth="1"/>
    <col min="4100" max="4100" width="11.625" style="3" customWidth="1"/>
    <col min="4101" max="4352" width="9" style="3"/>
    <col min="4353" max="4353" width="5.125" style="3" customWidth="1"/>
    <col min="4354" max="4354" width="5.375" style="3" customWidth="1"/>
    <col min="4355" max="4355" width="28.625" style="3" customWidth="1"/>
    <col min="4356" max="4356" width="11.625" style="3" customWidth="1"/>
    <col min="4357" max="4608" width="9" style="3"/>
    <col min="4609" max="4609" width="5.125" style="3" customWidth="1"/>
    <col min="4610" max="4610" width="5.375" style="3" customWidth="1"/>
    <col min="4611" max="4611" width="28.625" style="3" customWidth="1"/>
    <col min="4612" max="4612" width="11.625" style="3" customWidth="1"/>
    <col min="4613" max="4864" width="9" style="3"/>
    <col min="4865" max="4865" width="5.125" style="3" customWidth="1"/>
    <col min="4866" max="4866" width="5.375" style="3" customWidth="1"/>
    <col min="4867" max="4867" width="28.625" style="3" customWidth="1"/>
    <col min="4868" max="4868" width="11.625" style="3" customWidth="1"/>
    <col min="4869" max="5120" width="9" style="3"/>
    <col min="5121" max="5121" width="5.125" style="3" customWidth="1"/>
    <col min="5122" max="5122" width="5.375" style="3" customWidth="1"/>
    <col min="5123" max="5123" width="28.625" style="3" customWidth="1"/>
    <col min="5124" max="5124" width="11.625" style="3" customWidth="1"/>
    <col min="5125" max="5376" width="9" style="3"/>
    <col min="5377" max="5377" width="5.125" style="3" customWidth="1"/>
    <col min="5378" max="5378" width="5.375" style="3" customWidth="1"/>
    <col min="5379" max="5379" width="28.625" style="3" customWidth="1"/>
    <col min="5380" max="5380" width="11.625" style="3" customWidth="1"/>
    <col min="5381" max="5632" width="9" style="3"/>
    <col min="5633" max="5633" width="5.125" style="3" customWidth="1"/>
    <col min="5634" max="5634" width="5.375" style="3" customWidth="1"/>
    <col min="5635" max="5635" width="28.625" style="3" customWidth="1"/>
    <col min="5636" max="5636" width="11.625" style="3" customWidth="1"/>
    <col min="5637" max="5888" width="9" style="3"/>
    <col min="5889" max="5889" width="5.125" style="3" customWidth="1"/>
    <col min="5890" max="5890" width="5.375" style="3" customWidth="1"/>
    <col min="5891" max="5891" width="28.625" style="3" customWidth="1"/>
    <col min="5892" max="5892" width="11.625" style="3" customWidth="1"/>
    <col min="5893" max="6144" width="9" style="3"/>
    <col min="6145" max="6145" width="5.125" style="3" customWidth="1"/>
    <col min="6146" max="6146" width="5.375" style="3" customWidth="1"/>
    <col min="6147" max="6147" width="28.625" style="3" customWidth="1"/>
    <col min="6148" max="6148" width="11.625" style="3" customWidth="1"/>
    <col min="6149" max="6400" width="9" style="3"/>
    <col min="6401" max="6401" width="5.125" style="3" customWidth="1"/>
    <col min="6402" max="6402" width="5.375" style="3" customWidth="1"/>
    <col min="6403" max="6403" width="28.625" style="3" customWidth="1"/>
    <col min="6404" max="6404" width="11.625" style="3" customWidth="1"/>
    <col min="6405" max="6656" width="9" style="3"/>
    <col min="6657" max="6657" width="5.125" style="3" customWidth="1"/>
    <col min="6658" max="6658" width="5.375" style="3" customWidth="1"/>
    <col min="6659" max="6659" width="28.625" style="3" customWidth="1"/>
    <col min="6660" max="6660" width="11.625" style="3" customWidth="1"/>
    <col min="6661" max="6912" width="9" style="3"/>
    <col min="6913" max="6913" width="5.125" style="3" customWidth="1"/>
    <col min="6914" max="6914" width="5.375" style="3" customWidth="1"/>
    <col min="6915" max="6915" width="28.625" style="3" customWidth="1"/>
    <col min="6916" max="6916" width="11.625" style="3" customWidth="1"/>
    <col min="6917" max="7168" width="9" style="3"/>
    <col min="7169" max="7169" width="5.125" style="3" customWidth="1"/>
    <col min="7170" max="7170" width="5.375" style="3" customWidth="1"/>
    <col min="7171" max="7171" width="28.625" style="3" customWidth="1"/>
    <col min="7172" max="7172" width="11.625" style="3" customWidth="1"/>
    <col min="7173" max="7424" width="9" style="3"/>
    <col min="7425" max="7425" width="5.125" style="3" customWidth="1"/>
    <col min="7426" max="7426" width="5.375" style="3" customWidth="1"/>
    <col min="7427" max="7427" width="28.625" style="3" customWidth="1"/>
    <col min="7428" max="7428" width="11.625" style="3" customWidth="1"/>
    <col min="7429" max="7680" width="9" style="3"/>
    <col min="7681" max="7681" width="5.125" style="3" customWidth="1"/>
    <col min="7682" max="7682" width="5.375" style="3" customWidth="1"/>
    <col min="7683" max="7683" width="28.625" style="3" customWidth="1"/>
    <col min="7684" max="7684" width="11.625" style="3" customWidth="1"/>
    <col min="7685" max="7936" width="9" style="3"/>
    <col min="7937" max="7937" width="5.125" style="3" customWidth="1"/>
    <col min="7938" max="7938" width="5.375" style="3" customWidth="1"/>
    <col min="7939" max="7939" width="28.625" style="3" customWidth="1"/>
    <col min="7940" max="7940" width="11.625" style="3" customWidth="1"/>
    <col min="7941" max="8192" width="9" style="3"/>
    <col min="8193" max="8193" width="5.125" style="3" customWidth="1"/>
    <col min="8194" max="8194" width="5.375" style="3" customWidth="1"/>
    <col min="8195" max="8195" width="28.625" style="3" customWidth="1"/>
    <col min="8196" max="8196" width="11.625" style="3" customWidth="1"/>
    <col min="8197" max="8448" width="9" style="3"/>
    <col min="8449" max="8449" width="5.125" style="3" customWidth="1"/>
    <col min="8450" max="8450" width="5.375" style="3" customWidth="1"/>
    <col min="8451" max="8451" width="28.625" style="3" customWidth="1"/>
    <col min="8452" max="8452" width="11.625" style="3" customWidth="1"/>
    <col min="8453" max="8704" width="9" style="3"/>
    <col min="8705" max="8705" width="5.125" style="3" customWidth="1"/>
    <col min="8706" max="8706" width="5.375" style="3" customWidth="1"/>
    <col min="8707" max="8707" width="28.625" style="3" customWidth="1"/>
    <col min="8708" max="8708" width="11.625" style="3" customWidth="1"/>
    <col min="8709" max="8960" width="9" style="3"/>
    <col min="8961" max="8961" width="5.125" style="3" customWidth="1"/>
    <col min="8962" max="8962" width="5.375" style="3" customWidth="1"/>
    <col min="8963" max="8963" width="28.625" style="3" customWidth="1"/>
    <col min="8964" max="8964" width="11.625" style="3" customWidth="1"/>
    <col min="8965" max="9216" width="9" style="3"/>
    <col min="9217" max="9217" width="5.125" style="3" customWidth="1"/>
    <col min="9218" max="9218" width="5.375" style="3" customWidth="1"/>
    <col min="9219" max="9219" width="28.625" style="3" customWidth="1"/>
    <col min="9220" max="9220" width="11.625" style="3" customWidth="1"/>
    <col min="9221" max="9472" width="9" style="3"/>
    <col min="9473" max="9473" width="5.125" style="3" customWidth="1"/>
    <col min="9474" max="9474" width="5.375" style="3" customWidth="1"/>
    <col min="9475" max="9475" width="28.625" style="3" customWidth="1"/>
    <col min="9476" max="9476" width="11.625" style="3" customWidth="1"/>
    <col min="9477" max="9728" width="9" style="3"/>
    <col min="9729" max="9729" width="5.125" style="3" customWidth="1"/>
    <col min="9730" max="9730" width="5.375" style="3" customWidth="1"/>
    <col min="9731" max="9731" width="28.625" style="3" customWidth="1"/>
    <col min="9732" max="9732" width="11.625" style="3" customWidth="1"/>
    <col min="9733" max="9984" width="9" style="3"/>
    <col min="9985" max="9985" width="5.125" style="3" customWidth="1"/>
    <col min="9986" max="9986" width="5.375" style="3" customWidth="1"/>
    <col min="9987" max="9987" width="28.625" style="3" customWidth="1"/>
    <col min="9988" max="9988" width="11.625" style="3" customWidth="1"/>
    <col min="9989" max="10240" width="9" style="3"/>
    <col min="10241" max="10241" width="5.125" style="3" customWidth="1"/>
    <col min="10242" max="10242" width="5.375" style="3" customWidth="1"/>
    <col min="10243" max="10243" width="28.625" style="3" customWidth="1"/>
    <col min="10244" max="10244" width="11.625" style="3" customWidth="1"/>
    <col min="10245" max="10496" width="9" style="3"/>
    <col min="10497" max="10497" width="5.125" style="3" customWidth="1"/>
    <col min="10498" max="10498" width="5.375" style="3" customWidth="1"/>
    <col min="10499" max="10499" width="28.625" style="3" customWidth="1"/>
    <col min="10500" max="10500" width="11.625" style="3" customWidth="1"/>
    <col min="10501" max="10752" width="9" style="3"/>
    <col min="10753" max="10753" width="5.125" style="3" customWidth="1"/>
    <col min="10754" max="10754" width="5.375" style="3" customWidth="1"/>
    <col min="10755" max="10755" width="28.625" style="3" customWidth="1"/>
    <col min="10756" max="10756" width="11.625" style="3" customWidth="1"/>
    <col min="10757" max="11008" width="9" style="3"/>
    <col min="11009" max="11009" width="5.125" style="3" customWidth="1"/>
    <col min="11010" max="11010" width="5.375" style="3" customWidth="1"/>
    <col min="11011" max="11011" width="28.625" style="3" customWidth="1"/>
    <col min="11012" max="11012" width="11.625" style="3" customWidth="1"/>
    <col min="11013" max="11264" width="9" style="3"/>
    <col min="11265" max="11265" width="5.125" style="3" customWidth="1"/>
    <col min="11266" max="11266" width="5.375" style="3" customWidth="1"/>
    <col min="11267" max="11267" width="28.625" style="3" customWidth="1"/>
    <col min="11268" max="11268" width="11.625" style="3" customWidth="1"/>
    <col min="11269" max="11520" width="9" style="3"/>
    <col min="11521" max="11521" width="5.125" style="3" customWidth="1"/>
    <col min="11522" max="11522" width="5.375" style="3" customWidth="1"/>
    <col min="11523" max="11523" width="28.625" style="3" customWidth="1"/>
    <col min="11524" max="11524" width="11.625" style="3" customWidth="1"/>
    <col min="11525" max="11776" width="9" style="3"/>
    <col min="11777" max="11777" width="5.125" style="3" customWidth="1"/>
    <col min="11778" max="11778" width="5.375" style="3" customWidth="1"/>
    <col min="11779" max="11779" width="28.625" style="3" customWidth="1"/>
    <col min="11780" max="11780" width="11.625" style="3" customWidth="1"/>
    <col min="11781" max="12032" width="9" style="3"/>
    <col min="12033" max="12033" width="5.125" style="3" customWidth="1"/>
    <col min="12034" max="12034" width="5.375" style="3" customWidth="1"/>
    <col min="12035" max="12035" width="28.625" style="3" customWidth="1"/>
    <col min="12036" max="12036" width="11.625" style="3" customWidth="1"/>
    <col min="12037" max="12288" width="9" style="3"/>
    <col min="12289" max="12289" width="5.125" style="3" customWidth="1"/>
    <col min="12290" max="12290" width="5.375" style="3" customWidth="1"/>
    <col min="12291" max="12291" width="28.625" style="3" customWidth="1"/>
    <col min="12292" max="12292" width="11.625" style="3" customWidth="1"/>
    <col min="12293" max="12544" width="9" style="3"/>
    <col min="12545" max="12545" width="5.125" style="3" customWidth="1"/>
    <col min="12546" max="12546" width="5.375" style="3" customWidth="1"/>
    <col min="12547" max="12547" width="28.625" style="3" customWidth="1"/>
    <col min="12548" max="12548" width="11.625" style="3" customWidth="1"/>
    <col min="12549" max="12800" width="9" style="3"/>
    <col min="12801" max="12801" width="5.125" style="3" customWidth="1"/>
    <col min="12802" max="12802" width="5.375" style="3" customWidth="1"/>
    <col min="12803" max="12803" width="28.625" style="3" customWidth="1"/>
    <col min="12804" max="12804" width="11.625" style="3" customWidth="1"/>
    <col min="12805" max="13056" width="9" style="3"/>
    <col min="13057" max="13057" width="5.125" style="3" customWidth="1"/>
    <col min="13058" max="13058" width="5.375" style="3" customWidth="1"/>
    <col min="13059" max="13059" width="28.625" style="3" customWidth="1"/>
    <col min="13060" max="13060" width="11.625" style="3" customWidth="1"/>
    <col min="13061" max="13312" width="9" style="3"/>
    <col min="13313" max="13313" width="5.125" style="3" customWidth="1"/>
    <col min="13314" max="13314" width="5.375" style="3" customWidth="1"/>
    <col min="13315" max="13315" width="28.625" style="3" customWidth="1"/>
    <col min="13316" max="13316" width="11.625" style="3" customWidth="1"/>
    <col min="13317" max="13568" width="9" style="3"/>
    <col min="13569" max="13569" width="5.125" style="3" customWidth="1"/>
    <col min="13570" max="13570" width="5.375" style="3" customWidth="1"/>
    <col min="13571" max="13571" width="28.625" style="3" customWidth="1"/>
    <col min="13572" max="13572" width="11.625" style="3" customWidth="1"/>
    <col min="13573" max="13824" width="9" style="3"/>
    <col min="13825" max="13825" width="5.125" style="3" customWidth="1"/>
    <col min="13826" max="13826" width="5.375" style="3" customWidth="1"/>
    <col min="13827" max="13827" width="28.625" style="3" customWidth="1"/>
    <col min="13828" max="13828" width="11.625" style="3" customWidth="1"/>
    <col min="13829" max="14080" width="9" style="3"/>
    <col min="14081" max="14081" width="5.125" style="3" customWidth="1"/>
    <col min="14082" max="14082" width="5.375" style="3" customWidth="1"/>
    <col min="14083" max="14083" width="28.625" style="3" customWidth="1"/>
    <col min="14084" max="14084" width="11.625" style="3" customWidth="1"/>
    <col min="14085" max="14336" width="9" style="3"/>
    <col min="14337" max="14337" width="5.125" style="3" customWidth="1"/>
    <col min="14338" max="14338" width="5.375" style="3" customWidth="1"/>
    <col min="14339" max="14339" width="28.625" style="3" customWidth="1"/>
    <col min="14340" max="14340" width="11.625" style="3" customWidth="1"/>
    <col min="14341" max="14592" width="9" style="3"/>
    <col min="14593" max="14593" width="5.125" style="3" customWidth="1"/>
    <col min="14594" max="14594" width="5.375" style="3" customWidth="1"/>
    <col min="14595" max="14595" width="28.625" style="3" customWidth="1"/>
    <col min="14596" max="14596" width="11.625" style="3" customWidth="1"/>
    <col min="14597" max="14848" width="9" style="3"/>
    <col min="14849" max="14849" width="5.125" style="3" customWidth="1"/>
    <col min="14850" max="14850" width="5.375" style="3" customWidth="1"/>
    <col min="14851" max="14851" width="28.625" style="3" customWidth="1"/>
    <col min="14852" max="14852" width="11.625" style="3" customWidth="1"/>
    <col min="14853" max="15104" width="9" style="3"/>
    <col min="15105" max="15105" width="5.125" style="3" customWidth="1"/>
    <col min="15106" max="15106" width="5.375" style="3" customWidth="1"/>
    <col min="15107" max="15107" width="28.625" style="3" customWidth="1"/>
    <col min="15108" max="15108" width="11.625" style="3" customWidth="1"/>
    <col min="15109" max="15360" width="9" style="3"/>
    <col min="15361" max="15361" width="5.125" style="3" customWidth="1"/>
    <col min="15362" max="15362" width="5.375" style="3" customWidth="1"/>
    <col min="15363" max="15363" width="28.625" style="3" customWidth="1"/>
    <col min="15364" max="15364" width="11.625" style="3" customWidth="1"/>
    <col min="15365" max="15616" width="9" style="3"/>
    <col min="15617" max="15617" width="5.125" style="3" customWidth="1"/>
    <col min="15618" max="15618" width="5.375" style="3" customWidth="1"/>
    <col min="15619" max="15619" width="28.625" style="3" customWidth="1"/>
    <col min="15620" max="15620" width="11.625" style="3" customWidth="1"/>
    <col min="15621" max="15872" width="9" style="3"/>
    <col min="15873" max="15873" width="5.125" style="3" customWidth="1"/>
    <col min="15874" max="15874" width="5.375" style="3" customWidth="1"/>
    <col min="15875" max="15875" width="28.625" style="3" customWidth="1"/>
    <col min="15876" max="15876" width="11.625" style="3" customWidth="1"/>
    <col min="15877" max="16128" width="9" style="3"/>
    <col min="16129" max="16129" width="5.125" style="3" customWidth="1"/>
    <col min="16130" max="16130" width="5.375" style="3" customWidth="1"/>
    <col min="16131" max="16131" width="28.625" style="3" customWidth="1"/>
    <col min="16132" max="16132" width="11.625" style="3" customWidth="1"/>
    <col min="16133" max="16384" width="9" style="3"/>
  </cols>
  <sheetData>
    <row r="1" spans="1:7">
      <c r="A1" s="6"/>
      <c r="B1" s="6"/>
      <c r="C1" s="6"/>
      <c r="D1" s="6"/>
      <c r="E1" s="6"/>
      <c r="F1" s="6"/>
    </row>
    <row r="2" spans="1:7" ht="30.6" customHeight="1">
      <c r="B2" s="7"/>
      <c r="C2" s="8" t="s">
        <v>23</v>
      </c>
      <c r="D2" s="8" t="s">
        <v>8</v>
      </c>
      <c r="E2" s="8" t="s">
        <v>22</v>
      </c>
      <c r="F2" s="8" t="s">
        <v>24</v>
      </c>
      <c r="G2" s="8"/>
    </row>
    <row r="3" spans="1:7" ht="17.100000000000001" customHeight="1">
      <c r="B3" s="9">
        <v>0</v>
      </c>
      <c r="C3" s="10" t="s">
        <v>25</v>
      </c>
      <c r="D3" s="11">
        <v>2</v>
      </c>
      <c r="E3" s="11">
        <v>6</v>
      </c>
      <c r="F3" s="12">
        <f t="shared" ref="F3:F14" si="0">SUM(D3:E3)</f>
        <v>8</v>
      </c>
      <c r="G3" s="13"/>
    </row>
    <row r="4" spans="1:7" ht="17.100000000000001" customHeight="1">
      <c r="B4" s="9">
        <v>1</v>
      </c>
      <c r="C4" s="10" t="s">
        <v>26</v>
      </c>
      <c r="D4" s="11">
        <v>3</v>
      </c>
      <c r="E4" s="11">
        <v>6</v>
      </c>
      <c r="F4" s="12">
        <f t="shared" si="0"/>
        <v>9</v>
      </c>
      <c r="G4" s="13"/>
    </row>
    <row r="5" spans="1:7" ht="17.100000000000001" customHeight="1">
      <c r="B5" s="9">
        <v>2</v>
      </c>
      <c r="C5" s="10" t="s">
        <v>27</v>
      </c>
      <c r="D5" s="11">
        <v>4</v>
      </c>
      <c r="E5" s="11">
        <v>6</v>
      </c>
      <c r="F5" s="12">
        <f t="shared" si="0"/>
        <v>10</v>
      </c>
      <c r="G5" s="13"/>
    </row>
    <row r="6" spans="1:7" ht="17.100000000000001" customHeight="1">
      <c r="B6" s="9">
        <v>3</v>
      </c>
      <c r="C6" s="10" t="s">
        <v>28</v>
      </c>
      <c r="D6" s="11">
        <v>5</v>
      </c>
      <c r="E6" s="11">
        <v>6</v>
      </c>
      <c r="F6" s="12">
        <f t="shared" si="0"/>
        <v>11</v>
      </c>
      <c r="G6" s="13"/>
    </row>
    <row r="7" spans="1:7" ht="17.100000000000001" customHeight="1">
      <c r="B7" s="9">
        <v>4</v>
      </c>
      <c r="C7" s="10" t="s">
        <v>29</v>
      </c>
      <c r="D7" s="11">
        <v>6</v>
      </c>
      <c r="E7" s="11">
        <v>6</v>
      </c>
      <c r="F7" s="12">
        <f t="shared" si="0"/>
        <v>12</v>
      </c>
      <c r="G7" s="13"/>
    </row>
    <row r="8" spans="1:7" ht="17.100000000000001" customHeight="1">
      <c r="B8" s="9">
        <v>5</v>
      </c>
      <c r="C8" s="10" t="s">
        <v>30</v>
      </c>
      <c r="D8" s="11">
        <v>7</v>
      </c>
      <c r="E8" s="11">
        <v>6</v>
      </c>
      <c r="F8" s="12">
        <f t="shared" si="0"/>
        <v>13</v>
      </c>
      <c r="G8" s="13"/>
    </row>
    <row r="9" spans="1:7" ht="17.100000000000001" customHeight="1">
      <c r="B9" s="9">
        <v>6</v>
      </c>
      <c r="C9" s="10" t="s">
        <v>31</v>
      </c>
      <c r="D9" s="11">
        <v>8</v>
      </c>
      <c r="E9" s="11">
        <v>6</v>
      </c>
      <c r="F9" s="12">
        <f t="shared" si="0"/>
        <v>14</v>
      </c>
      <c r="G9" s="13"/>
    </row>
    <row r="10" spans="1:7" ht="17.100000000000001" customHeight="1">
      <c r="B10" s="9">
        <v>7</v>
      </c>
      <c r="C10" s="10" t="s">
        <v>32</v>
      </c>
      <c r="D10" s="11">
        <v>9</v>
      </c>
      <c r="E10" s="11">
        <v>6</v>
      </c>
      <c r="F10" s="12">
        <f t="shared" si="0"/>
        <v>15</v>
      </c>
      <c r="G10" s="13"/>
    </row>
    <row r="11" spans="1:7" ht="17.100000000000001" customHeight="1">
      <c r="B11" s="9">
        <v>8</v>
      </c>
      <c r="C11" s="10" t="s">
        <v>33</v>
      </c>
      <c r="D11" s="11">
        <v>10</v>
      </c>
      <c r="E11" s="11">
        <v>6</v>
      </c>
      <c r="F11" s="12">
        <f t="shared" si="0"/>
        <v>16</v>
      </c>
      <c r="G11" s="13"/>
    </row>
    <row r="12" spans="1:7" ht="17.100000000000001" customHeight="1">
      <c r="B12" s="9">
        <v>9</v>
      </c>
      <c r="C12" s="10" t="s">
        <v>34</v>
      </c>
      <c r="D12" s="11">
        <v>11</v>
      </c>
      <c r="E12" s="11">
        <v>6</v>
      </c>
      <c r="F12" s="12">
        <f t="shared" si="0"/>
        <v>17</v>
      </c>
      <c r="G12" s="13"/>
    </row>
    <row r="13" spans="1:7" ht="17.100000000000001" customHeight="1">
      <c r="B13" s="9">
        <v>10</v>
      </c>
      <c r="C13" s="10" t="s">
        <v>35</v>
      </c>
      <c r="D13" s="11">
        <v>12</v>
      </c>
      <c r="E13" s="11">
        <v>6</v>
      </c>
      <c r="F13" s="12">
        <f t="shared" si="0"/>
        <v>18</v>
      </c>
      <c r="G13" s="13"/>
    </row>
    <row r="14" spans="1:7">
      <c r="B14" s="9">
        <v>11</v>
      </c>
      <c r="C14" s="10" t="s">
        <v>149</v>
      </c>
      <c r="D14" s="11">
        <v>12</v>
      </c>
      <c r="E14" s="11">
        <v>7</v>
      </c>
      <c r="F14" s="12">
        <f t="shared" si="0"/>
        <v>19</v>
      </c>
      <c r="G14" s="13"/>
    </row>
    <row r="15" spans="1:7">
      <c r="C15" s="10"/>
      <c r="D15" s="9"/>
      <c r="E15" s="9"/>
    </row>
  </sheetData>
  <sheetProtection password="EE69" sheet="1" objects="1" scenarios="1"/>
  <phoneticPr fontId="1"/>
  <pageMargins left="0.70866141732283472" right="0.70866141732283472" top="0.74803149606299213" bottom="0.74803149606299213" header="0.31496062992125984" footer="0.31496062992125984"/>
  <pageSetup paperSize="9" scale="87"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85EB-11AB-4797-91DE-EB23C623C237}">
  <sheetPr>
    <tabColor theme="1"/>
  </sheetPr>
  <dimension ref="A1:CE55"/>
  <sheetViews>
    <sheetView topLeftCell="D1" workbookViewId="0">
      <selection activeCell="S2" sqref="S2"/>
    </sheetView>
  </sheetViews>
  <sheetFormatPr defaultColWidth="2.5" defaultRowHeight="14.25"/>
  <cols>
    <col min="1" max="1" width="8.75" style="146" customWidth="1"/>
    <col min="2" max="2" width="5.25" style="146" bestFit="1" customWidth="1"/>
    <col min="3" max="3" width="4" style="146" bestFit="1" customWidth="1"/>
    <col min="4" max="4" width="11.5" style="146" customWidth="1"/>
    <col min="5" max="5" width="7.875" style="146" customWidth="1"/>
    <col min="6" max="6" width="14.25" style="146" bestFit="1" customWidth="1"/>
    <col min="7" max="7" width="4" style="146" bestFit="1" customWidth="1"/>
    <col min="8" max="9" width="8.75" style="146" customWidth="1"/>
    <col min="10" max="12" width="1.125" style="146" customWidth="1"/>
    <col min="13" max="13" width="22.5" style="146" bestFit="1" customWidth="1"/>
    <col min="14" max="14" width="7.25" style="146" bestFit="1" customWidth="1"/>
    <col min="15" max="15" width="4.5" style="146" bestFit="1" customWidth="1"/>
    <col min="16" max="16" width="5.125" style="146" bestFit="1" customWidth="1"/>
    <col min="17" max="17" width="4.5" style="146" bestFit="1" customWidth="1"/>
    <col min="18" max="18" width="7.25" style="146" bestFit="1" customWidth="1"/>
    <col min="19" max="19" width="3.875" style="146" bestFit="1" customWidth="1"/>
    <col min="20" max="20" width="5.875" style="146" bestFit="1" customWidth="1"/>
    <col min="21" max="21" width="3.875" style="146" bestFit="1" customWidth="1"/>
    <col min="22" max="22" width="5.875" style="146" bestFit="1" customWidth="1"/>
    <col min="23" max="23" width="3.875" style="146" bestFit="1" customWidth="1"/>
    <col min="24" max="46" width="2.5" style="146" customWidth="1"/>
    <col min="47" max="16384" width="2.5" style="146"/>
  </cols>
  <sheetData>
    <row r="1" spans="1:59">
      <c r="M1" s="146" t="s">
        <v>210</v>
      </c>
    </row>
    <row r="2" spans="1:59" ht="98.1" customHeight="1">
      <c r="A2" s="147"/>
      <c r="B2" s="147"/>
      <c r="C2" s="147"/>
      <c r="D2" s="147"/>
      <c r="E2" s="147"/>
      <c r="F2" s="147"/>
      <c r="G2" s="147"/>
      <c r="M2" s="178" t="s">
        <v>194</v>
      </c>
      <c r="N2" s="182" t="s">
        <v>207</v>
      </c>
      <c r="O2" s="182" t="s">
        <v>209</v>
      </c>
      <c r="P2" s="182" t="s">
        <v>228</v>
      </c>
      <c r="Q2" s="182" t="s">
        <v>229</v>
      </c>
      <c r="R2" s="182" t="s">
        <v>72</v>
      </c>
      <c r="S2" s="182" t="s">
        <v>196</v>
      </c>
      <c r="T2" s="182" t="s">
        <v>213</v>
      </c>
      <c r="U2" s="182" t="s">
        <v>109</v>
      </c>
      <c r="V2" s="182" t="s">
        <v>110</v>
      </c>
      <c r="W2" s="182" t="s">
        <v>111</v>
      </c>
    </row>
    <row r="3" spans="1:59">
      <c r="A3" s="147"/>
      <c r="B3" s="147"/>
      <c r="C3" s="147"/>
      <c r="D3" s="147"/>
      <c r="E3" s="147"/>
      <c r="F3" s="147"/>
      <c r="G3" s="147"/>
      <c r="M3" s="180" t="s">
        <v>197</v>
      </c>
      <c r="N3" s="181">
        <v>9</v>
      </c>
      <c r="O3" s="181">
        <v>16</v>
      </c>
      <c r="P3" s="181">
        <v>27</v>
      </c>
      <c r="Q3" s="181">
        <v>34</v>
      </c>
      <c r="R3" s="181">
        <v>51</v>
      </c>
      <c r="S3" s="181">
        <v>55</v>
      </c>
      <c r="T3" s="181">
        <v>63</v>
      </c>
      <c r="U3" s="181">
        <v>64</v>
      </c>
      <c r="V3" s="181">
        <v>65</v>
      </c>
      <c r="W3" s="181">
        <v>66</v>
      </c>
    </row>
    <row r="5" spans="1:59">
      <c r="M5" s="146" t="s">
        <v>210</v>
      </c>
      <c r="N5" s="146">
        <v>2</v>
      </c>
      <c r="O5" s="146">
        <v>3</v>
      </c>
      <c r="P5" s="146">
        <v>4</v>
      </c>
      <c r="Q5" s="146">
        <v>5</v>
      </c>
    </row>
    <row r="6" spans="1:59" ht="92.25">
      <c r="A6" s="147"/>
      <c r="B6" s="147"/>
      <c r="C6" s="147"/>
      <c r="D6" s="147"/>
      <c r="E6" s="147"/>
      <c r="F6" s="147"/>
      <c r="G6" s="147"/>
      <c r="M6" s="178" t="s">
        <v>194</v>
      </c>
      <c r="N6" s="179" t="s">
        <v>207</v>
      </c>
      <c r="O6" s="176" t="s">
        <v>208</v>
      </c>
      <c r="P6" s="177" t="s">
        <v>195</v>
      </c>
      <c r="Q6" s="177" t="s">
        <v>196</v>
      </c>
    </row>
    <row r="7" spans="1:59">
      <c r="A7" s="147"/>
      <c r="B7" s="147"/>
      <c r="C7" s="147"/>
      <c r="D7" s="147"/>
      <c r="E7" s="147"/>
      <c r="F7" s="147"/>
      <c r="G7" s="147"/>
      <c r="M7" s="180" t="s">
        <v>197</v>
      </c>
      <c r="N7" s="181">
        <v>15</v>
      </c>
      <c r="O7" s="181">
        <v>22</v>
      </c>
      <c r="P7" s="181">
        <v>40</v>
      </c>
      <c r="Q7" s="181">
        <v>61</v>
      </c>
      <c r="Z7" s="479" t="s">
        <v>10</v>
      </c>
      <c r="AA7" s="480"/>
      <c r="AB7" s="480"/>
      <c r="AC7" s="480"/>
      <c r="AD7" s="480"/>
      <c r="AE7" s="480"/>
      <c r="AF7" s="480"/>
      <c r="AG7" s="480"/>
      <c r="AH7" s="480"/>
      <c r="AI7" s="480"/>
      <c r="AJ7" s="486" t="s">
        <v>12</v>
      </c>
      <c r="AK7" s="486"/>
      <c r="AL7" s="486"/>
      <c r="AM7" s="486"/>
      <c r="AN7" s="486"/>
      <c r="AO7" s="486"/>
      <c r="AP7" s="486"/>
      <c r="AQ7" s="486"/>
      <c r="AR7" s="486"/>
      <c r="AS7" s="486"/>
      <c r="AT7" s="486"/>
      <c r="AU7" s="486"/>
      <c r="AV7" s="486"/>
      <c r="AW7" s="486"/>
      <c r="AX7" s="486"/>
      <c r="AY7" s="486"/>
      <c r="AZ7" s="486"/>
      <c r="BA7" s="486"/>
      <c r="BB7" s="486"/>
      <c r="BC7" s="486"/>
      <c r="BD7" s="486"/>
      <c r="BE7" s="486"/>
      <c r="BF7" s="486"/>
      <c r="BG7" s="486"/>
    </row>
    <row r="8" spans="1:59">
      <c r="M8" s="161" t="s">
        <v>198</v>
      </c>
      <c r="N8" s="173">
        <f t="shared" ref="N8:Q8" si="0">VLOOKUP($M8,単価表,N$7,FALSE)</f>
        <v>2.4</v>
      </c>
      <c r="O8" s="173">
        <f t="shared" si="0"/>
        <v>2.2000000000000002</v>
      </c>
      <c r="P8" s="173">
        <f t="shared" si="0"/>
        <v>3.7</v>
      </c>
      <c r="Q8" s="173">
        <f t="shared" si="0"/>
        <v>0.8</v>
      </c>
      <c r="Z8" s="481"/>
      <c r="AA8" s="482"/>
      <c r="AB8" s="482"/>
      <c r="AC8" s="482"/>
      <c r="AD8" s="482"/>
      <c r="AE8" s="482"/>
      <c r="AF8" s="482"/>
      <c r="AG8" s="482"/>
      <c r="AH8" s="482"/>
      <c r="AI8" s="482"/>
      <c r="AJ8" s="486"/>
      <c r="AK8" s="486"/>
      <c r="AL8" s="486"/>
      <c r="AM8" s="486"/>
      <c r="AN8" s="486"/>
      <c r="AO8" s="486"/>
      <c r="AP8" s="486"/>
      <c r="AQ8" s="486"/>
      <c r="AR8" s="486"/>
      <c r="AS8" s="486"/>
      <c r="AT8" s="486"/>
      <c r="AU8" s="486"/>
      <c r="AV8" s="486"/>
      <c r="AW8" s="486"/>
      <c r="AX8" s="486"/>
      <c r="AY8" s="486"/>
      <c r="AZ8" s="486"/>
      <c r="BA8" s="486"/>
      <c r="BB8" s="486"/>
      <c r="BC8" s="486"/>
      <c r="BD8" s="486"/>
      <c r="BE8" s="486"/>
      <c r="BF8" s="486"/>
      <c r="BG8" s="486"/>
    </row>
    <row r="9" spans="1:59">
      <c r="M9" s="164" t="s">
        <v>199</v>
      </c>
      <c r="N9" s="174">
        <f t="shared" ref="N9:P9" si="1">VLOOKUP($M9,単価表,N$7,FALSE)</f>
        <v>2.2999999999999998</v>
      </c>
      <c r="O9" s="174">
        <f t="shared" si="1"/>
        <v>2.2000000000000002</v>
      </c>
      <c r="P9" s="174">
        <f t="shared" si="1"/>
        <v>3.7</v>
      </c>
      <c r="Q9" s="174">
        <f>Q8</f>
        <v>0.8</v>
      </c>
      <c r="Z9" s="481"/>
      <c r="AA9" s="482"/>
      <c r="AB9" s="482"/>
      <c r="AC9" s="482"/>
      <c r="AD9" s="482"/>
      <c r="AE9" s="482"/>
      <c r="AF9" s="482"/>
      <c r="AG9" s="482"/>
      <c r="AH9" s="482"/>
      <c r="AI9" s="482"/>
      <c r="AJ9" s="352" t="s">
        <v>4</v>
      </c>
      <c r="AK9" s="353"/>
      <c r="AL9" s="353"/>
      <c r="AM9" s="353"/>
      <c r="AN9" s="352" t="s">
        <v>64</v>
      </c>
      <c r="AO9" s="353"/>
      <c r="AP9" s="353"/>
      <c r="AQ9" s="353"/>
      <c r="AR9" s="352" t="s">
        <v>3</v>
      </c>
      <c r="AS9" s="353"/>
      <c r="AT9" s="353"/>
      <c r="AU9" s="354"/>
      <c r="AV9" s="352" t="s">
        <v>65</v>
      </c>
      <c r="AW9" s="353"/>
      <c r="AX9" s="353"/>
      <c r="AY9" s="354"/>
      <c r="AZ9" s="352" t="s">
        <v>67</v>
      </c>
      <c r="BA9" s="353"/>
      <c r="BB9" s="353"/>
      <c r="BC9" s="354"/>
      <c r="BD9" s="352" t="s">
        <v>66</v>
      </c>
      <c r="BE9" s="353"/>
      <c r="BF9" s="353"/>
      <c r="BG9" s="354"/>
    </row>
    <row r="10" spans="1:59" ht="15" thickBot="1">
      <c r="M10" s="164"/>
      <c r="N10" s="174"/>
      <c r="O10" s="174"/>
      <c r="P10" s="174"/>
      <c r="Q10" s="174"/>
      <c r="Z10" s="483"/>
      <c r="AA10" s="484"/>
      <c r="AB10" s="484"/>
      <c r="AC10" s="484"/>
      <c r="AD10" s="484"/>
      <c r="AE10" s="484"/>
      <c r="AF10" s="484"/>
      <c r="AG10" s="484"/>
      <c r="AH10" s="484"/>
      <c r="AI10" s="484"/>
      <c r="AJ10" s="337" t="s">
        <v>13</v>
      </c>
      <c r="AK10" s="338"/>
      <c r="AL10" s="335" t="s">
        <v>14</v>
      </c>
      <c r="AM10" s="336"/>
      <c r="AN10" s="337" t="s">
        <v>13</v>
      </c>
      <c r="AO10" s="338"/>
      <c r="AP10" s="335" t="s">
        <v>14</v>
      </c>
      <c r="AQ10" s="336"/>
      <c r="AR10" s="337" t="s">
        <v>13</v>
      </c>
      <c r="AS10" s="338"/>
      <c r="AT10" s="335" t="s">
        <v>14</v>
      </c>
      <c r="AU10" s="336"/>
      <c r="AV10" s="337" t="s">
        <v>13</v>
      </c>
      <c r="AW10" s="338"/>
      <c r="AX10" s="335" t="s">
        <v>14</v>
      </c>
      <c r="AY10" s="336"/>
      <c r="AZ10" s="337" t="s">
        <v>13</v>
      </c>
      <c r="BA10" s="338"/>
      <c r="BB10" s="335" t="s">
        <v>14</v>
      </c>
      <c r="BC10" s="336"/>
      <c r="BD10" s="337" t="s">
        <v>13</v>
      </c>
      <c r="BE10" s="338"/>
      <c r="BF10" s="335" t="s">
        <v>14</v>
      </c>
      <c r="BG10" s="336"/>
    </row>
    <row r="11" spans="1:59">
      <c r="M11" s="166"/>
      <c r="N11" s="175"/>
      <c r="O11" s="175"/>
      <c r="P11" s="175"/>
      <c r="Q11" s="175"/>
      <c r="Z11" s="640" t="s">
        <v>17</v>
      </c>
      <c r="AA11" s="411" t="s">
        <v>18</v>
      </c>
      <c r="AB11" s="641" t="s">
        <v>160</v>
      </c>
      <c r="AC11" s="642"/>
      <c r="AD11" s="642"/>
      <c r="AE11" s="642"/>
      <c r="AF11" s="642"/>
      <c r="AG11" s="642"/>
      <c r="AH11" s="642"/>
      <c r="AI11" s="642"/>
      <c r="AJ11" s="643" t="e">
        <f>IF(積算表!$K34="○",積算表!M34*VLOOKUP(積算表!$AE$16,加算率C,2,0),0)</f>
        <v>#N/A</v>
      </c>
      <c r="AK11" s="349"/>
      <c r="AL11" s="350" t="e">
        <f>IF(積算表!$K34="○",積算表!O34*VLOOKUP(積算表!$AE$16,加算率C,3,0),0)</f>
        <v>#N/A</v>
      </c>
      <c r="AM11" s="472"/>
      <c r="AN11" s="348" t="e">
        <f>IF(積算表!$K34="○",積算表!Q34*VLOOKUP(積算表!$AE$16,加算率C,2,0),0)</f>
        <v>#N/A</v>
      </c>
      <c r="AO11" s="349"/>
      <c r="AP11" s="350" t="e">
        <f>IF(積算表!$K34="○",積算表!S34*VLOOKUP(積算表!$AE$16,加算率C,3,0),0)</f>
        <v>#N/A</v>
      </c>
      <c r="AQ11" s="351"/>
      <c r="AR11" s="350" t="e">
        <f>IF(積算表!$K34="○",積算表!U34*VLOOKUP(積算表!$AE$16,加算率C,2,0),0)</f>
        <v>#N/A</v>
      </c>
      <c r="AS11" s="349"/>
      <c r="AT11" s="350" t="e">
        <f>IF(積算表!$K34="○",積算表!W34*VLOOKUP(積算表!$AE$16,加算率C,3,0),0)</f>
        <v>#N/A</v>
      </c>
      <c r="AU11" s="472"/>
      <c r="AV11" s="348" t="e">
        <f>IF(積算表!$K34="○",積算表!Y34*VLOOKUP(積算表!$AE$16,加算率C,2,0),0)</f>
        <v>#N/A</v>
      </c>
      <c r="AW11" s="349"/>
      <c r="AX11" s="350" t="e">
        <f>IF(積算表!$K34="○",積算表!AA34*VLOOKUP(積算表!$AE$16,加算率C,3,0),0)</f>
        <v>#N/A</v>
      </c>
      <c r="AY11" s="351"/>
      <c r="AZ11" s="348" t="e">
        <f>IF(積算表!$K34="○",積算表!AC34*VLOOKUP(積算表!$AE$16,加算率C,2,0),0)</f>
        <v>#N/A</v>
      </c>
      <c r="BA11" s="349"/>
      <c r="BB11" s="350" t="e">
        <f>IF(積算表!$K34="○",積算表!AE34*VLOOKUP(積算表!$AE$16,加算率C,3,0),0)</f>
        <v>#N/A</v>
      </c>
      <c r="BC11" s="351"/>
      <c r="BD11" s="350" t="e">
        <f>IF(積算表!$K34="○",積算表!AG34*VLOOKUP(積算表!$AE$16,加算率C,2,0),0)</f>
        <v>#N/A</v>
      </c>
      <c r="BE11" s="349"/>
      <c r="BF11" s="350" t="e">
        <f>IF(積算表!$K34="○",積算表!AI34*VLOOKUP(積算表!$AE$16,加算率C,3,0),0)</f>
        <v>#N/A</v>
      </c>
      <c r="BG11" s="639"/>
    </row>
    <row r="12" spans="1:59">
      <c r="Z12" s="640"/>
      <c r="AA12" s="411"/>
      <c r="AB12" s="39" t="s">
        <v>102</v>
      </c>
      <c r="AC12" s="39"/>
      <c r="AD12" s="39"/>
      <c r="AE12" s="39"/>
      <c r="AF12" s="39"/>
      <c r="AG12" s="39"/>
      <c r="AH12" s="39"/>
      <c r="AI12" s="39"/>
      <c r="AJ12" s="627"/>
      <c r="AK12" s="328"/>
      <c r="AL12" s="644"/>
      <c r="AM12" s="645"/>
      <c r="AN12" s="630"/>
      <c r="AO12" s="631"/>
      <c r="AP12" s="625"/>
      <c r="AQ12" s="632"/>
      <c r="AR12" s="625"/>
      <c r="AS12" s="633"/>
      <c r="AT12" s="625"/>
      <c r="AU12" s="634"/>
      <c r="AV12" s="635"/>
      <c r="AW12" s="633"/>
      <c r="AX12" s="625"/>
      <c r="AY12" s="632"/>
      <c r="AZ12" s="635"/>
      <c r="BA12" s="633"/>
      <c r="BB12" s="625"/>
      <c r="BC12" s="632"/>
      <c r="BD12" s="625"/>
      <c r="BE12" s="633"/>
      <c r="BF12" s="625"/>
      <c r="BG12" s="626"/>
    </row>
    <row r="13" spans="1:59" ht="15" thickBot="1">
      <c r="B13" s="139" t="s">
        <v>0</v>
      </c>
      <c r="C13" s="140"/>
      <c r="D13" s="148"/>
      <c r="F13" s="149" t="s">
        <v>189</v>
      </c>
      <c r="G13" s="148"/>
      <c r="Z13" s="640"/>
      <c r="AA13" s="411"/>
      <c r="AB13" s="40" t="s">
        <v>68</v>
      </c>
      <c r="AC13" s="41"/>
      <c r="AD13" s="41"/>
      <c r="AE13" s="41"/>
      <c r="AF13" s="41"/>
      <c r="AG13" s="41"/>
      <c r="AH13" s="41"/>
      <c r="AI13" s="41"/>
      <c r="AJ13" s="627"/>
      <c r="AK13" s="328"/>
      <c r="AL13" s="328"/>
      <c r="AM13" s="329"/>
      <c r="AN13" s="330">
        <f>IF(積算表!$K36="○",積算表!Q36*VLOOKUP(積算表!$AE$16,加算率C,4,0),0)</f>
        <v>0</v>
      </c>
      <c r="AO13" s="331"/>
      <c r="AP13" s="331">
        <f>IF(積算表!$K36="○",積算表!S36*VLOOKUP(積算表!$AE$16,加算率C,4,0),0)</f>
        <v>0</v>
      </c>
      <c r="AQ13" s="397"/>
      <c r="AR13" s="628"/>
      <c r="AS13" s="304"/>
      <c r="AT13" s="325"/>
      <c r="AU13" s="326"/>
      <c r="AV13" s="330">
        <f>IF(積算表!$K36="○",積算表!Y36*VLOOKUP(積算表!$AE$16,加算率C,4,0),0)</f>
        <v>0</v>
      </c>
      <c r="AW13" s="331"/>
      <c r="AX13" s="331">
        <f>IF(積算表!$K36="○",積算表!AA36*VLOOKUP(積算表!$AE$16,加算率C,4,0),0)</f>
        <v>0</v>
      </c>
      <c r="AY13" s="397"/>
      <c r="AZ13" s="303"/>
      <c r="BA13" s="304"/>
      <c r="BB13" s="325"/>
      <c r="BC13" s="326"/>
      <c r="BD13" s="333">
        <f>IF(積算表!$K36="○",積算表!AG36*VLOOKUP(積算表!$AE$16,加算率C,4,0),0)</f>
        <v>0</v>
      </c>
      <c r="BE13" s="331"/>
      <c r="BF13" s="331">
        <f>IF(積算表!$K36="○",積算表!AI36*VLOOKUP(積算表!$AE$16,加算率C,4,0),0)</f>
        <v>0</v>
      </c>
      <c r="BG13" s="629"/>
    </row>
    <row r="14" spans="1:59" ht="15" thickTop="1">
      <c r="B14" s="150"/>
      <c r="C14" s="151">
        <v>1</v>
      </c>
      <c r="D14" s="151" t="s">
        <v>150</v>
      </c>
      <c r="F14" s="150"/>
      <c r="G14" s="152">
        <v>1</v>
      </c>
      <c r="Z14" s="640"/>
      <c r="AA14" s="411"/>
      <c r="AB14" s="590" t="s">
        <v>19</v>
      </c>
      <c r="AC14" s="591"/>
      <c r="AD14" s="591"/>
      <c r="AE14" s="591"/>
      <c r="AF14" s="591"/>
      <c r="AG14" s="591"/>
      <c r="AH14" s="591"/>
      <c r="AI14" s="591"/>
      <c r="AJ14" s="592" t="e">
        <f>SUM(AJ11:AK13)</f>
        <v>#N/A</v>
      </c>
      <c r="AK14" s="593"/>
      <c r="AL14" s="593" t="e">
        <f>SUM(AL11:AM13)</f>
        <v>#N/A</v>
      </c>
      <c r="AM14" s="594"/>
      <c r="AN14" s="595" t="e">
        <f>SUM(AN11:AO13)</f>
        <v>#N/A</v>
      </c>
      <c r="AO14" s="593"/>
      <c r="AP14" s="593" t="e">
        <f>SUM(AP11:AQ13)</f>
        <v>#N/A</v>
      </c>
      <c r="AQ14" s="596"/>
      <c r="AR14" s="597" t="e">
        <f>SUM(AR11:AS13)</f>
        <v>#N/A</v>
      </c>
      <c r="AS14" s="593"/>
      <c r="AT14" s="593" t="e">
        <f>SUM(AT11:AU13)</f>
        <v>#N/A</v>
      </c>
      <c r="AU14" s="594"/>
      <c r="AV14" s="595" t="e">
        <f>SUM(AV11:AW13)</f>
        <v>#N/A</v>
      </c>
      <c r="AW14" s="593"/>
      <c r="AX14" s="593" t="e">
        <f>SUM(AX11:AY13)</f>
        <v>#N/A</v>
      </c>
      <c r="AY14" s="596"/>
      <c r="AZ14" s="595" t="e">
        <f>SUM(AZ11:BA13)</f>
        <v>#N/A</v>
      </c>
      <c r="BA14" s="593"/>
      <c r="BB14" s="593" t="e">
        <f>SUM(BB11:BC13)</f>
        <v>#N/A</v>
      </c>
      <c r="BC14" s="596"/>
      <c r="BD14" s="597" t="e">
        <f>SUM(BD11:BE13)</f>
        <v>#N/A</v>
      </c>
      <c r="BE14" s="593"/>
      <c r="BF14" s="593" t="e">
        <f>SUM(BF11:BG13)</f>
        <v>#N/A</v>
      </c>
      <c r="BG14" s="598"/>
    </row>
    <row r="15" spans="1:59">
      <c r="B15" s="150"/>
      <c r="C15" s="153">
        <v>11</v>
      </c>
      <c r="D15" s="153" t="s">
        <v>151</v>
      </c>
      <c r="F15" s="150"/>
      <c r="G15" s="154">
        <v>2</v>
      </c>
      <c r="Z15" s="640"/>
      <c r="AA15" s="378" t="s">
        <v>20</v>
      </c>
      <c r="AB15" s="607" t="s">
        <v>123</v>
      </c>
      <c r="AC15" s="608"/>
      <c r="AD15" s="608"/>
      <c r="AE15" s="608"/>
      <c r="AF15" s="608"/>
      <c r="AG15" s="608"/>
      <c r="AH15" s="608"/>
      <c r="AI15" s="608"/>
      <c r="AJ15" s="609">
        <f>-IF(AJ30=0,0,IF(AJ30&lt;10,INT(AJ30),ROUNDDOWN(AJ30,-1)))</f>
        <v>0</v>
      </c>
      <c r="AK15" s="610"/>
      <c r="AL15" s="307">
        <f t="shared" ref="AL15" si="2">-IF(AL30=0,0,IF(AL30&lt;10,INT(AL30),ROUNDDOWN(AL30,-1)))</f>
        <v>0</v>
      </c>
      <c r="AM15" s="285"/>
      <c r="AN15" s="611">
        <f t="shared" ref="AN15" si="3">-IF(AN30=0,0,IF(AN30&lt;10,INT(AN30),ROUNDDOWN(AN30,-1)))</f>
        <v>0</v>
      </c>
      <c r="AO15" s="610"/>
      <c r="AP15" s="307">
        <f t="shared" ref="AP15" si="4">-IF(AP30=0,0,IF(AP30&lt;10,INT(AP30),ROUNDDOWN(AP30,-1)))</f>
        <v>0</v>
      </c>
      <c r="AQ15" s="612"/>
      <c r="AR15" s="307">
        <f t="shared" ref="AR15" si="5">-IF(AR30=0,0,IF(AR30&lt;10,INT(AR30),ROUNDDOWN(AR30,-1)))</f>
        <v>0</v>
      </c>
      <c r="AS15" s="610"/>
      <c r="AT15" s="307">
        <f t="shared" ref="AT15" si="6">-IF(AT30=0,0,IF(AT30&lt;10,INT(AT30),ROUNDDOWN(AT30,-1)))</f>
        <v>0</v>
      </c>
      <c r="AU15" s="285"/>
      <c r="AV15" s="611">
        <f t="shared" ref="AV15" si="7">-IF(AV30=0,0,IF(AV30&lt;10,INT(AV30),ROUNDDOWN(AV30,-1)))</f>
        <v>0</v>
      </c>
      <c r="AW15" s="610"/>
      <c r="AX15" s="307">
        <f t="shared" ref="AX15" si="8">-IF(AX30=0,0,IF(AX30&lt;10,INT(AX30),ROUNDDOWN(AX30,-1)))</f>
        <v>0</v>
      </c>
      <c r="AY15" s="612"/>
      <c r="AZ15" s="611">
        <f t="shared" ref="AZ15" si="9">-IF(AZ30=0,0,IF(AZ30&lt;10,INT(AZ30),ROUNDDOWN(AZ30,-1)))</f>
        <v>0</v>
      </c>
      <c r="BA15" s="610"/>
      <c r="BB15" s="307">
        <f t="shared" ref="BB15" si="10">-IF(BB30=0,0,IF(BB30&lt;10,INT(BB30),ROUNDDOWN(BB30,-1)))</f>
        <v>0</v>
      </c>
      <c r="BC15" s="612"/>
      <c r="BD15" s="307">
        <f t="shared" ref="BD15" si="11">-IF(BD30=0,0,IF(BD30&lt;10,INT(BD30),ROUNDDOWN(BD30,-1)))</f>
        <v>0</v>
      </c>
      <c r="BE15" s="610"/>
      <c r="BF15" s="307">
        <f t="shared" ref="BF15" si="12">-IF(BF30=0,0,IF(BF30&lt;10,INT(BF30),ROUNDDOWN(BF30,-1)))</f>
        <v>0</v>
      </c>
      <c r="BG15" s="613"/>
    </row>
    <row r="16" spans="1:59">
      <c r="B16" s="150"/>
      <c r="C16" s="153"/>
      <c r="D16" s="153"/>
      <c r="F16" s="150"/>
      <c r="G16" s="154">
        <v>3</v>
      </c>
      <c r="Z16" s="640"/>
      <c r="AA16" s="606"/>
      <c r="AB16" s="614" t="s">
        <v>124</v>
      </c>
      <c r="AC16" s="615"/>
      <c r="AD16" s="615"/>
      <c r="AE16" s="615"/>
      <c r="AF16" s="615"/>
      <c r="AG16" s="615"/>
      <c r="AH16" s="615"/>
      <c r="AI16" s="615"/>
      <c r="AJ16" s="616">
        <f>IF(積算表!$K38="○",積算表!M38*VLOOKUP(積算表!$AE$16,加算率C,5,0),0)</f>
        <v>0</v>
      </c>
      <c r="AK16" s="282"/>
      <c r="AL16" s="283">
        <f>IF(積算表!$K38="○",積算表!O38*VLOOKUP(積算表!$AE$16,加算率C,5,0),0)</f>
        <v>0</v>
      </c>
      <c r="AM16" s="284"/>
      <c r="AN16" s="281">
        <f>IF(積算表!$K38="○",積算表!Q38*VLOOKUP(積算表!$AE$16,加算率C,5,0),0)</f>
        <v>0</v>
      </c>
      <c r="AO16" s="282"/>
      <c r="AP16" s="283">
        <f>IF(積算表!$K38="○",積算表!S38*VLOOKUP(積算表!$AE$16,加算率C,5,0),0)</f>
        <v>0</v>
      </c>
      <c r="AQ16" s="355"/>
      <c r="AR16" s="283">
        <f>IF(積算表!$K38="○",積算表!U38*VLOOKUP(積算表!$AE$16,加算率C,5,0),0)</f>
        <v>0</v>
      </c>
      <c r="AS16" s="282"/>
      <c r="AT16" s="283">
        <f>IF(積算表!$K38="○",積算表!W38*VLOOKUP(積算表!$AE$16,加算率C,5,0),0)</f>
        <v>0</v>
      </c>
      <c r="AU16" s="284"/>
      <c r="AV16" s="281">
        <f>IF(積算表!$K38="○",積算表!Y38*VLOOKUP(積算表!$AE$16,加算率C,5,0),0)</f>
        <v>0</v>
      </c>
      <c r="AW16" s="282"/>
      <c r="AX16" s="283">
        <f>IF(積算表!$K38="○",積算表!AA38*VLOOKUP(積算表!$AE$16,加算率C,5,0),0)</f>
        <v>0</v>
      </c>
      <c r="AY16" s="355"/>
      <c r="AZ16" s="281">
        <f>IF(積算表!$K38="○",積算表!AC38*VLOOKUP(積算表!$AE$16,加算率C,5,0),0)</f>
        <v>0</v>
      </c>
      <c r="BA16" s="282"/>
      <c r="BB16" s="283">
        <f>IF(積算表!$K38="○",積算表!AE38*VLOOKUP(積算表!$AE$16,加算率C,5,0),0)</f>
        <v>0</v>
      </c>
      <c r="BC16" s="355"/>
      <c r="BD16" s="283">
        <f>IF(積算表!$K38="○",積算表!AG38*VLOOKUP(積算表!$AE$16,加算率C,5,0),0)</f>
        <v>0</v>
      </c>
      <c r="BE16" s="282"/>
      <c r="BF16" s="283">
        <f>IF(積算表!$K38="○",積算表!AI38*VLOOKUP(積算表!$AE$16,加算率C,5,0),0)</f>
        <v>0</v>
      </c>
      <c r="BG16" s="605"/>
    </row>
    <row r="17" spans="2:83" ht="15" thickBot="1">
      <c r="B17" s="150"/>
      <c r="C17" s="153"/>
      <c r="D17" s="153"/>
      <c r="F17" s="150"/>
      <c r="G17" s="154">
        <v>4</v>
      </c>
      <c r="Z17" s="640"/>
      <c r="AA17" s="606"/>
      <c r="AB17" s="599" t="s">
        <v>125</v>
      </c>
      <c r="AC17" s="600"/>
      <c r="AD17" s="600"/>
      <c r="AE17" s="600"/>
      <c r="AF17" s="600"/>
      <c r="AG17" s="600"/>
      <c r="AH17" s="600"/>
      <c r="AI17" s="600"/>
      <c r="AJ17" s="601">
        <f>-(IF(AJ35=0, 0, IF(AJ35&lt;10, INT(AJ35), ROUNDDOWN(AJ35, -1))))</f>
        <v>0</v>
      </c>
      <c r="AK17" s="588"/>
      <c r="AL17" s="587">
        <f t="shared" ref="AL17" si="13">-(IF(AL35=0, 0, IF(AL35&lt;10, INT(AL35), ROUNDDOWN(AL35, -1))))</f>
        <v>0</v>
      </c>
      <c r="AM17" s="602"/>
      <c r="AN17" s="603">
        <f t="shared" ref="AN17" si="14">-(IF(AN35=0, 0, IF(AN35&lt;10, INT(AN35), ROUNDDOWN(AN35, -1))))</f>
        <v>0</v>
      </c>
      <c r="AO17" s="588"/>
      <c r="AP17" s="587">
        <f t="shared" ref="AP17" si="15">-(IF(AP35=0, 0, IF(AP35&lt;10, INT(AP35), ROUNDDOWN(AP35, -1))))</f>
        <v>0</v>
      </c>
      <c r="AQ17" s="604"/>
      <c r="AR17" s="587">
        <f t="shared" ref="AR17" si="16">-(IF(AR35=0, 0, IF(AR35&lt;10, INT(AR35), ROUNDDOWN(AR35, -1))))</f>
        <v>0</v>
      </c>
      <c r="AS17" s="588"/>
      <c r="AT17" s="587">
        <f t="shared" ref="AT17" si="17">-(IF(AT35=0, 0, IF(AT35&lt;10, INT(AT35), ROUNDDOWN(AT35, -1))))</f>
        <v>0</v>
      </c>
      <c r="AU17" s="602"/>
      <c r="AV17" s="603">
        <f t="shared" ref="AV17" si="18">-(IF(AV35=0, 0, IF(AV35&lt;10, INT(AV35), ROUNDDOWN(AV35, -1))))</f>
        <v>0</v>
      </c>
      <c r="AW17" s="588"/>
      <c r="AX17" s="587">
        <f t="shared" ref="AX17" si="19">-(IF(AX35=0, 0, IF(AX35&lt;10, INT(AX35), ROUNDDOWN(AX35, -1))))</f>
        <v>0</v>
      </c>
      <c r="AY17" s="604"/>
      <c r="AZ17" s="603">
        <f t="shared" ref="AZ17" si="20">-(IF(AZ35=0, 0, IF(AZ35&lt;10, INT(AZ35), ROUNDDOWN(AZ35, -1))))</f>
        <v>0</v>
      </c>
      <c r="BA17" s="588"/>
      <c r="BB17" s="587">
        <f t="shared" ref="BB17" si="21">-(IF(BB35=0, 0, IF(BB35&lt;10, INT(BB35), ROUNDDOWN(BB35, -1))))</f>
        <v>0</v>
      </c>
      <c r="BC17" s="604"/>
      <c r="BD17" s="587">
        <f t="shared" ref="BD17" si="22">-(IF(BD35=0, 0, IF(BD35&lt;10, INT(BD35), ROUNDDOWN(BD35, -1))))</f>
        <v>0</v>
      </c>
      <c r="BE17" s="588"/>
      <c r="BF17" s="587">
        <f t="shared" ref="BF17" si="23">-(IF(BF35=0, 0, IF(BF35&lt;10, INT(BF35), ROUNDDOWN(BF35, -1))))</f>
        <v>0</v>
      </c>
      <c r="BG17" s="589"/>
    </row>
    <row r="18" spans="2:83" ht="13.5" customHeight="1" thickTop="1">
      <c r="B18" s="150"/>
      <c r="C18" s="153"/>
      <c r="D18" s="153"/>
      <c r="F18" s="150"/>
      <c r="G18" s="154">
        <v>5</v>
      </c>
      <c r="Z18" s="640"/>
      <c r="AA18" s="606"/>
      <c r="AB18" s="590" t="s">
        <v>128</v>
      </c>
      <c r="AC18" s="591"/>
      <c r="AD18" s="591"/>
      <c r="AE18" s="591"/>
      <c r="AF18" s="591"/>
      <c r="AG18" s="591"/>
      <c r="AH18" s="591"/>
      <c r="AI18" s="591"/>
      <c r="AJ18" s="592">
        <f>SUM(AJ15:AK17)</f>
        <v>0</v>
      </c>
      <c r="AK18" s="593"/>
      <c r="AL18" s="593">
        <f>SUM(AL15:AM17)</f>
        <v>0</v>
      </c>
      <c r="AM18" s="594"/>
      <c r="AN18" s="595">
        <f>SUM(AN15:AO17)</f>
        <v>0</v>
      </c>
      <c r="AO18" s="593"/>
      <c r="AP18" s="593">
        <f>SUM(AP15:AQ17)</f>
        <v>0</v>
      </c>
      <c r="AQ18" s="596"/>
      <c r="AR18" s="597">
        <f>SUM(AR15:AS17)</f>
        <v>0</v>
      </c>
      <c r="AS18" s="593"/>
      <c r="AT18" s="593">
        <f>SUM(AT15:AU17)</f>
        <v>0</v>
      </c>
      <c r="AU18" s="594"/>
      <c r="AV18" s="595">
        <f>SUM(AV15:AW17)</f>
        <v>0</v>
      </c>
      <c r="AW18" s="593"/>
      <c r="AX18" s="593">
        <f>SUM(AX15:AY17)</f>
        <v>0</v>
      </c>
      <c r="AY18" s="596"/>
      <c r="AZ18" s="595">
        <f>SUM(AZ15:BA17)</f>
        <v>0</v>
      </c>
      <c r="BA18" s="593"/>
      <c r="BB18" s="593">
        <f>SUM(BB15:BC17)</f>
        <v>0</v>
      </c>
      <c r="BC18" s="596"/>
      <c r="BD18" s="597">
        <f>SUM(BD15:BE17)</f>
        <v>0</v>
      </c>
      <c r="BE18" s="593"/>
      <c r="BF18" s="593">
        <f>SUM(BF15:BG17)</f>
        <v>0</v>
      </c>
      <c r="BG18" s="598"/>
    </row>
    <row r="19" spans="2:83" ht="15" thickBot="1">
      <c r="B19" s="150"/>
      <c r="C19" s="153"/>
      <c r="D19" s="153"/>
      <c r="F19" s="150"/>
      <c r="G19" s="154">
        <v>6</v>
      </c>
      <c r="Z19" s="640"/>
      <c r="AA19" s="309" t="s">
        <v>155</v>
      </c>
      <c r="AB19" s="27" t="s">
        <v>129</v>
      </c>
      <c r="AC19" s="27"/>
      <c r="AD19" s="27"/>
      <c r="AE19" s="27"/>
      <c r="AF19" s="28"/>
      <c r="AG19" s="27"/>
      <c r="AH19" s="27"/>
      <c r="AI19" s="27"/>
      <c r="AJ19" s="278">
        <f>IF(OR(積算表!$K44="配置", 積算表!$K44="兼務"), CHOOSE(IF(積算表!$K44="配置", 1, 2), 設定値!F53, 設定値!F54)*積算表!M44,0)</f>
        <v>0</v>
      </c>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582"/>
    </row>
    <row r="20" spans="2:83" ht="15" thickTop="1">
      <c r="B20" s="150"/>
      <c r="C20" s="153"/>
      <c r="D20" s="153"/>
      <c r="F20" s="150"/>
      <c r="G20" s="154">
        <v>7</v>
      </c>
      <c r="Z20" s="640"/>
      <c r="AA20" s="581"/>
      <c r="AB20" s="590" t="s">
        <v>130</v>
      </c>
      <c r="AC20" s="591"/>
      <c r="AD20" s="591"/>
      <c r="AE20" s="591"/>
      <c r="AF20" s="591"/>
      <c r="AG20" s="591"/>
      <c r="AH20" s="591"/>
      <c r="AI20" s="591"/>
      <c r="AJ20" s="583">
        <f>SUM(AJ19)</f>
        <v>0</v>
      </c>
      <c r="AK20" s="492"/>
      <c r="AL20" s="492"/>
      <c r="AM20" s="492"/>
      <c r="AN20" s="492"/>
      <c r="AO20" s="492"/>
      <c r="AP20" s="492"/>
      <c r="AQ20" s="492"/>
      <c r="AR20" s="492"/>
      <c r="AS20" s="492"/>
      <c r="AT20" s="492"/>
      <c r="AU20" s="492"/>
      <c r="AV20" s="492"/>
      <c r="AW20" s="492"/>
      <c r="AX20" s="492"/>
      <c r="AY20" s="492"/>
      <c r="AZ20" s="492"/>
      <c r="BA20" s="492"/>
      <c r="BB20" s="492"/>
      <c r="BC20" s="492"/>
      <c r="BD20" s="492"/>
      <c r="BE20" s="492"/>
      <c r="BF20" s="492"/>
      <c r="BG20" s="584"/>
    </row>
    <row r="21" spans="2:83">
      <c r="B21" s="150"/>
      <c r="C21" s="153"/>
      <c r="D21" s="153"/>
      <c r="F21" s="150"/>
      <c r="G21" s="154">
        <v>8</v>
      </c>
      <c r="Z21" s="496" t="s">
        <v>134</v>
      </c>
      <c r="AA21" s="497"/>
      <c r="AB21" s="497"/>
      <c r="AC21" s="497"/>
      <c r="AD21" s="497"/>
      <c r="AE21" s="497"/>
      <c r="AF21" s="497"/>
      <c r="AG21" s="497"/>
      <c r="AH21" s="497"/>
      <c r="AI21" s="497"/>
      <c r="AJ21" s="585" t="e">
        <f>AJ14+AJ18+$AJ$20</f>
        <v>#N/A</v>
      </c>
      <c r="AK21" s="318"/>
      <c r="AL21" s="317" t="e">
        <f>AL14+AL18+$AJ$20</f>
        <v>#N/A</v>
      </c>
      <c r="AM21" s="318"/>
      <c r="AN21" s="317" t="e">
        <f>AN14+AN18+$AJ$20</f>
        <v>#N/A</v>
      </c>
      <c r="AO21" s="318"/>
      <c r="AP21" s="317" t="e">
        <f>AP14+AP18+$AJ$20</f>
        <v>#N/A</v>
      </c>
      <c r="AQ21" s="318"/>
      <c r="AR21" s="317" t="e">
        <f>AR14+AR18+$AJ$20</f>
        <v>#N/A</v>
      </c>
      <c r="AS21" s="318"/>
      <c r="AT21" s="317" t="e">
        <f>AT14+AT18+$AJ$20</f>
        <v>#N/A</v>
      </c>
      <c r="AU21" s="318"/>
      <c r="AV21" s="317" t="e">
        <f>AV14+AV18+$AJ$20</f>
        <v>#N/A</v>
      </c>
      <c r="AW21" s="318"/>
      <c r="AX21" s="317" t="e">
        <f>AX14+AX18+$AJ$20</f>
        <v>#N/A</v>
      </c>
      <c r="AY21" s="318"/>
      <c r="AZ21" s="317" t="e">
        <f>AZ14+AZ18+$AJ$20</f>
        <v>#N/A</v>
      </c>
      <c r="BA21" s="318"/>
      <c r="BB21" s="317" t="e">
        <f>BB14+BB18+$AJ$20</f>
        <v>#N/A</v>
      </c>
      <c r="BC21" s="318"/>
      <c r="BD21" s="317" t="e">
        <f>BD14+BD18+$AJ$20</f>
        <v>#N/A</v>
      </c>
      <c r="BE21" s="318"/>
      <c r="BF21" s="317" t="e">
        <f>BF14+BF18+$AJ$20</f>
        <v>#N/A</v>
      </c>
      <c r="BG21" s="586"/>
    </row>
    <row r="22" spans="2:83" ht="15" thickBot="1">
      <c r="B22" s="150"/>
      <c r="C22" s="153"/>
      <c r="D22" s="153"/>
      <c r="F22" s="150"/>
      <c r="G22" s="154">
        <v>9</v>
      </c>
      <c r="Z22" s="372" t="s">
        <v>135</v>
      </c>
      <c r="AA22" s="373"/>
      <c r="AB22" s="373"/>
      <c r="AC22" s="373"/>
      <c r="AD22" s="373"/>
      <c r="AE22" s="373"/>
      <c r="AF22" s="373"/>
      <c r="AG22" s="373"/>
      <c r="AH22" s="373"/>
      <c r="AI22" s="373"/>
      <c r="AJ22" s="580" t="e">
        <f>AJ21*積算表!M33</f>
        <v>#N/A</v>
      </c>
      <c r="AK22" s="363"/>
      <c r="AL22" s="365" t="e">
        <f>AL21*積算表!O33</f>
        <v>#N/A</v>
      </c>
      <c r="AM22" s="363"/>
      <c r="AN22" s="365" t="e">
        <f>AN21*積算表!Q33</f>
        <v>#N/A</v>
      </c>
      <c r="AO22" s="363"/>
      <c r="AP22" s="365" t="e">
        <f>AP21*積算表!S33</f>
        <v>#N/A</v>
      </c>
      <c r="AQ22" s="363"/>
      <c r="AR22" s="365" t="e">
        <f>AR21*積算表!U33</f>
        <v>#N/A</v>
      </c>
      <c r="AS22" s="363"/>
      <c r="AT22" s="365" t="e">
        <f>AT21*積算表!W33</f>
        <v>#N/A</v>
      </c>
      <c r="AU22" s="363"/>
      <c r="AV22" s="365" t="e">
        <f>AV21*積算表!Y33</f>
        <v>#N/A</v>
      </c>
      <c r="AW22" s="363"/>
      <c r="AX22" s="365" t="e">
        <f>AX21*積算表!AA33</f>
        <v>#N/A</v>
      </c>
      <c r="AY22" s="363"/>
      <c r="AZ22" s="365" t="e">
        <f>AZ21*積算表!AC33</f>
        <v>#N/A</v>
      </c>
      <c r="BA22" s="363"/>
      <c r="BB22" s="365" t="e">
        <f>BB21*積算表!AE33</f>
        <v>#N/A</v>
      </c>
      <c r="BC22" s="363"/>
      <c r="BD22" s="365" t="e">
        <f>BD21*積算表!AG33</f>
        <v>#N/A</v>
      </c>
      <c r="BE22" s="363"/>
      <c r="BF22" s="365" t="e">
        <f>BF21*積算表!AI33</f>
        <v>#N/A</v>
      </c>
      <c r="BG22" s="567"/>
    </row>
    <row r="23" spans="2:83" ht="16.5" thickBot="1">
      <c r="B23" s="150"/>
      <c r="C23" s="153"/>
      <c r="D23" s="153"/>
      <c r="F23" s="150"/>
      <c r="G23" s="154">
        <v>10</v>
      </c>
      <c r="Z23" s="372" t="s">
        <v>211</v>
      </c>
      <c r="AA23" s="373"/>
      <c r="AB23" s="373"/>
      <c r="AC23" s="373"/>
      <c r="AD23" s="373"/>
      <c r="AE23" s="373"/>
      <c r="AF23" s="373"/>
      <c r="AG23" s="373"/>
      <c r="AH23" s="373"/>
      <c r="AI23" s="373"/>
      <c r="AJ23" s="636" t="e">
        <f>SUM(AJ22:BG22)</f>
        <v>#N/A</v>
      </c>
      <c r="AK23" s="637"/>
      <c r="AL23" s="637"/>
      <c r="AM23" s="637"/>
      <c r="AN23" s="637"/>
      <c r="AO23" s="637"/>
      <c r="AP23" s="637"/>
      <c r="AQ23" s="637"/>
      <c r="AR23" s="637"/>
      <c r="AS23" s="637"/>
      <c r="AT23" s="637"/>
      <c r="AU23" s="637"/>
      <c r="AV23" s="637"/>
      <c r="AW23" s="637"/>
      <c r="AX23" s="637"/>
      <c r="AY23" s="637"/>
      <c r="AZ23" s="637"/>
      <c r="BA23" s="637"/>
      <c r="BB23" s="637"/>
      <c r="BC23" s="637"/>
      <c r="BD23" s="637"/>
      <c r="BE23" s="637"/>
      <c r="BF23" s="637"/>
      <c r="BG23" s="638"/>
    </row>
    <row r="24" spans="2:83">
      <c r="B24" s="150"/>
      <c r="C24" s="153"/>
      <c r="D24" s="153"/>
      <c r="F24" s="150"/>
      <c r="G24" s="154">
        <v>11</v>
      </c>
    </row>
    <row r="25" spans="2:83">
      <c r="B25" s="155"/>
      <c r="C25" s="156"/>
      <c r="D25" s="156"/>
      <c r="F25" s="155"/>
      <c r="G25" s="157">
        <v>12</v>
      </c>
    </row>
    <row r="26" spans="2:83" ht="16.5" thickBot="1">
      <c r="Z26" s="138" t="s">
        <v>201</v>
      </c>
      <c r="AA26" s="138"/>
    </row>
    <row r="27" spans="2:83">
      <c r="B27" s="149" t="s">
        <v>193</v>
      </c>
      <c r="C27" s="158"/>
      <c r="D27" s="158"/>
      <c r="E27" s="158"/>
      <c r="F27" s="158"/>
      <c r="G27" s="148"/>
      <c r="Z27" s="654" t="s">
        <v>226</v>
      </c>
      <c r="AA27" s="655"/>
      <c r="AB27" s="655"/>
      <c r="AC27" s="655"/>
      <c r="AD27" s="655"/>
      <c r="AE27" s="655"/>
      <c r="AF27" s="655"/>
      <c r="AG27" s="655"/>
      <c r="AH27" s="655"/>
      <c r="AI27" s="656"/>
      <c r="AJ27" s="622" t="s">
        <v>224</v>
      </c>
      <c r="AK27" s="621"/>
      <c r="AL27" s="621"/>
      <c r="AM27" s="621"/>
      <c r="AN27" s="621"/>
      <c r="AO27" s="621"/>
      <c r="AP27" s="621"/>
      <c r="AQ27" s="621"/>
      <c r="AR27" s="621"/>
      <c r="AS27" s="621"/>
      <c r="AT27" s="621"/>
      <c r="AU27" s="621"/>
      <c r="AV27" s="621"/>
      <c r="AW27" s="621"/>
      <c r="AX27" s="621"/>
      <c r="AY27" s="621"/>
      <c r="AZ27" s="621"/>
      <c r="BA27" s="621"/>
      <c r="BB27" s="621"/>
      <c r="BC27" s="621"/>
      <c r="BD27" s="621"/>
      <c r="BE27" s="621"/>
      <c r="BF27" s="621"/>
      <c r="BG27" s="621"/>
      <c r="BH27" s="658" t="s">
        <v>225</v>
      </c>
      <c r="BI27" s="659"/>
      <c r="BJ27" s="659"/>
      <c r="BK27" s="659"/>
      <c r="BL27" s="659"/>
      <c r="BM27" s="659"/>
      <c r="BN27" s="659"/>
      <c r="BO27" s="659"/>
      <c r="BP27" s="659"/>
      <c r="BQ27" s="659"/>
      <c r="BR27" s="659"/>
      <c r="BS27" s="659"/>
      <c r="BT27" s="659"/>
      <c r="BU27" s="659"/>
      <c r="BV27" s="659"/>
      <c r="BW27" s="659"/>
      <c r="BX27" s="659"/>
      <c r="BY27" s="659"/>
      <c r="BZ27" s="659"/>
      <c r="CA27" s="659"/>
      <c r="CB27" s="659"/>
      <c r="CC27" s="659"/>
      <c r="CD27" s="659"/>
      <c r="CE27" s="660"/>
    </row>
    <row r="28" spans="2:83">
      <c r="B28" s="150"/>
      <c r="C28" s="149" t="s">
        <v>192</v>
      </c>
      <c r="D28" s="158"/>
      <c r="E28" s="158"/>
      <c r="F28" s="158"/>
      <c r="G28" s="148"/>
      <c r="Z28" s="568"/>
      <c r="AA28" s="569"/>
      <c r="AB28" s="569"/>
      <c r="AC28" s="570"/>
      <c r="AD28" s="571" t="s">
        <v>222</v>
      </c>
      <c r="AE28" s="572"/>
      <c r="AF28" s="572"/>
      <c r="AG28" s="572"/>
      <c r="AH28" s="572"/>
      <c r="AI28" s="573"/>
      <c r="AJ28" s="617" cm="1">
        <f t="array" ref="AJ28">IF(積算表!$K$40="○",IFERROR(積算表!M$34 * INDEX('保育単価表（Ｃ型）'!$A:$BP,10,$R$3),0)*積算表!$M$21,0)*積算表!M$33</f>
        <v>0</v>
      </c>
      <c r="AK28" s="618">
        <f>IF(積算表!$K$40="○", 積算表!N$34 * IF(積算表!$AE$16="10人以下",'保育単価表（Ｃ型）'!$AY$10, '保育単価表（Ｃ型）'!$AY$14), 0)</f>
        <v>0</v>
      </c>
      <c r="AL28" s="565" cm="1">
        <f t="array" ref="AL28">IF(積算表!$K$40="○",IFERROR(積算表!O$34 * INDEX('保育単価表（Ｃ型）'!$A:$BP,10,$R$3),0)*積算表!$M$21,0)*積算表!O$33</f>
        <v>0</v>
      </c>
      <c r="AM28" s="566">
        <f>IF(積算表!$K$40="○", 積算表!P$34 * IF(積算表!$AE$16="10人以下",'保育単価表（Ｃ型）'!$AY$10, '保育単価表（Ｃ型）'!$AY$14), 0)</f>
        <v>0</v>
      </c>
      <c r="AN28" s="619" cm="1">
        <f t="array" ref="AN28">IF(積算表!$K$40="○",IFERROR(積算表!Q$34 * INDEX('保育単価表（Ｃ型）'!$A:$BP,10,$R$3),0)*積算表!$M$21,0)*積算表!Q$33</f>
        <v>0</v>
      </c>
      <c r="AO28" s="620">
        <f>IF(積算表!$K$40="○", 積算表!R$34 * IF(積算表!$AE$16="10人以下",'保育単価表（Ｃ型）'!$AY$10, '保育単価表（Ｃ型）'!$AY$14), 0)</f>
        <v>0</v>
      </c>
      <c r="AP28" s="565" cm="1">
        <f t="array" ref="AP28">IF(積算表!$K$40="○",IFERROR(積算表!S$34 * INDEX('保育単価表（Ｃ型）'!$A:$BP,10,$R$3),0)*積算表!$M$21,0)*積算表!S$33</f>
        <v>0</v>
      </c>
      <c r="AQ28" s="566">
        <f>IF(積算表!$K$40="○", 積算表!T$34 * IF(積算表!$AE$16="10人以下",'保育単価表（Ｃ型）'!$AY$10, '保育単価表（Ｃ型）'!$AY$14), 0)</f>
        <v>0</v>
      </c>
      <c r="AR28" s="619" cm="1">
        <f t="array" ref="AR28">IF(積算表!$K$40="○",IFERROR(積算表!U$34 * INDEX('保育単価表（Ｃ型）'!$A:$BP,10,$R$3),0)*積算表!$M$21,0)*積算表!U$33</f>
        <v>0</v>
      </c>
      <c r="AS28" s="620">
        <f>IF(積算表!$K$40="○", 積算表!V$34 * IF(積算表!$AE$16="10人以下",'保育単価表（Ｃ型）'!$AY$10, '保育単価表（Ｃ型）'!$AY$14), 0)</f>
        <v>0</v>
      </c>
      <c r="AT28" s="565" cm="1">
        <f t="array" ref="AT28">IF(積算表!$K$40="○",IFERROR(積算表!W$34 * INDEX('保育単価表（Ｃ型）'!$A:$BP,10,$R$3),0)*積算表!$M$21,0)*積算表!W$33</f>
        <v>0</v>
      </c>
      <c r="AU28" s="566">
        <f>IF(積算表!$K$40="○", 積算表!X$34 * IF(積算表!$AE$16="10人以下",'保育単価表（Ｃ型）'!$AY$10, '保育単価表（Ｃ型）'!$AY$14), 0)</f>
        <v>0</v>
      </c>
      <c r="AV28" s="619" cm="1">
        <f t="array" ref="AV28">IF(積算表!$K$40="○",IFERROR(積算表!Y$34 * INDEX('保育単価表（Ｃ型）'!$A:$BP,10,$R$3),0)*積算表!$M$21,0)*積算表!Y$33</f>
        <v>0</v>
      </c>
      <c r="AW28" s="620">
        <f>IF(積算表!$K$40="○", 積算表!Z$34 * IF(積算表!$AE$16="10人以下",'保育単価表（Ｃ型）'!$AY$10, '保育単価表（Ｃ型）'!$AY$14), 0)</f>
        <v>0</v>
      </c>
      <c r="AX28" s="565" cm="1">
        <f t="array" ref="AX28">IF(積算表!$K$40="○",IFERROR(積算表!AA$34 * INDEX('保育単価表（Ｃ型）'!$A:$BP,10,$R$3),0)*積算表!$M$21,0)*積算表!AA$33</f>
        <v>0</v>
      </c>
      <c r="AY28" s="566">
        <f>IF(積算表!$K$40="○", 積算表!AB$34 * IF(積算表!$AE$16="10人以下",'保育単価表（Ｃ型）'!$AY$10, '保育単価表（Ｃ型）'!$AY$14), 0)</f>
        <v>0</v>
      </c>
      <c r="AZ28" s="619" cm="1">
        <f t="array" ref="AZ28">IF(積算表!$K$40="○",IFERROR(積算表!AC$34 * INDEX('保育単価表（Ｃ型）'!$A:$BP,10,$R$3),0)*積算表!$M$21,0)*積算表!AC$33</f>
        <v>0</v>
      </c>
      <c r="BA28" s="620">
        <f>IF(積算表!$K$40="○", 積算表!AD$34 * IF(積算表!$AE$16="10人以下",'保育単価表（Ｃ型）'!$AY$10, '保育単価表（Ｃ型）'!$AY$14), 0)</f>
        <v>0</v>
      </c>
      <c r="BB28" s="565" cm="1">
        <f t="array" ref="BB28">IF(積算表!$K$40="○",IFERROR(積算表!AE$34 * INDEX('保育単価表（Ｃ型）'!$A:$BP,10,$R$3),0)*積算表!$M$21,0)*積算表!AE$33</f>
        <v>0</v>
      </c>
      <c r="BC28" s="566">
        <f>IF(積算表!$K$40="○", 積算表!AF$34 * IF(積算表!$AE$16="10人以下",'保育単価表（Ｃ型）'!$AY$10, '保育単価表（Ｃ型）'!$AY$14), 0)</f>
        <v>0</v>
      </c>
      <c r="BD28" s="619" cm="1">
        <f t="array" ref="BD28">IF(積算表!$K$40="○",IFERROR(積算表!AG$34 * INDEX('保育単価表（Ｃ型）'!$A:$BP,10,$R$3),0)*積算表!$M$21,0)*積算表!AG$33</f>
        <v>0</v>
      </c>
      <c r="BE28" s="620">
        <f>IF(積算表!$K$40="○", 積算表!AH$34 * IF(積算表!$AE$16="10人以下",'保育単価表（Ｃ型）'!$AY$10, '保育単価表（Ｃ型）'!$AY$14), 0)</f>
        <v>0</v>
      </c>
      <c r="BF28" s="565" cm="1">
        <f t="array" ref="BF28">IF(積算表!$K$40="○",IFERROR(積算表!AI$34 * INDEX('保育単価表（Ｃ型）'!$A:$BP,10,$R$3),0)*積算表!$M$21,0)*積算表!AI$33</f>
        <v>0</v>
      </c>
      <c r="BG28" s="657">
        <f>IF(積算表!$K$40="○", 積算表!AJ$34 * IF(積算表!$AE$16="10人以下",'保育単価表（Ｃ型）'!$AY$10, '保育単価表（Ｃ型）'!$AY$14), 0)</f>
        <v>0</v>
      </c>
      <c r="BH28" s="617">
        <f>-IF(AJ$28=0,0,IF(AJ$28&lt;10,INT(AJ$28),ROUNDDOWN(AJ$28,-1)))</f>
        <v>0</v>
      </c>
      <c r="BI28" s="618"/>
      <c r="BJ28" s="565">
        <f t="shared" ref="BJ28" si="24">-IF(AL$28=0,0,IF(AL$28&lt;10,INT(AL$28),ROUNDDOWN(AL$28,-1)))</f>
        <v>0</v>
      </c>
      <c r="BK28" s="566"/>
      <c r="BL28" s="619">
        <f t="shared" ref="BL28" si="25">-IF(AN$28=0,0,IF(AN$28&lt;10,INT(AN$28),ROUNDDOWN(AN$28,-1)))</f>
        <v>0</v>
      </c>
      <c r="BM28" s="620"/>
      <c r="BN28" s="565">
        <f t="shared" ref="BN28" si="26">-IF(AP$28=0,0,IF(AP$28&lt;10,INT(AP$28),ROUNDDOWN(AP$28,-1)))</f>
        <v>0</v>
      </c>
      <c r="BO28" s="566"/>
      <c r="BP28" s="619">
        <f t="shared" ref="BP28" si="27">-IF(AR$28=0,0,IF(AR$28&lt;10,INT(AR$28),ROUNDDOWN(AR$28,-1)))</f>
        <v>0</v>
      </c>
      <c r="BQ28" s="620"/>
      <c r="BR28" s="565">
        <f t="shared" ref="BR28" si="28">-IF(AT$28=0,0,IF(AT$28&lt;10,INT(AT$28),ROUNDDOWN(AT$28,-1)))</f>
        <v>0</v>
      </c>
      <c r="BS28" s="566"/>
      <c r="BT28" s="619">
        <f t="shared" ref="BT28" si="29">-IF(AV$28=0,0,IF(AV$28&lt;10,INT(AV$28),ROUNDDOWN(AV$28,-1)))</f>
        <v>0</v>
      </c>
      <c r="BU28" s="620"/>
      <c r="BV28" s="565">
        <f t="shared" ref="BV28" si="30">-IF(AX$28=0,0,IF(AX$28&lt;10,INT(AX$28),ROUNDDOWN(AX$28,-1)))</f>
        <v>0</v>
      </c>
      <c r="BW28" s="566"/>
      <c r="BX28" s="619">
        <f t="shared" ref="BX28" si="31">-IF(AZ$28=0,0,IF(AZ$28&lt;10,INT(AZ$28),ROUNDDOWN(AZ$28,-1)))</f>
        <v>0</v>
      </c>
      <c r="BY28" s="620"/>
      <c r="BZ28" s="565">
        <f t="shared" ref="BZ28" si="32">-IF(BB$28=0,0,IF(BB$28&lt;10,INT(BB$28),ROUNDDOWN(BB$28,-1)))</f>
        <v>0</v>
      </c>
      <c r="CA28" s="566"/>
      <c r="CB28" s="619">
        <f t="shared" ref="CB28" si="33">-IF(BD$28=0,0,IF(BD$28&lt;10,INT(BD$28),ROUNDDOWN(BD$28,-1)))</f>
        <v>0</v>
      </c>
      <c r="CC28" s="620"/>
      <c r="CD28" s="565">
        <f t="shared" ref="CD28" si="34">-IF(BF$28=0,0,IF(BF$28&lt;10,INT(BF$28),ROUNDDOWN(BF$28,-1)))</f>
        <v>0</v>
      </c>
      <c r="CE28" s="657"/>
    </row>
    <row r="29" spans="2:83">
      <c r="B29" s="150"/>
      <c r="C29" s="150"/>
      <c r="D29" s="141" t="str">
        <f>'保育単価表（Ｃ型）'!X8</f>
        <v>1人</v>
      </c>
      <c r="E29" s="141">
        <f>'保育単価表（Ｃ型）'!Y8</f>
        <v>2390</v>
      </c>
      <c r="F29" s="648" t="s">
        <v>49</v>
      </c>
      <c r="G29" s="141">
        <f>'保育単価表（Ｃ型）'!AA8</f>
        <v>20</v>
      </c>
      <c r="Z29" s="568"/>
      <c r="AA29" s="569"/>
      <c r="AB29" s="569"/>
      <c r="AC29" s="570"/>
      <c r="AD29" s="540" t="s">
        <v>223</v>
      </c>
      <c r="AE29" s="541"/>
      <c r="AF29" s="541"/>
      <c r="AG29" s="541"/>
      <c r="AH29" s="541"/>
      <c r="AI29" s="542"/>
      <c r="AJ29" s="646" cm="1">
        <f t="array" ref="AJ29">IF(積算表!$K$40="○",IFERROR(積算表!M$34 * INDEX('保育単価表（Ｃ型）'!$A:$BP,10,$R$3),0)*積算表!$S$21,0)*積算表!M$33</f>
        <v>0</v>
      </c>
      <c r="AK29" s="647">
        <f>IF(積算表!$K$40="○", 積算表!N$34 * IF(積算表!$AE$16="10人以下",'保育単価表（Ｃ型）'!$AY$10, '保育単価表（Ｃ型）'!$AY$14), 0)</f>
        <v>0</v>
      </c>
      <c r="AL29" s="563" cm="1">
        <f t="array" ref="AL29">IF(積算表!$K$40="○",IFERROR(積算表!O$34 * INDEX('保育単価表（Ｃ型）'!$A:$BP,10,$R$3),0)*積算表!$S$21,0)*積算表!O$33</f>
        <v>0</v>
      </c>
      <c r="AM29" s="564">
        <f>IF(積算表!$K$40="○", 積算表!P$34 * IF(積算表!$AE$16="10人以下",'保育単価表（Ｃ型）'!$AY$10, '保育単価表（Ｃ型）'!$AY$14), 0)</f>
        <v>0</v>
      </c>
      <c r="AN29" s="561" cm="1">
        <f t="array" ref="AN29">IF(積算表!$K$40="○",IFERROR(積算表!Q$34 * INDEX('保育単価表（Ｃ型）'!$A:$BP,10,$R$3),0)*積算表!$S$21,0)*積算表!Q$33</f>
        <v>0</v>
      </c>
      <c r="AO29" s="562">
        <f>IF(積算表!$K$40="○", 積算表!R$34 * IF(積算表!$AE$16="10人以下",'保育単価表（Ｃ型）'!$AY$10, '保育単価表（Ｃ型）'!$AY$14), 0)</f>
        <v>0</v>
      </c>
      <c r="AP29" s="563" cm="1">
        <f t="array" ref="AP29">IF(積算表!$K$40="○",IFERROR(積算表!S$34 * INDEX('保育単価表（Ｃ型）'!$A:$BP,10,$R$3),0)*積算表!$S$21,0)*積算表!S$33</f>
        <v>0</v>
      </c>
      <c r="AQ29" s="564">
        <f>IF(積算表!$K$40="○", 積算表!T$34 * IF(積算表!$AE$16="10人以下",'保育単価表（Ｃ型）'!$AY$10, '保育単価表（Ｃ型）'!$AY$14), 0)</f>
        <v>0</v>
      </c>
      <c r="AR29" s="561" cm="1">
        <f t="array" ref="AR29">IF(積算表!$K$40="○",IFERROR(積算表!U$34 * INDEX('保育単価表（Ｃ型）'!$A:$BP,10,$R$3),0)*積算表!$S$21,0)*積算表!U$33</f>
        <v>0</v>
      </c>
      <c r="AS29" s="562">
        <f>IF(積算表!$K$40="○", 積算表!V$34 * IF(積算表!$AE$16="10人以下",'保育単価表（Ｃ型）'!$AY$10, '保育単価表（Ｃ型）'!$AY$14), 0)</f>
        <v>0</v>
      </c>
      <c r="AT29" s="563" cm="1">
        <f t="array" ref="AT29">IF(積算表!$K$40="○",IFERROR(積算表!W$34 * INDEX('保育単価表（Ｃ型）'!$A:$BP,10,$R$3),0)*積算表!$S$21,0)*積算表!W$33</f>
        <v>0</v>
      </c>
      <c r="AU29" s="564">
        <f>IF(積算表!$K$40="○", 積算表!X$34 * IF(積算表!$AE$16="10人以下",'保育単価表（Ｃ型）'!$AY$10, '保育単価表（Ｃ型）'!$AY$14), 0)</f>
        <v>0</v>
      </c>
      <c r="AV29" s="561" cm="1">
        <f t="array" ref="AV29">IF(積算表!$K$40="○",IFERROR(積算表!Y$34 * INDEX('保育単価表（Ｃ型）'!$A:$BP,10,$R$3),0)*積算表!$S$21,0)*積算表!Y$33</f>
        <v>0</v>
      </c>
      <c r="AW29" s="562">
        <f>IF(積算表!$K$40="○", 積算表!Z$34 * IF(積算表!$AE$16="10人以下",'保育単価表（Ｃ型）'!$AY$10, '保育単価表（Ｃ型）'!$AY$14), 0)</f>
        <v>0</v>
      </c>
      <c r="AX29" s="563" cm="1">
        <f t="array" ref="AX29">IF(積算表!$K$40="○",IFERROR(積算表!AA$34 * INDEX('保育単価表（Ｃ型）'!$A:$BP,10,$R$3),0)*積算表!$S$21,0)*積算表!AA$33</f>
        <v>0</v>
      </c>
      <c r="AY29" s="564">
        <f>IF(積算表!$K$40="○", 積算表!AB$34 * IF(積算表!$AE$16="10人以下",'保育単価表（Ｃ型）'!$AY$10, '保育単価表（Ｃ型）'!$AY$14), 0)</f>
        <v>0</v>
      </c>
      <c r="AZ29" s="561" cm="1">
        <f t="array" ref="AZ29">IF(積算表!$K$40="○",IFERROR(積算表!AC$34 * INDEX('保育単価表（Ｃ型）'!$A:$BP,10,$R$3),0)*積算表!$S$21,0)*積算表!AC$33</f>
        <v>0</v>
      </c>
      <c r="BA29" s="562">
        <f>IF(積算表!$K$40="○", 積算表!AD$34 * IF(積算表!$AE$16="10人以下",'保育単価表（Ｃ型）'!$AY$10, '保育単価表（Ｃ型）'!$AY$14), 0)</f>
        <v>0</v>
      </c>
      <c r="BB29" s="563" cm="1">
        <f t="array" ref="BB29">IF(積算表!$K$40="○",IFERROR(積算表!AE$34 * INDEX('保育単価表（Ｃ型）'!$A:$BP,10,$R$3),0)*積算表!$S$21,0)*積算表!AE$33</f>
        <v>0</v>
      </c>
      <c r="BC29" s="564">
        <f>IF(積算表!$K$40="○", 積算表!AF$34 * IF(積算表!$AE$16="10人以下",'保育単価表（Ｃ型）'!$AY$10, '保育単価表（Ｃ型）'!$AY$14), 0)</f>
        <v>0</v>
      </c>
      <c r="BD29" s="561" cm="1">
        <f t="array" ref="BD29">IF(積算表!$K$40="○",IFERROR(積算表!AG$34 * INDEX('保育単価表（Ｃ型）'!$A:$BP,10,$R$3),0)*積算表!$S$21,0)*積算表!AG$33</f>
        <v>0</v>
      </c>
      <c r="BE29" s="562">
        <f>IF(積算表!$K$40="○", 積算表!AH$34 * IF(積算表!$AE$16="10人以下",'保育単価表（Ｃ型）'!$AY$10, '保育単価表（Ｃ型）'!$AY$14), 0)</f>
        <v>0</v>
      </c>
      <c r="BF29" s="563" cm="1">
        <f t="array" ref="BF29">IF(積算表!$K$40="○",IFERROR(積算表!AI$34 * INDEX('保育単価表（Ｃ型）'!$A:$BP,10,$R$3),0)*積算表!$S$21,0)*積算表!AI$33</f>
        <v>0</v>
      </c>
      <c r="BG29" s="653">
        <f>IF(積算表!$K$40="○", 積算表!AJ$34 * IF(積算表!$AE$16="10人以下",'保育単価表（Ｃ型）'!$AY$10, '保育単価表（Ｃ型）'!$AY$14), 0)</f>
        <v>0</v>
      </c>
      <c r="BH29" s="646">
        <f>-IF(AJ$29=0,0,IF(AJ$29&lt;10,INT(AJ$29),ROUNDDOWN(AJ$29,-1)))</f>
        <v>0</v>
      </c>
      <c r="BI29" s="647"/>
      <c r="BJ29" s="563">
        <f t="shared" ref="BJ29" si="35">-IF(AL$29=0,0,IF(AL$29&lt;10,INT(AL$29),ROUNDDOWN(AL$29,-1)))</f>
        <v>0</v>
      </c>
      <c r="BK29" s="564"/>
      <c r="BL29" s="561">
        <f t="shared" ref="BL29" si="36">-IF(AN$29=0,0,IF(AN$29&lt;10,INT(AN$29),ROUNDDOWN(AN$29,-1)))</f>
        <v>0</v>
      </c>
      <c r="BM29" s="562"/>
      <c r="BN29" s="563">
        <f t="shared" ref="BN29" si="37">-IF(AP$29=0,0,IF(AP$29&lt;10,INT(AP$29),ROUNDDOWN(AP$29,-1)))</f>
        <v>0</v>
      </c>
      <c r="BO29" s="564"/>
      <c r="BP29" s="561">
        <f t="shared" ref="BP29" si="38">-IF(AR$29=0,0,IF(AR$29&lt;10,INT(AR$29),ROUNDDOWN(AR$29,-1)))</f>
        <v>0</v>
      </c>
      <c r="BQ29" s="562"/>
      <c r="BR29" s="563">
        <f t="shared" ref="BR29" si="39">-IF(AT$29=0,0,IF(AT$29&lt;10,INT(AT$29),ROUNDDOWN(AT$29,-1)))</f>
        <v>0</v>
      </c>
      <c r="BS29" s="564"/>
      <c r="BT29" s="561">
        <f t="shared" ref="BT29" si="40">-IF(AV$29=0,0,IF(AV$29&lt;10,INT(AV$29),ROUNDDOWN(AV$29,-1)))</f>
        <v>0</v>
      </c>
      <c r="BU29" s="562"/>
      <c r="BV29" s="563">
        <f t="shared" ref="BV29" si="41">-IF(AX$29=0,0,IF(AX$29&lt;10,INT(AX$29),ROUNDDOWN(AX$29,-1)))</f>
        <v>0</v>
      </c>
      <c r="BW29" s="564"/>
      <c r="BX29" s="561">
        <f t="shared" ref="BX29" si="42">-IF(AZ$29=0,0,IF(AZ$29&lt;10,INT(AZ$29),ROUNDDOWN(AZ$29,-1)))</f>
        <v>0</v>
      </c>
      <c r="BY29" s="562"/>
      <c r="BZ29" s="563">
        <f t="shared" ref="BZ29" si="43">-IF(BB$29=0,0,IF(BB$29&lt;10,INT(BB$29),ROUNDDOWN(BB$29,-1)))</f>
        <v>0</v>
      </c>
      <c r="CA29" s="564"/>
      <c r="CB29" s="561">
        <f t="shared" ref="CB29" si="44">-IF(BD$29=0,0,IF(BD$29&lt;10,INT(BD$29),ROUNDDOWN(BD$29,-1)))</f>
        <v>0</v>
      </c>
      <c r="CC29" s="562"/>
      <c r="CD29" s="563">
        <f t="shared" ref="CD29" si="45">-IF(BF$29=0,0,IF(BF$29&lt;10,INT(BF$29),ROUNDDOWN(BF$29,-1)))</f>
        <v>0</v>
      </c>
      <c r="CE29" s="653"/>
    </row>
    <row r="30" spans="2:83" ht="15" thickBot="1">
      <c r="B30" s="150"/>
      <c r="C30" s="150"/>
      <c r="D30" s="142" t="str">
        <f>'保育単価表（Ｃ型）'!X9</f>
        <v>2人以上</v>
      </c>
      <c r="E30" s="142">
        <f>'保育単価表（Ｃ型）'!Y9</f>
        <v>4780</v>
      </c>
      <c r="F30" s="649"/>
      <c r="G30" s="142">
        <f>'保育単価表（Ｃ型）'!AA9</f>
        <v>40</v>
      </c>
      <c r="Z30" s="574"/>
      <c r="AA30" s="575"/>
      <c r="AB30" s="575"/>
      <c r="AC30" s="576"/>
      <c r="AD30" s="545" t="s">
        <v>212</v>
      </c>
      <c r="AE30" s="546"/>
      <c r="AF30" s="546"/>
      <c r="AG30" s="546"/>
      <c r="AH30" s="546"/>
      <c r="AI30" s="547"/>
      <c r="AJ30" s="577" cm="1">
        <f t="array" ref="AJ30">IF(積算表!$K$40="○",IFERROR(AJ11 * INDEX('保育単価表（Ｃ型）'!$A:$BP,10,$R$3),0),0)</f>
        <v>0</v>
      </c>
      <c r="AK30" s="578">
        <f>IF(積算表!$K$40="○", 積算表!N$34 * IF(積算表!$AE$16="10人以下",'保育単価表（Ｃ型）'!$AY$10, '保育単価表（Ｃ型）'!$AY$14), 0)</f>
        <v>0</v>
      </c>
      <c r="AL30" s="578" cm="1">
        <f t="array" ref="AL30">IF(積算表!$K$40="○",IFERROR(AL11 * INDEX('保育単価表（Ｃ型）'!$A:$BP,10,$R$3),0),0)</f>
        <v>0</v>
      </c>
      <c r="AM30" s="579">
        <f>IF(積算表!$K$40="○", 積算表!P$34 * IF(積算表!$AE$16="10人以下",'保育単価表（Ｃ型）'!$AY$10, '保育単価表（Ｃ型）'!$AY$14), 0)</f>
        <v>0</v>
      </c>
      <c r="AN30" s="577" cm="1">
        <f t="array" ref="AN30">IF(積算表!$K$40="○",IFERROR(AN11 * INDEX('保育単価表（Ｃ型）'!$A:$BP,10,$R$3),0),0)</f>
        <v>0</v>
      </c>
      <c r="AO30" s="578">
        <f>IF(積算表!$K$40="○", 積算表!R$34 * IF(積算表!$AE$16="10人以下",'保育単価表（Ｃ型）'!$AY$10, '保育単価表（Ｃ型）'!$AY$14), 0)</f>
        <v>0</v>
      </c>
      <c r="AP30" s="578" cm="1">
        <f t="array" ref="AP30">IF(積算表!$K$40="○",IFERROR(AP11 * INDEX('保育単価表（Ｃ型）'!$A:$BP,10,$R$3),0),0)</f>
        <v>0</v>
      </c>
      <c r="AQ30" s="579">
        <f>IF(積算表!$K$40="○", 積算表!T$34 * IF(積算表!$AE$16="10人以下",'保育単価表（Ｃ型）'!$AY$10, '保育単価表（Ｃ型）'!$AY$14), 0)</f>
        <v>0</v>
      </c>
      <c r="AR30" s="577" cm="1">
        <f t="array" ref="AR30">IF(積算表!$K$40="○",IFERROR(AR11 * INDEX('保育単価表（Ｃ型）'!$A:$BP,10,$R$3),0),0)</f>
        <v>0</v>
      </c>
      <c r="AS30" s="578">
        <f>IF(積算表!$K$40="○", 積算表!V$34 * IF(積算表!$AE$16="10人以下",'保育単価表（Ｃ型）'!$AY$10, '保育単価表（Ｃ型）'!$AY$14), 0)</f>
        <v>0</v>
      </c>
      <c r="AT30" s="578" cm="1">
        <f t="array" ref="AT30">IF(積算表!$K$40="○",IFERROR(AT11 * INDEX('保育単価表（Ｃ型）'!$A:$BP,10,$R$3),0),0)</f>
        <v>0</v>
      </c>
      <c r="AU30" s="579">
        <f>IF(積算表!$K$40="○", 積算表!X$34 * IF(積算表!$AE$16="10人以下",'保育単価表（Ｃ型）'!$AY$10, '保育単価表（Ｃ型）'!$AY$14), 0)</f>
        <v>0</v>
      </c>
      <c r="AV30" s="577" cm="1">
        <f t="array" ref="AV30">IF(積算表!$K$40="○",IFERROR(AV11 * INDEX('保育単価表（Ｃ型）'!$A:$BP,10,$R$3),0),0)</f>
        <v>0</v>
      </c>
      <c r="AW30" s="578">
        <f>IF(積算表!$K$40="○", 積算表!Z$34 * IF(積算表!$AE$16="10人以下",'保育単価表（Ｃ型）'!$AY$10, '保育単価表（Ｃ型）'!$AY$14), 0)</f>
        <v>0</v>
      </c>
      <c r="AX30" s="578" cm="1">
        <f t="array" ref="AX30">IF(積算表!$K$40="○",IFERROR(AX11 * INDEX('保育単価表（Ｃ型）'!$A:$BP,10,$R$3),0),0)</f>
        <v>0</v>
      </c>
      <c r="AY30" s="579">
        <f>IF(積算表!$K$40="○", 積算表!AB$34 * IF(積算表!$AE$16="10人以下",'保育単価表（Ｃ型）'!$AY$10, '保育単価表（Ｃ型）'!$AY$14), 0)</f>
        <v>0</v>
      </c>
      <c r="AZ30" s="577" cm="1">
        <f t="array" ref="AZ30">IF(積算表!$K$40="○",IFERROR(AZ11 * INDEX('保育単価表（Ｃ型）'!$A:$BP,10,$R$3),0),0)</f>
        <v>0</v>
      </c>
      <c r="BA30" s="578">
        <f>IF(積算表!$K$40="○", 積算表!AD$34 * IF(積算表!$AE$16="10人以下",'保育単価表（Ｃ型）'!$AY$10, '保育単価表（Ｃ型）'!$AY$14), 0)</f>
        <v>0</v>
      </c>
      <c r="BB30" s="578" cm="1">
        <f t="array" ref="BB30">IF(積算表!$K$40="○",IFERROR(BB11 * INDEX('保育単価表（Ｃ型）'!$A:$BP,10,$R$3),0),0)</f>
        <v>0</v>
      </c>
      <c r="BC30" s="579">
        <f>IF(積算表!$K$40="○", 積算表!AF$34 * IF(積算表!$AE$16="10人以下",'保育単価表（Ｃ型）'!$AY$10, '保育単価表（Ｃ型）'!$AY$14), 0)</f>
        <v>0</v>
      </c>
      <c r="BD30" s="577" cm="1">
        <f t="array" ref="BD30">IF(積算表!$K$40="○",IFERROR(BD11 * INDEX('保育単価表（Ｃ型）'!$A:$BP,10,$R$3),0),0)</f>
        <v>0</v>
      </c>
      <c r="BE30" s="578">
        <f>IF(積算表!$K$40="○", 積算表!AH$34 * IF(積算表!$AE$16="10人以下",'保育単価表（Ｃ型）'!$AY$10, '保育単価表（Ｃ型）'!$AY$14), 0)</f>
        <v>0</v>
      </c>
      <c r="BF30" s="578" cm="1">
        <f t="array" ref="BF30">IF(積算表!$K$40="○",IFERROR(BF11 * INDEX('保育単価表（Ｃ型）'!$A:$BP,10,$R$3),0),0)</f>
        <v>0</v>
      </c>
      <c r="BG30" s="553">
        <f>IF(積算表!$K$40="○", 積算表!AJ$34 * IF(積算表!$AE$16="10人以下",'保育単価表（Ｃ型）'!$AY$10, '保育単価表（Ｃ型）'!$AY$14), 0)</f>
        <v>0</v>
      </c>
      <c r="BH30" s="187"/>
      <c r="BI30" s="188"/>
      <c r="BJ30" s="188"/>
      <c r="BK30" s="188"/>
      <c r="BL30" s="189"/>
      <c r="BM30" s="189"/>
      <c r="BN30" s="189"/>
      <c r="BO30" s="189"/>
      <c r="BP30" s="189"/>
      <c r="BQ30" s="189"/>
      <c r="BR30" s="189"/>
      <c r="BS30" s="189"/>
      <c r="BT30" s="189"/>
      <c r="BU30" s="189"/>
      <c r="BV30" s="189"/>
      <c r="BW30" s="189"/>
      <c r="BX30" s="189"/>
      <c r="BY30" s="189"/>
      <c r="BZ30" s="189"/>
      <c r="CA30" s="189"/>
      <c r="CB30" s="189"/>
      <c r="CC30" s="189"/>
      <c r="CD30" s="189"/>
      <c r="CE30" s="190"/>
    </row>
    <row r="31" spans="2:83">
      <c r="B31" s="150"/>
      <c r="C31" s="150"/>
      <c r="D31" s="142"/>
      <c r="E31" s="142"/>
      <c r="F31" s="649"/>
      <c r="G31" s="143"/>
      <c r="Z31" s="555" t="s">
        <v>202</v>
      </c>
      <c r="AA31" s="556"/>
      <c r="AB31" s="556"/>
      <c r="AC31" s="556"/>
      <c r="AD31" s="557" t="s">
        <v>203</v>
      </c>
      <c r="AE31" s="558"/>
      <c r="AF31" s="558"/>
      <c r="AG31" s="558"/>
      <c r="AH31" s="558"/>
      <c r="AI31" s="559"/>
      <c r="AJ31" s="621" t="e">
        <f>CHOOSE(MATCH(積算表!K42,{"1日","2日","3日以上","全て"},0),T3,U3,V3,W3)</f>
        <v>#N/A</v>
      </c>
      <c r="AK31" s="621"/>
      <c r="AL31" s="621"/>
      <c r="AM31" s="621"/>
      <c r="AN31" s="622"/>
      <c r="AO31" s="621"/>
      <c r="AP31" s="621"/>
      <c r="AQ31" s="623"/>
      <c r="AR31" s="621"/>
      <c r="AS31" s="621"/>
      <c r="AT31" s="621"/>
      <c r="AU31" s="621"/>
      <c r="AV31" s="622"/>
      <c r="AW31" s="621"/>
      <c r="AX31" s="621"/>
      <c r="AY31" s="623"/>
      <c r="AZ31" s="621"/>
      <c r="BA31" s="621"/>
      <c r="BB31" s="621"/>
      <c r="BC31" s="621"/>
      <c r="BD31" s="622"/>
      <c r="BE31" s="621"/>
      <c r="BF31" s="621"/>
      <c r="BG31" s="623"/>
      <c r="BH31" s="191"/>
      <c r="BI31" s="191"/>
      <c r="BJ31" s="191"/>
      <c r="BK31" s="191"/>
      <c r="BL31" s="191"/>
      <c r="BM31" s="191"/>
      <c r="BN31" s="191"/>
      <c r="BO31" s="191"/>
      <c r="BP31" s="191"/>
      <c r="BQ31" s="191"/>
      <c r="BR31" s="191"/>
      <c r="BS31" s="191"/>
      <c r="BT31" s="191"/>
      <c r="BU31" s="191"/>
      <c r="BV31" s="191"/>
      <c r="BW31" s="191"/>
      <c r="BX31" s="191"/>
      <c r="BY31" s="191"/>
      <c r="BZ31" s="191"/>
      <c r="CA31" s="191"/>
      <c r="CB31" s="191"/>
      <c r="CC31" s="191"/>
      <c r="CD31" s="191"/>
      <c r="CE31" s="192"/>
    </row>
    <row r="32" spans="2:83">
      <c r="B32" s="150"/>
      <c r="C32" s="150"/>
      <c r="D32" s="142"/>
      <c r="E32" s="142"/>
      <c r="F32" s="649"/>
      <c r="G32" s="143"/>
      <c r="Z32" s="538"/>
      <c r="AA32" s="539"/>
      <c r="AB32" s="539"/>
      <c r="AC32" s="539"/>
      <c r="AD32" s="661"/>
      <c r="AE32" s="661"/>
      <c r="AF32" s="661"/>
      <c r="AG32" s="661"/>
      <c r="AH32" s="661"/>
      <c r="AI32" s="662"/>
      <c r="AJ32" s="651" t="s">
        <v>224</v>
      </c>
      <c r="AK32" s="652"/>
      <c r="AL32" s="652"/>
      <c r="AM32" s="652"/>
      <c r="AN32" s="652"/>
      <c r="AO32" s="652"/>
      <c r="AP32" s="652"/>
      <c r="AQ32" s="652"/>
      <c r="AR32" s="652"/>
      <c r="AS32" s="652"/>
      <c r="AT32" s="652"/>
      <c r="AU32" s="652"/>
      <c r="AV32" s="652"/>
      <c r="AW32" s="652"/>
      <c r="AX32" s="652"/>
      <c r="AY32" s="652"/>
      <c r="AZ32" s="652"/>
      <c r="BA32" s="652"/>
      <c r="BB32" s="652"/>
      <c r="BC32" s="652"/>
      <c r="BD32" s="652"/>
      <c r="BE32" s="652"/>
      <c r="BF32" s="652"/>
      <c r="BG32" s="652"/>
      <c r="BH32" s="663" t="s">
        <v>225</v>
      </c>
      <c r="BI32" s="664"/>
      <c r="BJ32" s="664"/>
      <c r="BK32" s="664"/>
      <c r="BL32" s="664"/>
      <c r="BM32" s="664"/>
      <c r="BN32" s="664"/>
      <c r="BO32" s="664"/>
      <c r="BP32" s="664"/>
      <c r="BQ32" s="664"/>
      <c r="BR32" s="664"/>
      <c r="BS32" s="664"/>
      <c r="BT32" s="664"/>
      <c r="BU32" s="664"/>
      <c r="BV32" s="664"/>
      <c r="BW32" s="664"/>
      <c r="BX32" s="664"/>
      <c r="BY32" s="664"/>
      <c r="BZ32" s="664"/>
      <c r="CA32" s="664"/>
      <c r="CB32" s="664"/>
      <c r="CC32" s="664"/>
      <c r="CD32" s="664"/>
      <c r="CE32" s="665"/>
    </row>
    <row r="33" spans="2:83">
      <c r="B33" s="150"/>
      <c r="C33" s="150"/>
      <c r="D33" s="142" t="str">
        <f>'保育単価表（Ｃ型）'!X12</f>
        <v>1人</v>
      </c>
      <c r="E33" s="142">
        <f>'保育単価表（Ｃ型）'!Y12</f>
        <v>1590</v>
      </c>
      <c r="F33" s="649" t="s">
        <v>49</v>
      </c>
      <c r="G33" s="142">
        <f>'保育単価表（Ｃ型）'!AA12</f>
        <v>10</v>
      </c>
      <c r="Z33" s="538"/>
      <c r="AA33" s="539"/>
      <c r="AB33" s="539"/>
      <c r="AC33" s="539"/>
      <c r="AD33" s="571" t="s">
        <v>222</v>
      </c>
      <c r="AE33" s="572"/>
      <c r="AF33" s="572"/>
      <c r="AG33" s="572"/>
      <c r="AH33" s="572"/>
      <c r="AI33" s="573"/>
      <c r="AJ33" s="617" cm="1">
        <f t="array" ref="AJ33">IFERROR((積算表!M$34+積算表!M$36) * INDEX('保育単価表（Ｃ型）'!$A:$BP,IF(積算表!$AE$16=設定値!$D$14,10,14),$AJ$31), 0)*積算表!$M$21*積算表!M$33</f>
        <v>0</v>
      </c>
      <c r="AK33" s="618"/>
      <c r="AL33" s="565" cm="1">
        <f t="array" ref="AL33">IFERROR((積算表!O$34+積算表!O$36) * INDEX('保育単価表（Ｃ型）'!$A:$BP,IF(積算表!$AE$16=設定値!$D$14,10,14),$AJ$31), 0)*積算表!$M$21*積算表!O$33</f>
        <v>0</v>
      </c>
      <c r="AM33" s="566"/>
      <c r="AN33" s="619" cm="1">
        <f t="array" ref="AN33">IFERROR((積算表!Q$34+積算表!Q$36) * INDEX('保育単価表（Ｃ型）'!$A:$BP,IF(積算表!$AE$16=設定値!$D$14,10,14),$AJ$31), 0)*積算表!$M$21*積算表!Q$33</f>
        <v>0</v>
      </c>
      <c r="AO33" s="620"/>
      <c r="AP33" s="565" cm="1">
        <f t="array" ref="AP33">IFERROR((積算表!S$34+積算表!S$36) * INDEX('保育単価表（Ｃ型）'!$A:$BP,IF(積算表!$AE$16=設定値!$D$14,10,14),$AJ$31), 0)*積算表!$M$21*積算表!S$33</f>
        <v>0</v>
      </c>
      <c r="AQ33" s="566"/>
      <c r="AR33" s="619" cm="1">
        <f t="array" ref="AR33">IFERROR((積算表!U$34+積算表!U$36) * INDEX('保育単価表（Ｃ型）'!$A:$BP,IF(積算表!$AE$16=設定値!$D$14,10,14),$AJ$31), 0)*積算表!$M$21*積算表!U$33</f>
        <v>0</v>
      </c>
      <c r="AS33" s="620"/>
      <c r="AT33" s="565" cm="1">
        <f t="array" ref="AT33">IFERROR((積算表!W$34+積算表!W$36) * INDEX('保育単価表（Ｃ型）'!$A:$BP,IF(積算表!$AE$16=設定値!$D$14,10,14),$AJ$31), 0)*積算表!$M$21*積算表!W$33</f>
        <v>0</v>
      </c>
      <c r="AU33" s="566"/>
      <c r="AV33" s="619" cm="1">
        <f t="array" ref="AV33">IFERROR((積算表!Y$34+積算表!Y$36) * INDEX('保育単価表（Ｃ型）'!$A:$BP,IF(積算表!$AE$16=設定値!$D$14,10,14),$AJ$31), 0)*積算表!$M$21*積算表!Y$33</f>
        <v>0</v>
      </c>
      <c r="AW33" s="620"/>
      <c r="AX33" s="565" cm="1">
        <f t="array" ref="AX33">IFERROR((積算表!AA$34+積算表!AA$36) * INDEX('保育単価表（Ｃ型）'!$A:$BP,IF(積算表!$AE$16=設定値!$D$14,10,14),$AJ$31), 0)*積算表!$M$21*積算表!AA$33</f>
        <v>0</v>
      </c>
      <c r="AY33" s="566"/>
      <c r="AZ33" s="619" cm="1">
        <f t="array" ref="AZ33">IFERROR((積算表!AC$34+積算表!AC$36) * INDEX('保育単価表（Ｃ型）'!$A:$BP,IF(積算表!$AE$16=設定値!$D$14,10,14),$AJ$31), 0)*積算表!$M$21*積算表!AC$33</f>
        <v>0</v>
      </c>
      <c r="BA33" s="620"/>
      <c r="BB33" s="565" cm="1">
        <f t="array" ref="BB33">IFERROR((積算表!AE$34+積算表!AE$36) * INDEX('保育単価表（Ｃ型）'!$A:$BP,IF(積算表!$AE$16=設定値!$D$14,10,14),$AJ$31), 0)*積算表!$M$21*積算表!AE$33</f>
        <v>0</v>
      </c>
      <c r="BC33" s="566"/>
      <c r="BD33" s="619" cm="1">
        <f t="array" ref="BD33">IFERROR((積算表!AG$34+積算表!AG$36) * INDEX('保育単価表（Ｃ型）'!$A:$BP,IF(積算表!$AE$16=設定値!$D$14,10,14),$AJ$31), 0)*積算表!$M$21*積算表!AG$33</f>
        <v>0</v>
      </c>
      <c r="BE33" s="620"/>
      <c r="BF33" s="565" cm="1">
        <f t="array" ref="BF33">IFERROR((積算表!AI$34+積算表!AI$36) * INDEX('保育単価表（Ｃ型）'!$A:$BP,IF(積算表!$AE$16=設定値!$D$14,10,14),$AJ$31), 0)*積算表!$M$21*積算表!AI$33</f>
        <v>0</v>
      </c>
      <c r="BG33" s="657"/>
      <c r="BH33" s="617">
        <f>-IF(AJ$33=0,0,IF(AJ$33&lt;10,INT(AJ$33),ROUNDDOWN(AJ$33,-1)))</f>
        <v>0</v>
      </c>
      <c r="BI33" s="618"/>
      <c r="BJ33" s="565">
        <f t="shared" ref="BJ33" si="46">-IF(AL$33=0,0,IF(AL$33&lt;10,INT(AL$33),ROUNDDOWN(AL$33,-1)))</f>
        <v>0</v>
      </c>
      <c r="BK33" s="566"/>
      <c r="BL33" s="619">
        <f t="shared" ref="BL33" si="47">-IF(AN$33=0,0,IF(AN$33&lt;10,INT(AN$33),ROUNDDOWN(AN$33,-1)))</f>
        <v>0</v>
      </c>
      <c r="BM33" s="620"/>
      <c r="BN33" s="565">
        <f t="shared" ref="BN33" si="48">-IF(AP$33=0,0,IF(AP$33&lt;10,INT(AP$33),ROUNDDOWN(AP$33,-1)))</f>
        <v>0</v>
      </c>
      <c r="BO33" s="566"/>
      <c r="BP33" s="619">
        <f t="shared" ref="BP33" si="49">-IF(AR$33=0,0,IF(AR$33&lt;10,INT(AR$33),ROUNDDOWN(AR$33,-1)))</f>
        <v>0</v>
      </c>
      <c r="BQ33" s="620"/>
      <c r="BR33" s="565">
        <f t="shared" ref="BR33" si="50">-IF(AT$33=0,0,IF(AT$33&lt;10,INT(AT$33),ROUNDDOWN(AT$33,-1)))</f>
        <v>0</v>
      </c>
      <c r="BS33" s="566"/>
      <c r="BT33" s="619">
        <f t="shared" ref="BT33" si="51">-IF(AV$33=0,0,IF(AV$33&lt;10,INT(AV$33),ROUNDDOWN(AV$33,-1)))</f>
        <v>0</v>
      </c>
      <c r="BU33" s="620"/>
      <c r="BV33" s="565">
        <f t="shared" ref="BV33" si="52">-IF(AX$33=0,0,IF(AX$33&lt;10,INT(AX$33),ROUNDDOWN(AX$33,-1)))</f>
        <v>0</v>
      </c>
      <c r="BW33" s="566"/>
      <c r="BX33" s="619">
        <f t="shared" ref="BX33" si="53">-IF(AZ$33=0,0,IF(AZ$33&lt;10,INT(AZ$33),ROUNDDOWN(AZ$33,-1)))</f>
        <v>0</v>
      </c>
      <c r="BY33" s="620"/>
      <c r="BZ33" s="565">
        <f t="shared" ref="BZ33" si="54">-IF(BB$33=0,0,IF(BB$33&lt;10,INT(BB$33),ROUNDDOWN(BB$33,-1)))</f>
        <v>0</v>
      </c>
      <c r="CA33" s="566"/>
      <c r="CB33" s="619">
        <f t="shared" ref="CB33" si="55">-IF(BD$33=0,0,IF(BD$33&lt;10,INT(BD$33),ROUNDDOWN(BD$33,-1)))</f>
        <v>0</v>
      </c>
      <c r="CC33" s="620"/>
      <c r="CD33" s="565">
        <f t="shared" ref="CD33" si="56">-IF(BF$33=0,0,IF(BF$33&lt;10,INT(BF$33),ROUNDDOWN(BF$33,-1)))</f>
        <v>0</v>
      </c>
      <c r="CE33" s="657"/>
    </row>
    <row r="34" spans="2:83">
      <c r="B34" s="150"/>
      <c r="C34" s="150"/>
      <c r="D34" s="142" t="str">
        <f>'保育単価表（Ｃ型）'!X13</f>
        <v>2人</v>
      </c>
      <c r="E34" s="142">
        <f>'保育単価表（Ｃ型）'!Y13</f>
        <v>3180</v>
      </c>
      <c r="F34" s="649"/>
      <c r="G34" s="142">
        <f>'保育単価表（Ｃ型）'!AA13</f>
        <v>20</v>
      </c>
      <c r="Z34" s="538"/>
      <c r="AA34" s="539"/>
      <c r="AB34" s="539"/>
      <c r="AC34" s="539"/>
      <c r="AD34" s="540" t="s">
        <v>223</v>
      </c>
      <c r="AE34" s="541"/>
      <c r="AF34" s="541"/>
      <c r="AG34" s="541"/>
      <c r="AH34" s="541"/>
      <c r="AI34" s="542"/>
      <c r="AJ34" s="646" cm="1">
        <f t="array" ref="AJ34">IFERROR((積算表!M$34+積算表!M$36) * INDEX('保育単価表（Ｃ型）'!$A:$BP,IF(積算表!$AE$16=設定値!$D$14,10,14),$AJ$31), 0)*積算表!$S$21*積算表!M$33</f>
        <v>0</v>
      </c>
      <c r="AK34" s="647"/>
      <c r="AL34" s="563" cm="1">
        <f t="array" ref="AL34">IFERROR((積算表!O$34+積算表!O$36) * INDEX('保育単価表（Ｃ型）'!$A:$BP,IF(積算表!$AE$16=設定値!$D$14,10,14),$AJ$31), 0)*積算表!$S$21*積算表!O$33</f>
        <v>0</v>
      </c>
      <c r="AM34" s="564"/>
      <c r="AN34" s="561" cm="1">
        <f t="array" ref="AN34">IFERROR((積算表!Q$34+積算表!Q$36) * INDEX('保育単価表（Ｃ型）'!$A:$BP,IF(積算表!$AE$16=設定値!$D$14,10,14),$AJ$31), 0)*積算表!$S$21*積算表!Q$33</f>
        <v>0</v>
      </c>
      <c r="AO34" s="562"/>
      <c r="AP34" s="563" cm="1">
        <f t="array" ref="AP34">IFERROR((積算表!S$34+積算表!S$36) * INDEX('保育単価表（Ｃ型）'!$A:$BP,IF(積算表!$AE$16=設定値!$D$14,10,14),$AJ$31), 0)*積算表!$S$21*積算表!S$33</f>
        <v>0</v>
      </c>
      <c r="AQ34" s="564"/>
      <c r="AR34" s="561" cm="1">
        <f t="array" ref="AR34">IFERROR((積算表!U$34+積算表!U$36) * INDEX('保育単価表（Ｃ型）'!$A:$BP,IF(積算表!$AE$16=設定値!$D$14,10,14),$AJ$31), 0)*積算表!$S$21*積算表!U$33</f>
        <v>0</v>
      </c>
      <c r="AS34" s="562"/>
      <c r="AT34" s="563" cm="1">
        <f t="array" ref="AT34">IFERROR((積算表!W$34+積算表!W$36) * INDEX('保育単価表（Ｃ型）'!$A:$BP,IF(積算表!$AE$16=設定値!$D$14,10,14),$AJ$31), 0)*積算表!$S$21*積算表!W$33</f>
        <v>0</v>
      </c>
      <c r="AU34" s="564"/>
      <c r="AV34" s="561" cm="1">
        <f t="array" ref="AV34">IFERROR((積算表!Y$34+積算表!Y$36) * INDEX('保育単価表（Ｃ型）'!$A:$BP,IF(積算表!$AE$16=設定値!$D$14,10,14),$AJ$31), 0)*積算表!$S$21*積算表!Y$33</f>
        <v>0</v>
      </c>
      <c r="AW34" s="562"/>
      <c r="AX34" s="563" cm="1">
        <f t="array" ref="AX34">IFERROR((積算表!AA$34+積算表!AA$36) * INDEX('保育単価表（Ｃ型）'!$A:$BP,IF(積算表!$AE$16=設定値!$D$14,10,14),$AJ$31), 0)*積算表!$S$21*積算表!AA$33</f>
        <v>0</v>
      </c>
      <c r="AY34" s="564"/>
      <c r="AZ34" s="561" cm="1">
        <f t="array" ref="AZ34">IFERROR((積算表!AC$34+積算表!AC$36) * INDEX('保育単価表（Ｃ型）'!$A:$BP,IF(積算表!$AE$16=設定値!$D$14,10,14),$AJ$31), 0)*積算表!$S$21*積算表!AC$33</f>
        <v>0</v>
      </c>
      <c r="BA34" s="562"/>
      <c r="BB34" s="563" cm="1">
        <f t="array" ref="BB34">IFERROR((積算表!AE$34+積算表!AE$36) * INDEX('保育単価表（Ｃ型）'!$A:$BP,IF(積算表!$AE$16=設定値!$D$14,10,14),$AJ$31), 0)*積算表!$S$21*積算表!AE$33</f>
        <v>0</v>
      </c>
      <c r="BC34" s="564"/>
      <c r="BD34" s="561" cm="1">
        <f t="array" ref="BD34">IFERROR((積算表!AG$34+積算表!AG$36) * INDEX('保育単価表（Ｃ型）'!$A:$BP,IF(積算表!$AE$16=設定値!$D$14,10,14),$AJ$31), 0)*積算表!$S$21*積算表!AG$33</f>
        <v>0</v>
      </c>
      <c r="BE34" s="562"/>
      <c r="BF34" s="563" cm="1">
        <f t="array" ref="BF34">IFERROR((積算表!AI$34+積算表!AI$36) * INDEX('保育単価表（Ｃ型）'!$A:$BP,IF(積算表!$AE$16=設定値!$D$14,10,14),$AJ$31), 0)*積算表!$S$21*積算表!AI$33</f>
        <v>0</v>
      </c>
      <c r="BG34" s="653"/>
      <c r="BH34" s="646">
        <f>-IF(AJ$34=0,0,IF(AJ$34&lt;10,INT(AJ$34),ROUNDDOWN(AJ$34,-1)))</f>
        <v>0</v>
      </c>
      <c r="BI34" s="647"/>
      <c r="BJ34" s="563">
        <f t="shared" ref="BJ34" si="57">-IF(AL$34=0,0,IF(AL$34&lt;10,INT(AL$34),ROUNDDOWN(AL$34,-1)))</f>
        <v>0</v>
      </c>
      <c r="BK34" s="564"/>
      <c r="BL34" s="561">
        <f t="shared" ref="BL34" si="58">-IF(AN$34=0,0,IF(AN$34&lt;10,INT(AN$34),ROUNDDOWN(AN$34,-1)))</f>
        <v>0</v>
      </c>
      <c r="BM34" s="562"/>
      <c r="BN34" s="563">
        <f t="shared" ref="BN34" si="59">-IF(AP$34=0,0,IF(AP$34&lt;10,INT(AP$34),ROUNDDOWN(AP$34,-1)))</f>
        <v>0</v>
      </c>
      <c r="BO34" s="564"/>
      <c r="BP34" s="561">
        <f t="shared" ref="BP34" si="60">-IF(AR$34=0,0,IF(AR$34&lt;10,INT(AR$34),ROUNDDOWN(AR$34,-1)))</f>
        <v>0</v>
      </c>
      <c r="BQ34" s="562"/>
      <c r="BR34" s="563">
        <f t="shared" ref="BR34" si="61">-IF(AT$34=0,0,IF(AT$34&lt;10,INT(AT$34),ROUNDDOWN(AT$34,-1)))</f>
        <v>0</v>
      </c>
      <c r="BS34" s="564"/>
      <c r="BT34" s="561">
        <f t="shared" ref="BT34" si="62">-IF(AV$34=0,0,IF(AV$34&lt;10,INT(AV$34),ROUNDDOWN(AV$34,-1)))</f>
        <v>0</v>
      </c>
      <c r="BU34" s="562"/>
      <c r="BV34" s="563">
        <f t="shared" ref="BV34" si="63">-IF(AX$34=0,0,IF(AX$34&lt;10,INT(AX$34),ROUNDDOWN(AX$34,-1)))</f>
        <v>0</v>
      </c>
      <c r="BW34" s="564"/>
      <c r="BX34" s="561">
        <f t="shared" ref="BX34" si="64">-IF(AZ$34=0,0,IF(AZ$34&lt;10,INT(AZ$34),ROUNDDOWN(AZ$34,-1)))</f>
        <v>0</v>
      </c>
      <c r="BY34" s="562"/>
      <c r="BZ34" s="563">
        <f t="shared" ref="BZ34" si="65">-IF(BB$34=0,0,IF(BB$34&lt;10,INT(BB$34),ROUNDDOWN(BB$34,-1)))</f>
        <v>0</v>
      </c>
      <c r="CA34" s="564"/>
      <c r="CB34" s="561">
        <f t="shared" ref="CB34" si="66">-IF(BD$34=0,0,IF(BD$34&lt;10,INT(BD$34),ROUNDDOWN(BD$34,-1)))</f>
        <v>0</v>
      </c>
      <c r="CC34" s="562"/>
      <c r="CD34" s="563">
        <f t="shared" ref="CD34" si="67">-IF(BF$34=0,0,IF(BF$34&lt;10,INT(BF$34),ROUNDDOWN(BF$34,-1)))</f>
        <v>0</v>
      </c>
      <c r="CE34" s="653"/>
    </row>
    <row r="35" spans="2:83" ht="15" thickBot="1">
      <c r="B35" s="150"/>
      <c r="C35" s="150"/>
      <c r="D35" s="142" t="str">
        <f>'保育単価表（Ｃ型）'!X14</f>
        <v>3人以上</v>
      </c>
      <c r="E35" s="142">
        <f>'保育単価表（Ｃ型）'!Y14</f>
        <v>4770</v>
      </c>
      <c r="F35" s="649"/>
      <c r="G35" s="142">
        <f>'保育単価表（Ｃ型）'!AA14</f>
        <v>30</v>
      </c>
      <c r="H35" s="159"/>
      <c r="Z35" s="543"/>
      <c r="AA35" s="544"/>
      <c r="AB35" s="544"/>
      <c r="AC35" s="544"/>
      <c r="AD35" s="545" t="s">
        <v>212</v>
      </c>
      <c r="AE35" s="546"/>
      <c r="AF35" s="546"/>
      <c r="AG35" s="546"/>
      <c r="AH35" s="546"/>
      <c r="AI35" s="547"/>
      <c r="AJ35" s="577" cm="1">
        <f t="array" ref="AJ35">IFERROR((AJ11+AJ13) * INDEX('保育単価表（Ｃ型）'!$A:$BP,IF(積算表!$AE$16=設定値!$D$14,10,14),$AJ$31), 0)</f>
        <v>0</v>
      </c>
      <c r="AK35" s="578"/>
      <c r="AL35" s="553" cm="1">
        <f t="array" ref="AL35">IFERROR((AL11+AL13) * INDEX('保育単価表（Ｃ型）'!$A:$BP,IF(積算表!$AE$16=設定値!$D$14,10,14),$AJ$31), 0)</f>
        <v>0</v>
      </c>
      <c r="AM35" s="554"/>
      <c r="AN35" s="551" cm="1">
        <f t="array" ref="AN35">IFERROR((AN11+AN13) * INDEX('保育単価表（Ｃ型）'!$A:$BP,IF(積算表!$AE$16=設定値!$D$14,10,14),$AJ$31), 0)</f>
        <v>0</v>
      </c>
      <c r="AO35" s="552"/>
      <c r="AP35" s="553" cm="1">
        <f t="array" ref="AP35">IFERROR((AP11+AP13) * INDEX('保育単価表（Ｃ型）'!$A:$BP,IF(積算表!$AE$16=設定値!$D$14,10,14),$AJ$31), 0)</f>
        <v>0</v>
      </c>
      <c r="AQ35" s="554"/>
      <c r="AR35" s="551" cm="1">
        <f t="array" ref="AR35">IFERROR((AR11+AR13) * INDEX('保育単価表（Ｃ型）'!$A:$BP,IF(積算表!$AE$16=設定値!$D$14,10,14),$AJ$31), 0)</f>
        <v>0</v>
      </c>
      <c r="AS35" s="552"/>
      <c r="AT35" s="553" cm="1">
        <f t="array" ref="AT35">IFERROR((AT11+AT13) * INDEX('保育単価表（Ｃ型）'!$A:$BP,IF(積算表!$AE$16=設定値!$D$14,10,14),$AJ$31), 0)</f>
        <v>0</v>
      </c>
      <c r="AU35" s="554"/>
      <c r="AV35" s="551" cm="1">
        <f t="array" ref="AV35">IFERROR((AV11+AV13) * INDEX('保育単価表（Ｃ型）'!$A:$BP,IF(積算表!$AE$16=設定値!$D$14,10,14),$AJ$31), 0)</f>
        <v>0</v>
      </c>
      <c r="AW35" s="552"/>
      <c r="AX35" s="553" cm="1">
        <f t="array" ref="AX35">IFERROR((AX11+AX13) * INDEX('保育単価表（Ｃ型）'!$A:$BP,IF(積算表!$AE$16=設定値!$D$14,10,14),$AJ$31), 0)</f>
        <v>0</v>
      </c>
      <c r="AY35" s="554"/>
      <c r="AZ35" s="551" cm="1">
        <f t="array" ref="AZ35">IFERROR((AZ11+AZ13) * INDEX('保育単価表（Ｃ型）'!$A:$BP,IF(積算表!$AE$16=設定値!$D$14,10,14),$AJ$31), 0)</f>
        <v>0</v>
      </c>
      <c r="BA35" s="552"/>
      <c r="BB35" s="553" cm="1">
        <f t="array" ref="BB35">IFERROR((BB11+BB13) * INDEX('保育単価表（Ｃ型）'!$A:$BP,IF(積算表!$AE$16=設定値!$D$14,10,14),$AJ$31), 0)</f>
        <v>0</v>
      </c>
      <c r="BC35" s="554"/>
      <c r="BD35" s="551" cm="1">
        <f t="array" ref="BD35">IFERROR((BD11+BD13) * INDEX('保育単価表（Ｃ型）'!$A:$BP,IF(積算表!$AE$16=設定値!$D$14,10,14),$AJ$31), 0)</f>
        <v>0</v>
      </c>
      <c r="BE35" s="552"/>
      <c r="BF35" s="553" cm="1">
        <f t="array" ref="BF35">IFERROR((BF11+BF13) * INDEX('保育単価表（Ｃ型）'!$A:$BP,IF(積算表!$AE$16=設定値!$D$14,10,14),$AJ$31), 0)</f>
        <v>0</v>
      </c>
      <c r="BG35" s="624"/>
      <c r="BH35" s="193"/>
      <c r="BI35" s="194"/>
      <c r="BJ35" s="194"/>
      <c r="BK35" s="194"/>
      <c r="BL35" s="194"/>
      <c r="BM35" s="194"/>
      <c r="BN35" s="194"/>
      <c r="BO35" s="194"/>
      <c r="BP35" s="194"/>
      <c r="BQ35" s="194"/>
      <c r="BR35" s="194"/>
      <c r="BS35" s="194"/>
      <c r="BT35" s="194"/>
      <c r="BU35" s="194"/>
      <c r="BV35" s="194"/>
      <c r="BW35" s="194"/>
      <c r="BX35" s="194"/>
      <c r="BY35" s="194"/>
      <c r="BZ35" s="194"/>
      <c r="CA35" s="194"/>
      <c r="CB35" s="194"/>
      <c r="CC35" s="194"/>
      <c r="CD35" s="194"/>
      <c r="CE35" s="195"/>
    </row>
    <row r="36" spans="2:83" ht="15.75">
      <c r="B36" s="155"/>
      <c r="C36" s="155"/>
      <c r="D36" s="144"/>
      <c r="E36" s="144"/>
      <c r="F36" s="650"/>
      <c r="G36" s="145"/>
      <c r="H36" s="159"/>
      <c r="Z36" s="548" t="s">
        <v>200</v>
      </c>
      <c r="AA36" s="549"/>
      <c r="AB36" s="549"/>
      <c r="AC36" s="549"/>
      <c r="AD36" s="549" t="s">
        <v>204</v>
      </c>
      <c r="AE36" s="549"/>
      <c r="AF36" s="549"/>
      <c r="AG36" s="549"/>
      <c r="AH36" s="549"/>
      <c r="AI36" s="550"/>
      <c r="AJ36" s="560">
        <f>IF(OR(積算表!$K44="配置", 積算表!$K44="兼務"), CHOOSE(IF(積算表!$K44="配置", 1, 2), 設定値!E53, 設定値!E54)/SUM(積算表!$M$33:$AJ$33), 0)</f>
        <v>0</v>
      </c>
      <c r="AK36" s="560"/>
      <c r="AL36" s="183"/>
      <c r="AM36" s="183"/>
      <c r="AN36" s="184"/>
      <c r="AO36" s="183"/>
      <c r="AP36" s="183"/>
      <c r="AQ36" s="185"/>
      <c r="AR36" s="183"/>
      <c r="AS36" s="183"/>
      <c r="AT36" s="183"/>
      <c r="AU36" s="183"/>
      <c r="AV36" s="184"/>
      <c r="AW36" s="183"/>
      <c r="AX36" s="183"/>
      <c r="AY36" s="185"/>
      <c r="AZ36" s="183"/>
      <c r="BA36" s="183"/>
      <c r="BB36" s="183"/>
      <c r="BC36" s="183"/>
      <c r="BD36" s="184"/>
      <c r="BE36" s="183"/>
      <c r="BF36" s="183"/>
      <c r="BG36" s="185"/>
    </row>
    <row r="38" spans="2:83">
      <c r="C38" s="149" t="s">
        <v>141</v>
      </c>
      <c r="D38" s="158"/>
      <c r="E38" s="160" t="s">
        <v>142</v>
      </c>
      <c r="F38" s="148"/>
    </row>
    <row r="39" spans="2:83">
      <c r="C39" s="150"/>
      <c r="D39" s="161" t="s">
        <v>159</v>
      </c>
      <c r="E39" s="162"/>
      <c r="F39" s="163">
        <v>0</v>
      </c>
    </row>
    <row r="40" spans="2:83">
      <c r="C40" s="150"/>
      <c r="D40" s="164" t="s">
        <v>158</v>
      </c>
      <c r="E40" s="162"/>
      <c r="F40" s="165">
        <v>4</v>
      </c>
    </row>
    <row r="41" spans="2:83">
      <c r="C41" s="150"/>
      <c r="D41" s="164"/>
      <c r="E41" s="162"/>
      <c r="F41" s="165">
        <v>5</v>
      </c>
    </row>
    <row r="42" spans="2:83">
      <c r="C42" s="150"/>
      <c r="D42" s="164"/>
      <c r="E42" s="162"/>
      <c r="F42" s="165">
        <v>6</v>
      </c>
    </row>
    <row r="43" spans="2:83">
      <c r="C43" s="155"/>
      <c r="D43" s="166"/>
      <c r="E43" s="167"/>
      <c r="F43" s="168">
        <v>7</v>
      </c>
    </row>
    <row r="45" spans="2:83">
      <c r="C45" s="149" t="s">
        <v>190</v>
      </c>
      <c r="D45" s="148"/>
    </row>
    <row r="46" spans="2:83">
      <c r="C46" s="150"/>
      <c r="D46" s="169" t="s">
        <v>144</v>
      </c>
    </row>
    <row r="47" spans="2:83">
      <c r="C47" s="150"/>
      <c r="D47" s="170" t="s">
        <v>143</v>
      </c>
    </row>
    <row r="48" spans="2:83">
      <c r="C48" s="150"/>
      <c r="D48" s="171" t="s">
        <v>153</v>
      </c>
    </row>
    <row r="49" spans="3:6">
      <c r="C49" s="150"/>
      <c r="D49" s="171" t="s">
        <v>126</v>
      </c>
    </row>
    <row r="50" spans="3:6">
      <c r="C50" s="155"/>
      <c r="D50" s="172" t="s">
        <v>127</v>
      </c>
    </row>
    <row r="52" spans="3:6">
      <c r="C52" s="149" t="s">
        <v>131</v>
      </c>
      <c r="D52" s="158"/>
      <c r="E52" s="148"/>
      <c r="F52" s="148" t="s">
        <v>191</v>
      </c>
    </row>
    <row r="53" spans="3:6">
      <c r="C53" s="150"/>
      <c r="D53" s="196" t="s">
        <v>132</v>
      </c>
      <c r="E53" s="163">
        <f>'保育単価表（Ｃ型）②'!K18</f>
        <v>790</v>
      </c>
      <c r="F53" s="163">
        <f>'保育単価表（Ｃ型）②'!AA18</f>
        <v>8.4</v>
      </c>
    </row>
    <row r="54" spans="3:6">
      <c r="C54" s="150"/>
      <c r="D54" s="197" t="s">
        <v>133</v>
      </c>
      <c r="E54" s="165">
        <f>'保育単価表（Ｃ型）②'!K21</f>
        <v>500</v>
      </c>
      <c r="F54" s="165"/>
    </row>
    <row r="55" spans="3:6">
      <c r="C55" s="155"/>
      <c r="D55" s="198" t="s">
        <v>144</v>
      </c>
      <c r="E55" s="168"/>
      <c r="F55" s="168"/>
    </row>
  </sheetData>
  <sheetProtection algorithmName="SHA-512" hashValue="FhSv5aYEDVYJpVA1b/3GCiYARqJMV0UnJVDlOSXhGxdcu5cO5sKzn8QaSbc7UaJXzpQeuFoxGtUvFXS3G9XhMg==" saltValue="4msKe/7CKaOpougYDU8TVA==" spinCount="100000" sheet="1" objects="1" scenarios="1"/>
  <mergeCells count="315">
    <mergeCell ref="BZ34:CA34"/>
    <mergeCell ref="CB34:CC34"/>
    <mergeCell ref="CD34:CE34"/>
    <mergeCell ref="AB14:AI14"/>
    <mergeCell ref="AB20:AI20"/>
    <mergeCell ref="BH34:BI34"/>
    <mergeCell ref="BJ34:BK34"/>
    <mergeCell ref="BL34:BM34"/>
    <mergeCell ref="BN34:BO34"/>
    <mergeCell ref="BP34:BQ34"/>
    <mergeCell ref="BR34:BS34"/>
    <mergeCell ref="BT34:BU34"/>
    <mergeCell ref="BV34:BW34"/>
    <mergeCell ref="BX34:BY34"/>
    <mergeCell ref="BH32:CE32"/>
    <mergeCell ref="BH33:BI33"/>
    <mergeCell ref="BJ33:BK33"/>
    <mergeCell ref="BL33:BM33"/>
    <mergeCell ref="BN33:BO33"/>
    <mergeCell ref="BP33:BQ33"/>
    <mergeCell ref="BR33:BS33"/>
    <mergeCell ref="BT33:BU33"/>
    <mergeCell ref="BV33:BW33"/>
    <mergeCell ref="BX33:BY33"/>
    <mergeCell ref="BZ33:CA33"/>
    <mergeCell ref="CB33:CC33"/>
    <mergeCell ref="CD33:CE33"/>
    <mergeCell ref="BZ29:CA29"/>
    <mergeCell ref="CB29:CC29"/>
    <mergeCell ref="CD29:CE29"/>
    <mergeCell ref="Z33:AC33"/>
    <mergeCell ref="AD33:AI33"/>
    <mergeCell ref="AJ33:AK33"/>
    <mergeCell ref="AL33:AM33"/>
    <mergeCell ref="AN33:AO33"/>
    <mergeCell ref="AP33:AQ33"/>
    <mergeCell ref="AR33:AS33"/>
    <mergeCell ref="AT33:AU33"/>
    <mergeCell ref="AV33:AW33"/>
    <mergeCell ref="AX33:AY33"/>
    <mergeCell ref="AZ33:BA33"/>
    <mergeCell ref="BB33:BC33"/>
    <mergeCell ref="BD33:BE33"/>
    <mergeCell ref="BF33:BG33"/>
    <mergeCell ref="Z32:AC32"/>
    <mergeCell ref="AD32:AI32"/>
    <mergeCell ref="BH29:BI29"/>
    <mergeCell ref="BJ29:BK29"/>
    <mergeCell ref="BL29:BM29"/>
    <mergeCell ref="BN29:BO29"/>
    <mergeCell ref="BP29:BQ29"/>
    <mergeCell ref="BR29:BS29"/>
    <mergeCell ref="BT29:BU29"/>
    <mergeCell ref="BV29:BW29"/>
    <mergeCell ref="BX29:BY29"/>
    <mergeCell ref="AJ27:BG27"/>
    <mergeCell ref="BH27:CE27"/>
    <mergeCell ref="BX28:BY28"/>
    <mergeCell ref="BZ28:CA28"/>
    <mergeCell ref="CB28:CC28"/>
    <mergeCell ref="CD28:CE28"/>
    <mergeCell ref="Z27:AI27"/>
    <mergeCell ref="BH28:BI28"/>
    <mergeCell ref="BJ28:BK28"/>
    <mergeCell ref="BL28:BM28"/>
    <mergeCell ref="BN28:BO28"/>
    <mergeCell ref="BP28:BQ28"/>
    <mergeCell ref="BR28:BS28"/>
    <mergeCell ref="BT28:BU28"/>
    <mergeCell ref="BV28:BW28"/>
    <mergeCell ref="BD28:BE28"/>
    <mergeCell ref="BF28:BG28"/>
    <mergeCell ref="AR28:AS28"/>
    <mergeCell ref="AT28:AU28"/>
    <mergeCell ref="AV28:AW28"/>
    <mergeCell ref="AX28:AY28"/>
    <mergeCell ref="AZ28:BA28"/>
    <mergeCell ref="F29:F32"/>
    <mergeCell ref="F33:F36"/>
    <mergeCell ref="Z29:AC29"/>
    <mergeCell ref="AD29:AI29"/>
    <mergeCell ref="AJ29:AK29"/>
    <mergeCell ref="AL29:AM29"/>
    <mergeCell ref="AN29:AO29"/>
    <mergeCell ref="AP29:AQ29"/>
    <mergeCell ref="AR29:AS29"/>
    <mergeCell ref="AJ32:BG32"/>
    <mergeCell ref="AV31:AW31"/>
    <mergeCell ref="AX31:AY31"/>
    <mergeCell ref="AZ31:BA31"/>
    <mergeCell ref="BB31:BC31"/>
    <mergeCell ref="BD31:BE31"/>
    <mergeCell ref="BF31:BG31"/>
    <mergeCell ref="AT29:AU29"/>
    <mergeCell ref="AV29:AW29"/>
    <mergeCell ref="AX29:AY29"/>
    <mergeCell ref="AZ29:BA29"/>
    <mergeCell ref="BB29:BC29"/>
    <mergeCell ref="BD29:BE29"/>
    <mergeCell ref="BF29:BG29"/>
    <mergeCell ref="BF34:BG34"/>
    <mergeCell ref="AJ34:AK34"/>
    <mergeCell ref="AL34:AM34"/>
    <mergeCell ref="AN34:AO34"/>
    <mergeCell ref="AP34:AQ34"/>
    <mergeCell ref="AR34:AS34"/>
    <mergeCell ref="AT34:AU34"/>
    <mergeCell ref="AR31:AS31"/>
    <mergeCell ref="AT31:AU31"/>
    <mergeCell ref="Z7:AI10"/>
    <mergeCell ref="AJ7:BG8"/>
    <mergeCell ref="AJ9:AM9"/>
    <mergeCell ref="AN9:AQ9"/>
    <mergeCell ref="AR9:AU9"/>
    <mergeCell ref="AV9:AY9"/>
    <mergeCell ref="AZ9:BC9"/>
    <mergeCell ref="BD9:BG9"/>
    <mergeCell ref="AJ10:AK10"/>
    <mergeCell ref="AL10:AM10"/>
    <mergeCell ref="AN10:AO10"/>
    <mergeCell ref="AP10:AQ10"/>
    <mergeCell ref="AR10:AS10"/>
    <mergeCell ref="AT10:AU10"/>
    <mergeCell ref="AV10:AW10"/>
    <mergeCell ref="AX10:AY10"/>
    <mergeCell ref="AZ10:BA10"/>
    <mergeCell ref="BB10:BC10"/>
    <mergeCell ref="BD10:BE10"/>
    <mergeCell ref="BF10:BG10"/>
    <mergeCell ref="AZ11:BA11"/>
    <mergeCell ref="BB11:BC11"/>
    <mergeCell ref="BD11:BE11"/>
    <mergeCell ref="BF11:BG11"/>
    <mergeCell ref="Z11:Z20"/>
    <mergeCell ref="AA11:AA14"/>
    <mergeCell ref="AB11:AI11"/>
    <mergeCell ref="AJ11:AK11"/>
    <mergeCell ref="AL11:AM11"/>
    <mergeCell ref="AN11:AO11"/>
    <mergeCell ref="AP11:AQ11"/>
    <mergeCell ref="AR11:AS11"/>
    <mergeCell ref="AT11:AU11"/>
    <mergeCell ref="AV11:AW11"/>
    <mergeCell ref="AX11:AY11"/>
    <mergeCell ref="AJ12:AK12"/>
    <mergeCell ref="AL12:AM12"/>
    <mergeCell ref="AJ14:AK14"/>
    <mergeCell ref="AL14:AM14"/>
    <mergeCell ref="AN14:AO14"/>
    <mergeCell ref="BF35:BG35"/>
    <mergeCell ref="BF12:BG12"/>
    <mergeCell ref="AJ13:AK13"/>
    <mergeCell ref="AL13:AM13"/>
    <mergeCell ref="AN13:AO13"/>
    <mergeCell ref="AP13:AQ13"/>
    <mergeCell ref="AR13:AS13"/>
    <mergeCell ref="AT13:AU13"/>
    <mergeCell ref="AV13:AW13"/>
    <mergeCell ref="AX13:AY13"/>
    <mergeCell ref="AZ13:BA13"/>
    <mergeCell ref="BB13:BC13"/>
    <mergeCell ref="BD13:BE13"/>
    <mergeCell ref="BF13:BG13"/>
    <mergeCell ref="AN12:AO12"/>
    <mergeCell ref="AP12:AQ12"/>
    <mergeCell ref="AR12:AS12"/>
    <mergeCell ref="AT12:AU12"/>
    <mergeCell ref="AV12:AW12"/>
    <mergeCell ref="AX12:AY12"/>
    <mergeCell ref="AZ12:BA12"/>
    <mergeCell ref="BB12:BC12"/>
    <mergeCell ref="BD12:BE12"/>
    <mergeCell ref="AJ23:BG23"/>
    <mergeCell ref="AP14:AQ14"/>
    <mergeCell ref="AR14:AS14"/>
    <mergeCell ref="AT14:AU14"/>
    <mergeCell ref="AV14:AW14"/>
    <mergeCell ref="AX14:AY14"/>
    <mergeCell ref="AJ35:AK35"/>
    <mergeCell ref="AL35:AM35"/>
    <mergeCell ref="AN35:AO35"/>
    <mergeCell ref="AP35:AQ35"/>
    <mergeCell ref="AR35:AS35"/>
    <mergeCell ref="AT35:AU35"/>
    <mergeCell ref="AV35:AW35"/>
    <mergeCell ref="AX35:AY35"/>
    <mergeCell ref="AJ28:AK28"/>
    <mergeCell ref="AL28:AM28"/>
    <mergeCell ref="AN28:AO28"/>
    <mergeCell ref="AP28:AQ28"/>
    <mergeCell ref="AJ31:AK31"/>
    <mergeCell ref="AL31:AM31"/>
    <mergeCell ref="AN31:AO31"/>
    <mergeCell ref="AP31:AQ31"/>
    <mergeCell ref="AT17:AU17"/>
    <mergeCell ref="AV17:AW17"/>
    <mergeCell ref="AP16:AQ16"/>
    <mergeCell ref="BD16:BE16"/>
    <mergeCell ref="BF16:BG16"/>
    <mergeCell ref="AZ14:BA14"/>
    <mergeCell ref="BB14:BC14"/>
    <mergeCell ref="BD14:BE14"/>
    <mergeCell ref="BF14:BG14"/>
    <mergeCell ref="AA15:AA18"/>
    <mergeCell ref="AB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AB16:AI16"/>
    <mergeCell ref="AJ16:AK16"/>
    <mergeCell ref="AL16:AM16"/>
    <mergeCell ref="AN16:AO16"/>
    <mergeCell ref="AR16:AS16"/>
    <mergeCell ref="AT16:AU16"/>
    <mergeCell ref="AV16:AW16"/>
    <mergeCell ref="AX16:AY16"/>
    <mergeCell ref="AZ16:BA16"/>
    <mergeCell ref="BB16:BC16"/>
    <mergeCell ref="AX17:AY17"/>
    <mergeCell ref="AZ17:BA17"/>
    <mergeCell ref="BB17:BC17"/>
    <mergeCell ref="BD17:BE17"/>
    <mergeCell ref="BF17:BG17"/>
    <mergeCell ref="AB18:AI18"/>
    <mergeCell ref="AJ18:AK18"/>
    <mergeCell ref="AL18:AM18"/>
    <mergeCell ref="AN18:AO18"/>
    <mergeCell ref="AP18:AQ18"/>
    <mergeCell ref="AR18:AS18"/>
    <mergeCell ref="AT18:AU18"/>
    <mergeCell ref="AV18:AW18"/>
    <mergeCell ref="AX18:AY18"/>
    <mergeCell ref="AZ18:BA18"/>
    <mergeCell ref="BB18:BC18"/>
    <mergeCell ref="BD18:BE18"/>
    <mergeCell ref="BF18:BG18"/>
    <mergeCell ref="AB17:AI17"/>
    <mergeCell ref="AJ17:AK17"/>
    <mergeCell ref="AL17:AM17"/>
    <mergeCell ref="AN17:AO17"/>
    <mergeCell ref="AP17:AQ17"/>
    <mergeCell ref="AR17:AS17"/>
    <mergeCell ref="AA19:AA20"/>
    <mergeCell ref="AJ19:BG19"/>
    <mergeCell ref="AJ20:BG20"/>
    <mergeCell ref="Z21:AI21"/>
    <mergeCell ref="AJ21:AK21"/>
    <mergeCell ref="AL21:AM21"/>
    <mergeCell ref="AN21:AO21"/>
    <mergeCell ref="AP21:AQ21"/>
    <mergeCell ref="AR21:AS21"/>
    <mergeCell ref="AT21:AU21"/>
    <mergeCell ref="AV21:AW21"/>
    <mergeCell ref="AX21:AY21"/>
    <mergeCell ref="AZ21:BA21"/>
    <mergeCell ref="BB21:BC21"/>
    <mergeCell ref="BD21:BE21"/>
    <mergeCell ref="BF21:BG21"/>
    <mergeCell ref="BF22:BG22"/>
    <mergeCell ref="Z23:AI23"/>
    <mergeCell ref="Z28:AC28"/>
    <mergeCell ref="AD28:AI28"/>
    <mergeCell ref="Z30:AC30"/>
    <mergeCell ref="AD30:AI30"/>
    <mergeCell ref="AJ30:AK30"/>
    <mergeCell ref="AL30:AM30"/>
    <mergeCell ref="AN30:AO30"/>
    <mergeCell ref="AP30:AQ30"/>
    <mergeCell ref="AR30:AS30"/>
    <mergeCell ref="AT30:AU30"/>
    <mergeCell ref="AV30:AW30"/>
    <mergeCell ref="AX30:AY30"/>
    <mergeCell ref="AZ30:BA30"/>
    <mergeCell ref="BB30:BC30"/>
    <mergeCell ref="BD30:BE30"/>
    <mergeCell ref="BF30:BG30"/>
    <mergeCell ref="Z22:AI22"/>
    <mergeCell ref="AJ22:AK22"/>
    <mergeCell ref="AL22:AM22"/>
    <mergeCell ref="AN22:AO22"/>
    <mergeCell ref="AP22:AQ22"/>
    <mergeCell ref="AR22:AS22"/>
    <mergeCell ref="Z34:AC34"/>
    <mergeCell ref="AD34:AI34"/>
    <mergeCell ref="Z35:AC35"/>
    <mergeCell ref="AD35:AI35"/>
    <mergeCell ref="Z36:AC36"/>
    <mergeCell ref="AD36:AI36"/>
    <mergeCell ref="AZ22:BA22"/>
    <mergeCell ref="BB22:BC22"/>
    <mergeCell ref="BD22:BE22"/>
    <mergeCell ref="AT22:AU22"/>
    <mergeCell ref="AV22:AW22"/>
    <mergeCell ref="AX22:AY22"/>
    <mergeCell ref="AZ35:BA35"/>
    <mergeCell ref="BB35:BC35"/>
    <mergeCell ref="BD35:BE35"/>
    <mergeCell ref="Z31:AC31"/>
    <mergeCell ref="AD31:AI31"/>
    <mergeCell ref="AJ36:AK36"/>
    <mergeCell ref="AV34:AW34"/>
    <mergeCell ref="AX34:AY34"/>
    <mergeCell ref="AZ34:BA34"/>
    <mergeCell ref="BB34:BC34"/>
    <mergeCell ref="BD34:BE34"/>
    <mergeCell ref="BB28:BC28"/>
  </mergeCells>
  <phoneticPr fontId="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19D7C-1B95-0C42-AE99-A6DD812D7E6A}">
  <dimension ref="A1:CH82"/>
  <sheetViews>
    <sheetView view="pageBreakPreview" zoomScaleNormal="100" zoomScaleSheetLayoutView="100" workbookViewId="0"/>
  </sheetViews>
  <sheetFormatPr defaultColWidth="8.875" defaultRowHeight="13.5"/>
  <cols>
    <col min="1" max="1" width="8.875" style="24"/>
    <col min="2" max="2" width="5.625" style="18" customWidth="1"/>
    <col min="3" max="3" width="5.375" style="18" customWidth="1"/>
    <col min="4" max="4" width="4.5" style="18" customWidth="1"/>
    <col min="5" max="5" width="2.125" style="18" customWidth="1"/>
    <col min="6" max="6" width="13.125" style="19" customWidth="1"/>
    <col min="7" max="7" width="13.125" style="20" customWidth="1"/>
    <col min="8" max="8" width="2.125" style="21" customWidth="1"/>
    <col min="9" max="9" width="6.875" style="19" customWidth="1"/>
    <col min="10" max="10" width="3" style="131" customWidth="1"/>
    <col min="11" max="11" width="8.125" style="131" customWidth="1"/>
    <col min="12" max="12" width="3" style="131" customWidth="1"/>
    <col min="13" max="13" width="6.125" style="131" customWidth="1"/>
    <col min="14" max="14" width="3" style="131" customWidth="1"/>
    <col min="15" max="15" width="9.875" style="131" customWidth="1"/>
    <col min="16" max="16" width="7.875" style="20" customWidth="1"/>
    <col min="17" max="17" width="3" style="131" customWidth="1"/>
    <col min="18" max="18" width="8.125" style="131" customWidth="1"/>
    <col min="19" max="19" width="3" style="131" customWidth="1"/>
    <col min="20" max="20" width="6.125" style="131" customWidth="1"/>
    <col min="21" max="21" width="3" style="131" customWidth="1"/>
    <col min="22" max="22" width="9.875" style="131" customWidth="1"/>
    <col min="23" max="23" width="2.125" style="21" customWidth="1"/>
    <col min="24" max="24" width="6.875" style="20" bestFit="1" customWidth="1"/>
    <col min="25" max="25" width="5.125" style="20" bestFit="1" customWidth="1"/>
    <col min="26" max="26" width="2.125" style="21" customWidth="1"/>
    <col min="27" max="27" width="8.875" style="19" customWidth="1"/>
    <col min="28" max="28" width="3" style="131" customWidth="1"/>
    <col min="29" max="29" width="9.875" style="131" customWidth="1"/>
    <col min="30" max="30" width="3" style="131" customWidth="1"/>
    <col min="31" max="31" width="10.875" style="131" customWidth="1"/>
    <col min="32" max="32" width="2.125" style="21" customWidth="1"/>
    <col min="33" max="33" width="8" style="19" customWidth="1"/>
    <col min="34" max="34" width="5.875" style="22" customWidth="1"/>
    <col min="35" max="35" width="3" style="131" customWidth="1"/>
    <col min="36" max="36" width="8.125" style="131" customWidth="1"/>
    <col min="37" max="37" width="3" style="131" customWidth="1"/>
    <col min="38" max="38" width="6.125" style="131" customWidth="1"/>
    <col min="39" max="39" width="3" style="131" customWidth="1"/>
    <col min="40" max="40" width="9.875" style="131" customWidth="1"/>
    <col min="41" max="41" width="2.125" style="19" customWidth="1"/>
    <col min="42" max="43" width="6.125" style="19" customWidth="1"/>
    <col min="44" max="44" width="2.125" style="19" customWidth="1"/>
    <col min="45" max="45" width="6" style="23" bestFit="1" customWidth="1"/>
    <col min="46" max="47" width="6.125" style="19" customWidth="1"/>
    <col min="48" max="48" width="2.125" style="19" customWidth="1"/>
    <col min="49" max="49" width="8.375" style="23" customWidth="1"/>
    <col min="50" max="50" width="2.125" style="19" customWidth="1"/>
    <col min="51" max="51" width="11.125" style="23" customWidth="1"/>
    <col min="52" max="52" width="2.125" style="21" customWidth="1"/>
    <col min="53" max="53" width="5.5" style="20" customWidth="1"/>
    <col min="54" max="54" width="2.125" style="21" customWidth="1"/>
    <col min="55" max="55" width="7.875" style="19" customWidth="1"/>
    <col min="56" max="56" width="2.125" style="119" customWidth="1"/>
    <col min="57" max="57" width="6.875" style="120" customWidth="1"/>
    <col min="58" max="58" width="2.125" style="119" customWidth="1"/>
    <col min="59" max="59" width="6.875" style="120" customWidth="1"/>
    <col min="60" max="60" width="2.125" style="119" customWidth="1"/>
    <col min="61" max="61" width="9.875" style="120" customWidth="1"/>
    <col min="62" max="62" width="2.125" style="19" customWidth="1"/>
    <col min="63" max="66" width="11.125" style="23" customWidth="1"/>
    <col min="67" max="67" width="2.125" style="19" customWidth="1"/>
    <col min="68" max="68" width="11.125" style="23" customWidth="1"/>
    <col min="69" max="70" width="7.5" style="21" customWidth="1"/>
    <col min="71" max="72" width="3.875" style="67" bestFit="1" customWidth="1"/>
    <col min="73" max="73" width="4.5" style="67" bestFit="1" customWidth="1"/>
    <col min="74" max="86" width="8.875" style="15"/>
    <col min="87" max="304" width="8.875" style="24"/>
    <col min="305" max="305" width="1.875" style="24" customWidth="1"/>
    <col min="306" max="306" width="2.5" style="24" customWidth="1"/>
    <col min="307" max="307" width="3.625" style="24" customWidth="1"/>
    <col min="308" max="308" width="2.875" style="24" customWidth="1"/>
    <col min="309" max="309" width="0.875" style="24" customWidth="1"/>
    <col min="310" max="310" width="1.125" style="24" customWidth="1"/>
    <col min="311" max="311" width="5.375" style="24" customWidth="1"/>
    <col min="312" max="312" width="6.5" style="24" customWidth="1"/>
    <col min="313" max="313" width="4.125" style="24" customWidth="1"/>
    <col min="314" max="314" width="7.875" style="24" customWidth="1"/>
    <col min="315" max="315" width="8.875" style="24" customWidth="1"/>
    <col min="316" max="319" width="6.125" style="24" customWidth="1"/>
    <col min="320" max="320" width="4.875" style="24" customWidth="1"/>
    <col min="321" max="321" width="2.5" style="24" customWidth="1"/>
    <col min="322" max="322" width="4.875" style="24" customWidth="1"/>
    <col min="323" max="560" width="8.875" style="24"/>
    <col min="561" max="561" width="1.875" style="24" customWidth="1"/>
    <col min="562" max="562" width="2.5" style="24" customWidth="1"/>
    <col min="563" max="563" width="3.625" style="24" customWidth="1"/>
    <col min="564" max="564" width="2.875" style="24" customWidth="1"/>
    <col min="565" max="565" width="0.875" style="24" customWidth="1"/>
    <col min="566" max="566" width="1.125" style="24" customWidth="1"/>
    <col min="567" max="567" width="5.375" style="24" customWidth="1"/>
    <col min="568" max="568" width="6.5" style="24" customWidth="1"/>
    <col min="569" max="569" width="4.125" style="24" customWidth="1"/>
    <col min="570" max="570" width="7.875" style="24" customWidth="1"/>
    <col min="571" max="571" width="8.875" style="24" customWidth="1"/>
    <col min="572" max="575" width="6.125" style="24" customWidth="1"/>
    <col min="576" max="576" width="4.875" style="24" customWidth="1"/>
    <col min="577" max="577" width="2.5" style="24" customWidth="1"/>
    <col min="578" max="578" width="4.875" style="24" customWidth="1"/>
    <col min="579" max="816" width="8.875" style="24"/>
    <col min="817" max="817" width="1.875" style="24" customWidth="1"/>
    <col min="818" max="818" width="2.5" style="24" customWidth="1"/>
    <col min="819" max="819" width="3.625" style="24" customWidth="1"/>
    <col min="820" max="820" width="2.875" style="24" customWidth="1"/>
    <col min="821" max="821" width="0.875" style="24" customWidth="1"/>
    <col min="822" max="822" width="1.125" style="24" customWidth="1"/>
    <col min="823" max="823" width="5.375" style="24" customWidth="1"/>
    <col min="824" max="824" width="6.5" style="24" customWidth="1"/>
    <col min="825" max="825" width="4.125" style="24" customWidth="1"/>
    <col min="826" max="826" width="7.875" style="24" customWidth="1"/>
    <col min="827" max="827" width="8.875" style="24" customWidth="1"/>
    <col min="828" max="831" width="6.125" style="24" customWidth="1"/>
    <col min="832" max="832" width="4.875" style="24" customWidth="1"/>
    <col min="833" max="833" width="2.5" style="24" customWidth="1"/>
    <col min="834" max="834" width="4.875" style="24" customWidth="1"/>
    <col min="835" max="1072" width="8.875" style="24"/>
    <col min="1073" max="1073" width="1.875" style="24" customWidth="1"/>
    <col min="1074" max="1074" width="2.5" style="24" customWidth="1"/>
    <col min="1075" max="1075" width="3.625" style="24" customWidth="1"/>
    <col min="1076" max="1076" width="2.875" style="24" customWidth="1"/>
    <col min="1077" max="1077" width="0.875" style="24" customWidth="1"/>
    <col min="1078" max="1078" width="1.125" style="24" customWidth="1"/>
    <col min="1079" max="1079" width="5.375" style="24" customWidth="1"/>
    <col min="1080" max="1080" width="6.5" style="24" customWidth="1"/>
    <col min="1081" max="1081" width="4.125" style="24" customWidth="1"/>
    <col min="1082" max="1082" width="7.875" style="24" customWidth="1"/>
    <col min="1083" max="1083" width="8.875" style="24" customWidth="1"/>
    <col min="1084" max="1087" width="6.125" style="24" customWidth="1"/>
    <col min="1088" max="1088" width="4.875" style="24" customWidth="1"/>
    <col min="1089" max="1089" width="2.5" style="24" customWidth="1"/>
    <col min="1090" max="1090" width="4.875" style="24" customWidth="1"/>
    <col min="1091" max="1328" width="8.875" style="24"/>
    <col min="1329" max="1329" width="1.875" style="24" customWidth="1"/>
    <col min="1330" max="1330" width="2.5" style="24" customWidth="1"/>
    <col min="1331" max="1331" width="3.625" style="24" customWidth="1"/>
    <col min="1332" max="1332" width="2.875" style="24" customWidth="1"/>
    <col min="1333" max="1333" width="0.875" style="24" customWidth="1"/>
    <col min="1334" max="1334" width="1.125" style="24" customWidth="1"/>
    <col min="1335" max="1335" width="5.375" style="24" customWidth="1"/>
    <col min="1336" max="1336" width="6.5" style="24" customWidth="1"/>
    <col min="1337" max="1337" width="4.125" style="24" customWidth="1"/>
    <col min="1338" max="1338" width="7.875" style="24" customWidth="1"/>
    <col min="1339" max="1339" width="8.875" style="24" customWidth="1"/>
    <col min="1340" max="1343" width="6.125" style="24" customWidth="1"/>
    <col min="1344" max="1344" width="4.875" style="24" customWidth="1"/>
    <col min="1345" max="1345" width="2.5" style="24" customWidth="1"/>
    <col min="1346" max="1346" width="4.875" style="24" customWidth="1"/>
    <col min="1347" max="1584" width="8.875" style="24"/>
    <col min="1585" max="1585" width="1.875" style="24" customWidth="1"/>
    <col min="1586" max="1586" width="2.5" style="24" customWidth="1"/>
    <col min="1587" max="1587" width="3.625" style="24" customWidth="1"/>
    <col min="1588" max="1588" width="2.875" style="24" customWidth="1"/>
    <col min="1589" max="1589" width="0.875" style="24" customWidth="1"/>
    <col min="1590" max="1590" width="1.125" style="24" customWidth="1"/>
    <col min="1591" max="1591" width="5.375" style="24" customWidth="1"/>
    <col min="1592" max="1592" width="6.5" style="24" customWidth="1"/>
    <col min="1593" max="1593" width="4.125" style="24" customWidth="1"/>
    <col min="1594" max="1594" width="7.875" style="24" customWidth="1"/>
    <col min="1595" max="1595" width="8.875" style="24" customWidth="1"/>
    <col min="1596" max="1599" width="6.125" style="24" customWidth="1"/>
    <col min="1600" max="1600" width="4.875" style="24" customWidth="1"/>
    <col min="1601" max="1601" width="2.5" style="24" customWidth="1"/>
    <col min="1602" max="1602" width="4.875" style="24" customWidth="1"/>
    <col min="1603" max="1840" width="8.875" style="24"/>
    <col min="1841" max="1841" width="1.875" style="24" customWidth="1"/>
    <col min="1842" max="1842" width="2.5" style="24" customWidth="1"/>
    <col min="1843" max="1843" width="3.625" style="24" customWidth="1"/>
    <col min="1844" max="1844" width="2.875" style="24" customWidth="1"/>
    <col min="1845" max="1845" width="0.875" style="24" customWidth="1"/>
    <col min="1846" max="1846" width="1.125" style="24" customWidth="1"/>
    <col min="1847" max="1847" width="5.375" style="24" customWidth="1"/>
    <col min="1848" max="1848" width="6.5" style="24" customWidth="1"/>
    <col min="1849" max="1849" width="4.125" style="24" customWidth="1"/>
    <col min="1850" max="1850" width="7.875" style="24" customWidth="1"/>
    <col min="1851" max="1851" width="8.875" style="24" customWidth="1"/>
    <col min="1852" max="1855" width="6.125" style="24" customWidth="1"/>
    <col min="1856" max="1856" width="4.875" style="24" customWidth="1"/>
    <col min="1857" max="1857" width="2.5" style="24" customWidth="1"/>
    <col min="1858" max="1858" width="4.875" style="24" customWidth="1"/>
    <col min="1859" max="2096" width="8.875" style="24"/>
    <col min="2097" max="2097" width="1.875" style="24" customWidth="1"/>
    <col min="2098" max="2098" width="2.5" style="24" customWidth="1"/>
    <col min="2099" max="2099" width="3.625" style="24" customWidth="1"/>
    <col min="2100" max="2100" width="2.875" style="24" customWidth="1"/>
    <col min="2101" max="2101" width="0.875" style="24" customWidth="1"/>
    <col min="2102" max="2102" width="1.125" style="24" customWidth="1"/>
    <col min="2103" max="2103" width="5.375" style="24" customWidth="1"/>
    <col min="2104" max="2104" width="6.5" style="24" customWidth="1"/>
    <col min="2105" max="2105" width="4.125" style="24" customWidth="1"/>
    <col min="2106" max="2106" width="7.875" style="24" customWidth="1"/>
    <col min="2107" max="2107" width="8.875" style="24" customWidth="1"/>
    <col min="2108" max="2111" width="6.125" style="24" customWidth="1"/>
    <col min="2112" max="2112" width="4.875" style="24" customWidth="1"/>
    <col min="2113" max="2113" width="2.5" style="24" customWidth="1"/>
    <col min="2114" max="2114" width="4.875" style="24" customWidth="1"/>
    <col min="2115" max="2352" width="8.875" style="24"/>
    <col min="2353" max="2353" width="1.875" style="24" customWidth="1"/>
    <col min="2354" max="2354" width="2.5" style="24" customWidth="1"/>
    <col min="2355" max="2355" width="3.625" style="24" customWidth="1"/>
    <col min="2356" max="2356" width="2.875" style="24" customWidth="1"/>
    <col min="2357" max="2357" width="0.875" style="24" customWidth="1"/>
    <col min="2358" max="2358" width="1.125" style="24" customWidth="1"/>
    <col min="2359" max="2359" width="5.375" style="24" customWidth="1"/>
    <col min="2360" max="2360" width="6.5" style="24" customWidth="1"/>
    <col min="2361" max="2361" width="4.125" style="24" customWidth="1"/>
    <col min="2362" max="2362" width="7.875" style="24" customWidth="1"/>
    <col min="2363" max="2363" width="8.875" style="24" customWidth="1"/>
    <col min="2364" max="2367" width="6.125" style="24" customWidth="1"/>
    <col min="2368" max="2368" width="4.875" style="24" customWidth="1"/>
    <col min="2369" max="2369" width="2.5" style="24" customWidth="1"/>
    <col min="2370" max="2370" width="4.875" style="24" customWidth="1"/>
    <col min="2371" max="2608" width="8.875" style="24"/>
    <col min="2609" max="2609" width="1.875" style="24" customWidth="1"/>
    <col min="2610" max="2610" width="2.5" style="24" customWidth="1"/>
    <col min="2611" max="2611" width="3.625" style="24" customWidth="1"/>
    <col min="2612" max="2612" width="2.875" style="24" customWidth="1"/>
    <col min="2613" max="2613" width="0.875" style="24" customWidth="1"/>
    <col min="2614" max="2614" width="1.125" style="24" customWidth="1"/>
    <col min="2615" max="2615" width="5.375" style="24" customWidth="1"/>
    <col min="2616" max="2616" width="6.5" style="24" customWidth="1"/>
    <col min="2617" max="2617" width="4.125" style="24" customWidth="1"/>
    <col min="2618" max="2618" width="7.875" style="24" customWidth="1"/>
    <col min="2619" max="2619" width="8.875" style="24" customWidth="1"/>
    <col min="2620" max="2623" width="6.125" style="24" customWidth="1"/>
    <col min="2624" max="2624" width="4.875" style="24" customWidth="1"/>
    <col min="2625" max="2625" width="2.5" style="24" customWidth="1"/>
    <col min="2626" max="2626" width="4.875" style="24" customWidth="1"/>
    <col min="2627" max="2864" width="8.875" style="24"/>
    <col min="2865" max="2865" width="1.875" style="24" customWidth="1"/>
    <col min="2866" max="2866" width="2.5" style="24" customWidth="1"/>
    <col min="2867" max="2867" width="3.625" style="24" customWidth="1"/>
    <col min="2868" max="2868" width="2.875" style="24" customWidth="1"/>
    <col min="2869" max="2869" width="0.875" style="24" customWidth="1"/>
    <col min="2870" max="2870" width="1.125" style="24" customWidth="1"/>
    <col min="2871" max="2871" width="5.375" style="24" customWidth="1"/>
    <col min="2872" max="2872" width="6.5" style="24" customWidth="1"/>
    <col min="2873" max="2873" width="4.125" style="24" customWidth="1"/>
    <col min="2874" max="2874" width="7.875" style="24" customWidth="1"/>
    <col min="2875" max="2875" width="8.875" style="24" customWidth="1"/>
    <col min="2876" max="2879" width="6.125" style="24" customWidth="1"/>
    <col min="2880" max="2880" width="4.875" style="24" customWidth="1"/>
    <col min="2881" max="2881" width="2.5" style="24" customWidth="1"/>
    <col min="2882" max="2882" width="4.875" style="24" customWidth="1"/>
    <col min="2883" max="3120" width="8.875" style="24"/>
    <col min="3121" max="3121" width="1.875" style="24" customWidth="1"/>
    <col min="3122" max="3122" width="2.5" style="24" customWidth="1"/>
    <col min="3123" max="3123" width="3.625" style="24" customWidth="1"/>
    <col min="3124" max="3124" width="2.875" style="24" customWidth="1"/>
    <col min="3125" max="3125" width="0.875" style="24" customWidth="1"/>
    <col min="3126" max="3126" width="1.125" style="24" customWidth="1"/>
    <col min="3127" max="3127" width="5.375" style="24" customWidth="1"/>
    <col min="3128" max="3128" width="6.5" style="24" customWidth="1"/>
    <col min="3129" max="3129" width="4.125" style="24" customWidth="1"/>
    <col min="3130" max="3130" width="7.875" style="24" customWidth="1"/>
    <col min="3131" max="3131" width="8.875" style="24" customWidth="1"/>
    <col min="3132" max="3135" width="6.125" style="24" customWidth="1"/>
    <col min="3136" max="3136" width="4.875" style="24" customWidth="1"/>
    <col min="3137" max="3137" width="2.5" style="24" customWidth="1"/>
    <col min="3138" max="3138" width="4.875" style="24" customWidth="1"/>
    <col min="3139" max="3376" width="8.875" style="24"/>
    <col min="3377" max="3377" width="1.875" style="24" customWidth="1"/>
    <col min="3378" max="3378" width="2.5" style="24" customWidth="1"/>
    <col min="3379" max="3379" width="3.625" style="24" customWidth="1"/>
    <col min="3380" max="3380" width="2.875" style="24" customWidth="1"/>
    <col min="3381" max="3381" width="0.875" style="24" customWidth="1"/>
    <col min="3382" max="3382" width="1.125" style="24" customWidth="1"/>
    <col min="3383" max="3383" width="5.375" style="24" customWidth="1"/>
    <col min="3384" max="3384" width="6.5" style="24" customWidth="1"/>
    <col min="3385" max="3385" width="4.125" style="24" customWidth="1"/>
    <col min="3386" max="3386" width="7.875" style="24" customWidth="1"/>
    <col min="3387" max="3387" width="8.875" style="24" customWidth="1"/>
    <col min="3388" max="3391" width="6.125" style="24" customWidth="1"/>
    <col min="3392" max="3392" width="4.875" style="24" customWidth="1"/>
    <col min="3393" max="3393" width="2.5" style="24" customWidth="1"/>
    <col min="3394" max="3394" width="4.875" style="24" customWidth="1"/>
    <col min="3395" max="3632" width="8.875" style="24"/>
    <col min="3633" max="3633" width="1.875" style="24" customWidth="1"/>
    <col min="3634" max="3634" width="2.5" style="24" customWidth="1"/>
    <col min="3635" max="3635" width="3.625" style="24" customWidth="1"/>
    <col min="3636" max="3636" width="2.875" style="24" customWidth="1"/>
    <col min="3637" max="3637" width="0.875" style="24" customWidth="1"/>
    <col min="3638" max="3638" width="1.125" style="24" customWidth="1"/>
    <col min="3639" max="3639" width="5.375" style="24" customWidth="1"/>
    <col min="3640" max="3640" width="6.5" style="24" customWidth="1"/>
    <col min="3641" max="3641" width="4.125" style="24" customWidth="1"/>
    <col min="3642" max="3642" width="7.875" style="24" customWidth="1"/>
    <col min="3643" max="3643" width="8.875" style="24" customWidth="1"/>
    <col min="3644" max="3647" width="6.125" style="24" customWidth="1"/>
    <col min="3648" max="3648" width="4.875" style="24" customWidth="1"/>
    <col min="3649" max="3649" width="2.5" style="24" customWidth="1"/>
    <col min="3650" max="3650" width="4.875" style="24" customWidth="1"/>
    <col min="3651" max="3888" width="8.875" style="24"/>
    <col min="3889" max="3889" width="1.875" style="24" customWidth="1"/>
    <col min="3890" max="3890" width="2.5" style="24" customWidth="1"/>
    <col min="3891" max="3891" width="3.625" style="24" customWidth="1"/>
    <col min="3892" max="3892" width="2.875" style="24" customWidth="1"/>
    <col min="3893" max="3893" width="0.875" style="24" customWidth="1"/>
    <col min="3894" max="3894" width="1.125" style="24" customWidth="1"/>
    <col min="3895" max="3895" width="5.375" style="24" customWidth="1"/>
    <col min="3896" max="3896" width="6.5" style="24" customWidth="1"/>
    <col min="3897" max="3897" width="4.125" style="24" customWidth="1"/>
    <col min="3898" max="3898" width="7.875" style="24" customWidth="1"/>
    <col min="3899" max="3899" width="8.875" style="24" customWidth="1"/>
    <col min="3900" max="3903" width="6.125" style="24" customWidth="1"/>
    <col min="3904" max="3904" width="4.875" style="24" customWidth="1"/>
    <col min="3905" max="3905" width="2.5" style="24" customWidth="1"/>
    <col min="3906" max="3906" width="4.875" style="24" customWidth="1"/>
    <col min="3907" max="4144" width="8.875" style="24"/>
    <col min="4145" max="4145" width="1.875" style="24" customWidth="1"/>
    <col min="4146" max="4146" width="2.5" style="24" customWidth="1"/>
    <col min="4147" max="4147" width="3.625" style="24" customWidth="1"/>
    <col min="4148" max="4148" width="2.875" style="24" customWidth="1"/>
    <col min="4149" max="4149" width="0.875" style="24" customWidth="1"/>
    <col min="4150" max="4150" width="1.125" style="24" customWidth="1"/>
    <col min="4151" max="4151" width="5.375" style="24" customWidth="1"/>
    <col min="4152" max="4152" width="6.5" style="24" customWidth="1"/>
    <col min="4153" max="4153" width="4.125" style="24" customWidth="1"/>
    <col min="4154" max="4154" width="7.875" style="24" customWidth="1"/>
    <col min="4155" max="4155" width="8.875" style="24" customWidth="1"/>
    <col min="4156" max="4159" width="6.125" style="24" customWidth="1"/>
    <col min="4160" max="4160" width="4.875" style="24" customWidth="1"/>
    <col min="4161" max="4161" width="2.5" style="24" customWidth="1"/>
    <col min="4162" max="4162" width="4.875" style="24" customWidth="1"/>
    <col min="4163" max="4400" width="8.875" style="24"/>
    <col min="4401" max="4401" width="1.875" style="24" customWidth="1"/>
    <col min="4402" max="4402" width="2.5" style="24" customWidth="1"/>
    <col min="4403" max="4403" width="3.625" style="24" customWidth="1"/>
    <col min="4404" max="4404" width="2.875" style="24" customWidth="1"/>
    <col min="4405" max="4405" width="0.875" style="24" customWidth="1"/>
    <col min="4406" max="4406" width="1.125" style="24" customWidth="1"/>
    <col min="4407" max="4407" width="5.375" style="24" customWidth="1"/>
    <col min="4408" max="4408" width="6.5" style="24" customWidth="1"/>
    <col min="4409" max="4409" width="4.125" style="24" customWidth="1"/>
    <col min="4410" max="4410" width="7.875" style="24" customWidth="1"/>
    <col min="4411" max="4411" width="8.875" style="24" customWidth="1"/>
    <col min="4412" max="4415" width="6.125" style="24" customWidth="1"/>
    <col min="4416" max="4416" width="4.875" style="24" customWidth="1"/>
    <col min="4417" max="4417" width="2.5" style="24" customWidth="1"/>
    <col min="4418" max="4418" width="4.875" style="24" customWidth="1"/>
    <col min="4419" max="4656" width="8.875" style="24"/>
    <col min="4657" max="4657" width="1.875" style="24" customWidth="1"/>
    <col min="4658" max="4658" width="2.5" style="24" customWidth="1"/>
    <col min="4659" max="4659" width="3.625" style="24" customWidth="1"/>
    <col min="4660" max="4660" width="2.875" style="24" customWidth="1"/>
    <col min="4661" max="4661" width="0.875" style="24" customWidth="1"/>
    <col min="4662" max="4662" width="1.125" style="24" customWidth="1"/>
    <col min="4663" max="4663" width="5.375" style="24" customWidth="1"/>
    <col min="4664" max="4664" width="6.5" style="24" customWidth="1"/>
    <col min="4665" max="4665" width="4.125" style="24" customWidth="1"/>
    <col min="4666" max="4666" width="7.875" style="24" customWidth="1"/>
    <col min="4667" max="4667" width="8.875" style="24" customWidth="1"/>
    <col min="4668" max="4671" width="6.125" style="24" customWidth="1"/>
    <col min="4672" max="4672" width="4.875" style="24" customWidth="1"/>
    <col min="4673" max="4673" width="2.5" style="24" customWidth="1"/>
    <col min="4674" max="4674" width="4.875" style="24" customWidth="1"/>
    <col min="4675" max="4912" width="8.875" style="24"/>
    <col min="4913" max="4913" width="1.875" style="24" customWidth="1"/>
    <col min="4914" max="4914" width="2.5" style="24" customWidth="1"/>
    <col min="4915" max="4915" width="3.625" style="24" customWidth="1"/>
    <col min="4916" max="4916" width="2.875" style="24" customWidth="1"/>
    <col min="4917" max="4917" width="0.875" style="24" customWidth="1"/>
    <col min="4918" max="4918" width="1.125" style="24" customWidth="1"/>
    <col min="4919" max="4919" width="5.375" style="24" customWidth="1"/>
    <col min="4920" max="4920" width="6.5" style="24" customWidth="1"/>
    <col min="4921" max="4921" width="4.125" style="24" customWidth="1"/>
    <col min="4922" max="4922" width="7.875" style="24" customWidth="1"/>
    <col min="4923" max="4923" width="8.875" style="24" customWidth="1"/>
    <col min="4924" max="4927" width="6.125" style="24" customWidth="1"/>
    <col min="4928" max="4928" width="4.875" style="24" customWidth="1"/>
    <col min="4929" max="4929" width="2.5" style="24" customWidth="1"/>
    <col min="4930" max="4930" width="4.875" style="24" customWidth="1"/>
    <col min="4931" max="5168" width="8.875" style="24"/>
    <col min="5169" max="5169" width="1.875" style="24" customWidth="1"/>
    <col min="5170" max="5170" width="2.5" style="24" customWidth="1"/>
    <col min="5171" max="5171" width="3.625" style="24" customWidth="1"/>
    <col min="5172" max="5172" width="2.875" style="24" customWidth="1"/>
    <col min="5173" max="5173" width="0.875" style="24" customWidth="1"/>
    <col min="5174" max="5174" width="1.125" style="24" customWidth="1"/>
    <col min="5175" max="5175" width="5.375" style="24" customWidth="1"/>
    <col min="5176" max="5176" width="6.5" style="24" customWidth="1"/>
    <col min="5177" max="5177" width="4.125" style="24" customWidth="1"/>
    <col min="5178" max="5178" width="7.875" style="24" customWidth="1"/>
    <col min="5179" max="5179" width="8.875" style="24" customWidth="1"/>
    <col min="5180" max="5183" width="6.125" style="24" customWidth="1"/>
    <col min="5184" max="5184" width="4.875" style="24" customWidth="1"/>
    <col min="5185" max="5185" width="2.5" style="24" customWidth="1"/>
    <col min="5186" max="5186" width="4.875" style="24" customWidth="1"/>
    <col min="5187" max="5424" width="8.875" style="24"/>
    <col min="5425" max="5425" width="1.875" style="24" customWidth="1"/>
    <col min="5426" max="5426" width="2.5" style="24" customWidth="1"/>
    <col min="5427" max="5427" width="3.625" style="24" customWidth="1"/>
    <col min="5428" max="5428" width="2.875" style="24" customWidth="1"/>
    <col min="5429" max="5429" width="0.875" style="24" customWidth="1"/>
    <col min="5430" max="5430" width="1.125" style="24" customWidth="1"/>
    <col min="5431" max="5431" width="5.375" style="24" customWidth="1"/>
    <col min="5432" max="5432" width="6.5" style="24" customWidth="1"/>
    <col min="5433" max="5433" width="4.125" style="24" customWidth="1"/>
    <col min="5434" max="5434" width="7.875" style="24" customWidth="1"/>
    <col min="5435" max="5435" width="8.875" style="24" customWidth="1"/>
    <col min="5436" max="5439" width="6.125" style="24" customWidth="1"/>
    <col min="5440" max="5440" width="4.875" style="24" customWidth="1"/>
    <col min="5441" max="5441" width="2.5" style="24" customWidth="1"/>
    <col min="5442" max="5442" width="4.875" style="24" customWidth="1"/>
    <col min="5443" max="5680" width="8.875" style="24"/>
    <col min="5681" max="5681" width="1.875" style="24" customWidth="1"/>
    <col min="5682" max="5682" width="2.5" style="24" customWidth="1"/>
    <col min="5683" max="5683" width="3.625" style="24" customWidth="1"/>
    <col min="5684" max="5684" width="2.875" style="24" customWidth="1"/>
    <col min="5685" max="5685" width="0.875" style="24" customWidth="1"/>
    <col min="5686" max="5686" width="1.125" style="24" customWidth="1"/>
    <col min="5687" max="5687" width="5.375" style="24" customWidth="1"/>
    <col min="5688" max="5688" width="6.5" style="24" customWidth="1"/>
    <col min="5689" max="5689" width="4.125" style="24" customWidth="1"/>
    <col min="5690" max="5690" width="7.875" style="24" customWidth="1"/>
    <col min="5691" max="5691" width="8.875" style="24" customWidth="1"/>
    <col min="5692" max="5695" width="6.125" style="24" customWidth="1"/>
    <col min="5696" max="5696" width="4.875" style="24" customWidth="1"/>
    <col min="5697" max="5697" width="2.5" style="24" customWidth="1"/>
    <col min="5698" max="5698" width="4.875" style="24" customWidth="1"/>
    <col min="5699" max="5936" width="8.875" style="24"/>
    <col min="5937" max="5937" width="1.875" style="24" customWidth="1"/>
    <col min="5938" max="5938" width="2.5" style="24" customWidth="1"/>
    <col min="5939" max="5939" width="3.625" style="24" customWidth="1"/>
    <col min="5940" max="5940" width="2.875" style="24" customWidth="1"/>
    <col min="5941" max="5941" width="0.875" style="24" customWidth="1"/>
    <col min="5942" max="5942" width="1.125" style="24" customWidth="1"/>
    <col min="5943" max="5943" width="5.375" style="24" customWidth="1"/>
    <col min="5944" max="5944" width="6.5" style="24" customWidth="1"/>
    <col min="5945" max="5945" width="4.125" style="24" customWidth="1"/>
    <col min="5946" max="5946" width="7.875" style="24" customWidth="1"/>
    <col min="5947" max="5947" width="8.875" style="24" customWidth="1"/>
    <col min="5948" max="5951" width="6.125" style="24" customWidth="1"/>
    <col min="5952" max="5952" width="4.875" style="24" customWidth="1"/>
    <col min="5953" max="5953" width="2.5" style="24" customWidth="1"/>
    <col min="5954" max="5954" width="4.875" style="24" customWidth="1"/>
    <col min="5955" max="6192" width="8.875" style="24"/>
    <col min="6193" max="6193" width="1.875" style="24" customWidth="1"/>
    <col min="6194" max="6194" width="2.5" style="24" customWidth="1"/>
    <col min="6195" max="6195" width="3.625" style="24" customWidth="1"/>
    <col min="6196" max="6196" width="2.875" style="24" customWidth="1"/>
    <col min="6197" max="6197" width="0.875" style="24" customWidth="1"/>
    <col min="6198" max="6198" width="1.125" style="24" customWidth="1"/>
    <col min="6199" max="6199" width="5.375" style="24" customWidth="1"/>
    <col min="6200" max="6200" width="6.5" style="24" customWidth="1"/>
    <col min="6201" max="6201" width="4.125" style="24" customWidth="1"/>
    <col min="6202" max="6202" width="7.875" style="24" customWidth="1"/>
    <col min="6203" max="6203" width="8.875" style="24" customWidth="1"/>
    <col min="6204" max="6207" width="6.125" style="24" customWidth="1"/>
    <col min="6208" max="6208" width="4.875" style="24" customWidth="1"/>
    <col min="6209" max="6209" width="2.5" style="24" customWidth="1"/>
    <col min="6210" max="6210" width="4.875" style="24" customWidth="1"/>
    <col min="6211" max="6448" width="8.875" style="24"/>
    <col min="6449" max="6449" width="1.875" style="24" customWidth="1"/>
    <col min="6450" max="6450" width="2.5" style="24" customWidth="1"/>
    <col min="6451" max="6451" width="3.625" style="24" customWidth="1"/>
    <col min="6452" max="6452" width="2.875" style="24" customWidth="1"/>
    <col min="6453" max="6453" width="0.875" style="24" customWidth="1"/>
    <col min="6454" max="6454" width="1.125" style="24" customWidth="1"/>
    <col min="6455" max="6455" width="5.375" style="24" customWidth="1"/>
    <col min="6456" max="6456" width="6.5" style="24" customWidth="1"/>
    <col min="6457" max="6457" width="4.125" style="24" customWidth="1"/>
    <col min="6458" max="6458" width="7.875" style="24" customWidth="1"/>
    <col min="6459" max="6459" width="8.875" style="24" customWidth="1"/>
    <col min="6460" max="6463" width="6.125" style="24" customWidth="1"/>
    <col min="6464" max="6464" width="4.875" style="24" customWidth="1"/>
    <col min="6465" max="6465" width="2.5" style="24" customWidth="1"/>
    <col min="6466" max="6466" width="4.875" style="24" customWidth="1"/>
    <col min="6467" max="6704" width="8.875" style="24"/>
    <col min="6705" max="6705" width="1.875" style="24" customWidth="1"/>
    <col min="6706" max="6706" width="2.5" style="24" customWidth="1"/>
    <col min="6707" max="6707" width="3.625" style="24" customWidth="1"/>
    <col min="6708" max="6708" width="2.875" style="24" customWidth="1"/>
    <col min="6709" max="6709" width="0.875" style="24" customWidth="1"/>
    <col min="6710" max="6710" width="1.125" style="24" customWidth="1"/>
    <col min="6711" max="6711" width="5.375" style="24" customWidth="1"/>
    <col min="6712" max="6712" width="6.5" style="24" customWidth="1"/>
    <col min="6713" max="6713" width="4.125" style="24" customWidth="1"/>
    <col min="6714" max="6714" width="7.875" style="24" customWidth="1"/>
    <col min="6715" max="6715" width="8.875" style="24" customWidth="1"/>
    <col min="6716" max="6719" width="6.125" style="24" customWidth="1"/>
    <col min="6720" max="6720" width="4.875" style="24" customWidth="1"/>
    <col min="6721" max="6721" width="2.5" style="24" customWidth="1"/>
    <col min="6722" max="6722" width="4.875" style="24" customWidth="1"/>
    <col min="6723" max="6960" width="8.875" style="24"/>
    <col min="6961" max="6961" width="1.875" style="24" customWidth="1"/>
    <col min="6962" max="6962" width="2.5" style="24" customWidth="1"/>
    <col min="6963" max="6963" width="3.625" style="24" customWidth="1"/>
    <col min="6964" max="6964" width="2.875" style="24" customWidth="1"/>
    <col min="6965" max="6965" width="0.875" style="24" customWidth="1"/>
    <col min="6966" max="6966" width="1.125" style="24" customWidth="1"/>
    <col min="6967" max="6967" width="5.375" style="24" customWidth="1"/>
    <col min="6968" max="6968" width="6.5" style="24" customWidth="1"/>
    <col min="6969" max="6969" width="4.125" style="24" customWidth="1"/>
    <col min="6970" max="6970" width="7.875" style="24" customWidth="1"/>
    <col min="6971" max="6971" width="8.875" style="24" customWidth="1"/>
    <col min="6972" max="6975" width="6.125" style="24" customWidth="1"/>
    <col min="6976" max="6976" width="4.875" style="24" customWidth="1"/>
    <col min="6977" max="6977" width="2.5" style="24" customWidth="1"/>
    <col min="6978" max="6978" width="4.875" style="24" customWidth="1"/>
    <col min="6979" max="7216" width="8.875" style="24"/>
    <col min="7217" max="7217" width="1.875" style="24" customWidth="1"/>
    <col min="7218" max="7218" width="2.5" style="24" customWidth="1"/>
    <col min="7219" max="7219" width="3.625" style="24" customWidth="1"/>
    <col min="7220" max="7220" width="2.875" style="24" customWidth="1"/>
    <col min="7221" max="7221" width="0.875" style="24" customWidth="1"/>
    <col min="7222" max="7222" width="1.125" style="24" customWidth="1"/>
    <col min="7223" max="7223" width="5.375" style="24" customWidth="1"/>
    <col min="7224" max="7224" width="6.5" style="24" customWidth="1"/>
    <col min="7225" max="7225" width="4.125" style="24" customWidth="1"/>
    <col min="7226" max="7226" width="7.875" style="24" customWidth="1"/>
    <col min="7227" max="7227" width="8.875" style="24" customWidth="1"/>
    <col min="7228" max="7231" width="6.125" style="24" customWidth="1"/>
    <col min="7232" max="7232" width="4.875" style="24" customWidth="1"/>
    <col min="7233" max="7233" width="2.5" style="24" customWidth="1"/>
    <col min="7234" max="7234" width="4.875" style="24" customWidth="1"/>
    <col min="7235" max="7472" width="8.875" style="24"/>
    <col min="7473" max="7473" width="1.875" style="24" customWidth="1"/>
    <col min="7474" max="7474" width="2.5" style="24" customWidth="1"/>
    <col min="7475" max="7475" width="3.625" style="24" customWidth="1"/>
    <col min="7476" max="7476" width="2.875" style="24" customWidth="1"/>
    <col min="7477" max="7477" width="0.875" style="24" customWidth="1"/>
    <col min="7478" max="7478" width="1.125" style="24" customWidth="1"/>
    <col min="7479" max="7479" width="5.375" style="24" customWidth="1"/>
    <col min="7480" max="7480" width="6.5" style="24" customWidth="1"/>
    <col min="7481" max="7481" width="4.125" style="24" customWidth="1"/>
    <col min="7482" max="7482" width="7.875" style="24" customWidth="1"/>
    <col min="7483" max="7483" width="8.875" style="24" customWidth="1"/>
    <col min="7484" max="7487" width="6.125" style="24" customWidth="1"/>
    <col min="7488" max="7488" width="4.875" style="24" customWidth="1"/>
    <col min="7489" max="7489" width="2.5" style="24" customWidth="1"/>
    <col min="7490" max="7490" width="4.875" style="24" customWidth="1"/>
    <col min="7491" max="7728" width="8.875" style="24"/>
    <col min="7729" max="7729" width="1.875" style="24" customWidth="1"/>
    <col min="7730" max="7730" width="2.5" style="24" customWidth="1"/>
    <col min="7731" max="7731" width="3.625" style="24" customWidth="1"/>
    <col min="7732" max="7732" width="2.875" style="24" customWidth="1"/>
    <col min="7733" max="7733" width="0.875" style="24" customWidth="1"/>
    <col min="7734" max="7734" width="1.125" style="24" customWidth="1"/>
    <col min="7735" max="7735" width="5.375" style="24" customWidth="1"/>
    <col min="7736" max="7736" width="6.5" style="24" customWidth="1"/>
    <col min="7737" max="7737" width="4.125" style="24" customWidth="1"/>
    <col min="7738" max="7738" width="7.875" style="24" customWidth="1"/>
    <col min="7739" max="7739" width="8.875" style="24" customWidth="1"/>
    <col min="7740" max="7743" width="6.125" style="24" customWidth="1"/>
    <col min="7744" max="7744" width="4.875" style="24" customWidth="1"/>
    <col min="7745" max="7745" width="2.5" style="24" customWidth="1"/>
    <col min="7746" max="7746" width="4.875" style="24" customWidth="1"/>
    <col min="7747" max="7984" width="8.875" style="24"/>
    <col min="7985" max="7985" width="1.875" style="24" customWidth="1"/>
    <col min="7986" max="7986" width="2.5" style="24" customWidth="1"/>
    <col min="7987" max="7987" width="3.625" style="24" customWidth="1"/>
    <col min="7988" max="7988" width="2.875" style="24" customWidth="1"/>
    <col min="7989" max="7989" width="0.875" style="24" customWidth="1"/>
    <col min="7990" max="7990" width="1.125" style="24" customWidth="1"/>
    <col min="7991" max="7991" width="5.375" style="24" customWidth="1"/>
    <col min="7992" max="7992" width="6.5" style="24" customWidth="1"/>
    <col min="7993" max="7993" width="4.125" style="24" customWidth="1"/>
    <col min="7994" max="7994" width="7.875" style="24" customWidth="1"/>
    <col min="7995" max="7995" width="8.875" style="24" customWidth="1"/>
    <col min="7996" max="7999" width="6.125" style="24" customWidth="1"/>
    <col min="8000" max="8000" width="4.875" style="24" customWidth="1"/>
    <col min="8001" max="8001" width="2.5" style="24" customWidth="1"/>
    <col min="8002" max="8002" width="4.875" style="24" customWidth="1"/>
    <col min="8003" max="8240" width="8.875" style="24"/>
    <col min="8241" max="8241" width="1.875" style="24" customWidth="1"/>
    <col min="8242" max="8242" width="2.5" style="24" customWidth="1"/>
    <col min="8243" max="8243" width="3.625" style="24" customWidth="1"/>
    <col min="8244" max="8244" width="2.875" style="24" customWidth="1"/>
    <col min="8245" max="8245" width="0.875" style="24" customWidth="1"/>
    <col min="8246" max="8246" width="1.125" style="24" customWidth="1"/>
    <col min="8247" max="8247" width="5.375" style="24" customWidth="1"/>
    <col min="8248" max="8248" width="6.5" style="24" customWidth="1"/>
    <col min="8249" max="8249" width="4.125" style="24" customWidth="1"/>
    <col min="8250" max="8250" width="7.875" style="24" customWidth="1"/>
    <col min="8251" max="8251" width="8.875" style="24" customWidth="1"/>
    <col min="8252" max="8255" width="6.125" style="24" customWidth="1"/>
    <col min="8256" max="8256" width="4.875" style="24" customWidth="1"/>
    <col min="8257" max="8257" width="2.5" style="24" customWidth="1"/>
    <col min="8258" max="8258" width="4.875" style="24" customWidth="1"/>
    <col min="8259" max="8496" width="8.875" style="24"/>
    <col min="8497" max="8497" width="1.875" style="24" customWidth="1"/>
    <col min="8498" max="8498" width="2.5" style="24" customWidth="1"/>
    <col min="8499" max="8499" width="3.625" style="24" customWidth="1"/>
    <col min="8500" max="8500" width="2.875" style="24" customWidth="1"/>
    <col min="8501" max="8501" width="0.875" style="24" customWidth="1"/>
    <col min="8502" max="8502" width="1.125" style="24" customWidth="1"/>
    <col min="8503" max="8503" width="5.375" style="24" customWidth="1"/>
    <col min="8504" max="8504" width="6.5" style="24" customWidth="1"/>
    <col min="8505" max="8505" width="4.125" style="24" customWidth="1"/>
    <col min="8506" max="8506" width="7.875" style="24" customWidth="1"/>
    <col min="8507" max="8507" width="8.875" style="24" customWidth="1"/>
    <col min="8508" max="8511" width="6.125" style="24" customWidth="1"/>
    <col min="8512" max="8512" width="4.875" style="24" customWidth="1"/>
    <col min="8513" max="8513" width="2.5" style="24" customWidth="1"/>
    <col min="8514" max="8514" width="4.875" style="24" customWidth="1"/>
    <col min="8515" max="8752" width="8.875" style="24"/>
    <col min="8753" max="8753" width="1.875" style="24" customWidth="1"/>
    <col min="8754" max="8754" width="2.5" style="24" customWidth="1"/>
    <col min="8755" max="8755" width="3.625" style="24" customWidth="1"/>
    <col min="8756" max="8756" width="2.875" style="24" customWidth="1"/>
    <col min="8757" max="8757" width="0.875" style="24" customWidth="1"/>
    <col min="8758" max="8758" width="1.125" style="24" customWidth="1"/>
    <col min="8759" max="8759" width="5.375" style="24" customWidth="1"/>
    <col min="8760" max="8760" width="6.5" style="24" customWidth="1"/>
    <col min="8761" max="8761" width="4.125" style="24" customWidth="1"/>
    <col min="8762" max="8762" width="7.875" style="24" customWidth="1"/>
    <col min="8763" max="8763" width="8.875" style="24" customWidth="1"/>
    <col min="8764" max="8767" width="6.125" style="24" customWidth="1"/>
    <col min="8768" max="8768" width="4.875" style="24" customWidth="1"/>
    <col min="8769" max="8769" width="2.5" style="24" customWidth="1"/>
    <col min="8770" max="8770" width="4.875" style="24" customWidth="1"/>
    <col min="8771" max="9008" width="8.875" style="24"/>
    <col min="9009" max="9009" width="1.875" style="24" customWidth="1"/>
    <col min="9010" max="9010" width="2.5" style="24" customWidth="1"/>
    <col min="9011" max="9011" width="3.625" style="24" customWidth="1"/>
    <col min="9012" max="9012" width="2.875" style="24" customWidth="1"/>
    <col min="9013" max="9013" width="0.875" style="24" customWidth="1"/>
    <col min="9014" max="9014" width="1.125" style="24" customWidth="1"/>
    <col min="9015" max="9015" width="5.375" style="24" customWidth="1"/>
    <col min="9016" max="9016" width="6.5" style="24" customWidth="1"/>
    <col min="9017" max="9017" width="4.125" style="24" customWidth="1"/>
    <col min="9018" max="9018" width="7.875" style="24" customWidth="1"/>
    <col min="9019" max="9019" width="8.875" style="24" customWidth="1"/>
    <col min="9020" max="9023" width="6.125" style="24" customWidth="1"/>
    <col min="9024" max="9024" width="4.875" style="24" customWidth="1"/>
    <col min="9025" max="9025" width="2.5" style="24" customWidth="1"/>
    <col min="9026" max="9026" width="4.875" style="24" customWidth="1"/>
    <col min="9027" max="9264" width="8.875" style="24"/>
    <col min="9265" max="9265" width="1.875" style="24" customWidth="1"/>
    <col min="9266" max="9266" width="2.5" style="24" customWidth="1"/>
    <col min="9267" max="9267" width="3.625" style="24" customWidth="1"/>
    <col min="9268" max="9268" width="2.875" style="24" customWidth="1"/>
    <col min="9269" max="9269" width="0.875" style="24" customWidth="1"/>
    <col min="9270" max="9270" width="1.125" style="24" customWidth="1"/>
    <col min="9271" max="9271" width="5.375" style="24" customWidth="1"/>
    <col min="9272" max="9272" width="6.5" style="24" customWidth="1"/>
    <col min="9273" max="9273" width="4.125" style="24" customWidth="1"/>
    <col min="9274" max="9274" width="7.875" style="24" customWidth="1"/>
    <col min="9275" max="9275" width="8.875" style="24" customWidth="1"/>
    <col min="9276" max="9279" width="6.125" style="24" customWidth="1"/>
    <col min="9280" max="9280" width="4.875" style="24" customWidth="1"/>
    <col min="9281" max="9281" width="2.5" style="24" customWidth="1"/>
    <col min="9282" max="9282" width="4.875" style="24" customWidth="1"/>
    <col min="9283" max="9520" width="8.875" style="24"/>
    <col min="9521" max="9521" width="1.875" style="24" customWidth="1"/>
    <col min="9522" max="9522" width="2.5" style="24" customWidth="1"/>
    <col min="9523" max="9523" width="3.625" style="24" customWidth="1"/>
    <col min="9524" max="9524" width="2.875" style="24" customWidth="1"/>
    <col min="9525" max="9525" width="0.875" style="24" customWidth="1"/>
    <col min="9526" max="9526" width="1.125" style="24" customWidth="1"/>
    <col min="9527" max="9527" width="5.375" style="24" customWidth="1"/>
    <col min="9528" max="9528" width="6.5" style="24" customWidth="1"/>
    <col min="9529" max="9529" width="4.125" style="24" customWidth="1"/>
    <col min="9530" max="9530" width="7.875" style="24" customWidth="1"/>
    <col min="9531" max="9531" width="8.875" style="24" customWidth="1"/>
    <col min="9532" max="9535" width="6.125" style="24" customWidth="1"/>
    <col min="9536" max="9536" width="4.875" style="24" customWidth="1"/>
    <col min="9537" max="9537" width="2.5" style="24" customWidth="1"/>
    <col min="9538" max="9538" width="4.875" style="24" customWidth="1"/>
    <col min="9539" max="9776" width="8.875" style="24"/>
    <col min="9777" max="9777" width="1.875" style="24" customWidth="1"/>
    <col min="9778" max="9778" width="2.5" style="24" customWidth="1"/>
    <col min="9779" max="9779" width="3.625" style="24" customWidth="1"/>
    <col min="9780" max="9780" width="2.875" style="24" customWidth="1"/>
    <col min="9781" max="9781" width="0.875" style="24" customWidth="1"/>
    <col min="9782" max="9782" width="1.125" style="24" customWidth="1"/>
    <col min="9783" max="9783" width="5.375" style="24" customWidth="1"/>
    <col min="9784" max="9784" width="6.5" style="24" customWidth="1"/>
    <col min="9785" max="9785" width="4.125" style="24" customWidth="1"/>
    <col min="9786" max="9786" width="7.875" style="24" customWidth="1"/>
    <col min="9787" max="9787" width="8.875" style="24" customWidth="1"/>
    <col min="9788" max="9791" width="6.125" style="24" customWidth="1"/>
    <col min="9792" max="9792" width="4.875" style="24" customWidth="1"/>
    <col min="9793" max="9793" width="2.5" style="24" customWidth="1"/>
    <col min="9794" max="9794" width="4.875" style="24" customWidth="1"/>
    <col min="9795" max="10032" width="8.875" style="24"/>
    <col min="10033" max="10033" width="1.875" style="24" customWidth="1"/>
    <col min="10034" max="10034" width="2.5" style="24" customWidth="1"/>
    <col min="10035" max="10035" width="3.625" style="24" customWidth="1"/>
    <col min="10036" max="10036" width="2.875" style="24" customWidth="1"/>
    <col min="10037" max="10037" width="0.875" style="24" customWidth="1"/>
    <col min="10038" max="10038" width="1.125" style="24" customWidth="1"/>
    <col min="10039" max="10039" width="5.375" style="24" customWidth="1"/>
    <col min="10040" max="10040" width="6.5" style="24" customWidth="1"/>
    <col min="10041" max="10041" width="4.125" style="24" customWidth="1"/>
    <col min="10042" max="10042" width="7.875" style="24" customWidth="1"/>
    <col min="10043" max="10043" width="8.875" style="24" customWidth="1"/>
    <col min="10044" max="10047" width="6.125" style="24" customWidth="1"/>
    <col min="10048" max="10048" width="4.875" style="24" customWidth="1"/>
    <col min="10049" max="10049" width="2.5" style="24" customWidth="1"/>
    <col min="10050" max="10050" width="4.875" style="24" customWidth="1"/>
    <col min="10051" max="10288" width="8.875" style="24"/>
    <col min="10289" max="10289" width="1.875" style="24" customWidth="1"/>
    <col min="10290" max="10290" width="2.5" style="24" customWidth="1"/>
    <col min="10291" max="10291" width="3.625" style="24" customWidth="1"/>
    <col min="10292" max="10292" width="2.875" style="24" customWidth="1"/>
    <col min="10293" max="10293" width="0.875" style="24" customWidth="1"/>
    <col min="10294" max="10294" width="1.125" style="24" customWidth="1"/>
    <col min="10295" max="10295" width="5.375" style="24" customWidth="1"/>
    <col min="10296" max="10296" width="6.5" style="24" customWidth="1"/>
    <col min="10297" max="10297" width="4.125" style="24" customWidth="1"/>
    <col min="10298" max="10298" width="7.875" style="24" customWidth="1"/>
    <col min="10299" max="10299" width="8.875" style="24" customWidth="1"/>
    <col min="10300" max="10303" width="6.125" style="24" customWidth="1"/>
    <col min="10304" max="10304" width="4.875" style="24" customWidth="1"/>
    <col min="10305" max="10305" width="2.5" style="24" customWidth="1"/>
    <col min="10306" max="10306" width="4.875" style="24" customWidth="1"/>
    <col min="10307" max="10544" width="8.875" style="24"/>
    <col min="10545" max="10545" width="1.875" style="24" customWidth="1"/>
    <col min="10546" max="10546" width="2.5" style="24" customWidth="1"/>
    <col min="10547" max="10547" width="3.625" style="24" customWidth="1"/>
    <col min="10548" max="10548" width="2.875" style="24" customWidth="1"/>
    <col min="10549" max="10549" width="0.875" style="24" customWidth="1"/>
    <col min="10550" max="10550" width="1.125" style="24" customWidth="1"/>
    <col min="10551" max="10551" width="5.375" style="24" customWidth="1"/>
    <col min="10552" max="10552" width="6.5" style="24" customWidth="1"/>
    <col min="10553" max="10553" width="4.125" style="24" customWidth="1"/>
    <col min="10554" max="10554" width="7.875" style="24" customWidth="1"/>
    <col min="10555" max="10555" width="8.875" style="24" customWidth="1"/>
    <col min="10556" max="10559" width="6.125" style="24" customWidth="1"/>
    <col min="10560" max="10560" width="4.875" style="24" customWidth="1"/>
    <col min="10561" max="10561" width="2.5" style="24" customWidth="1"/>
    <col min="10562" max="10562" width="4.875" style="24" customWidth="1"/>
    <col min="10563" max="10800" width="8.875" style="24"/>
    <col min="10801" max="10801" width="1.875" style="24" customWidth="1"/>
    <col min="10802" max="10802" width="2.5" style="24" customWidth="1"/>
    <col min="10803" max="10803" width="3.625" style="24" customWidth="1"/>
    <col min="10804" max="10804" width="2.875" style="24" customWidth="1"/>
    <col min="10805" max="10805" width="0.875" style="24" customWidth="1"/>
    <col min="10806" max="10806" width="1.125" style="24" customWidth="1"/>
    <col min="10807" max="10807" width="5.375" style="24" customWidth="1"/>
    <col min="10808" max="10808" width="6.5" style="24" customWidth="1"/>
    <col min="10809" max="10809" width="4.125" style="24" customWidth="1"/>
    <col min="10810" max="10810" width="7.875" style="24" customWidth="1"/>
    <col min="10811" max="10811" width="8.875" style="24" customWidth="1"/>
    <col min="10812" max="10815" width="6.125" style="24" customWidth="1"/>
    <col min="10816" max="10816" width="4.875" style="24" customWidth="1"/>
    <col min="10817" max="10817" width="2.5" style="24" customWidth="1"/>
    <col min="10818" max="10818" width="4.875" style="24" customWidth="1"/>
    <col min="10819" max="11056" width="8.875" style="24"/>
    <col min="11057" max="11057" width="1.875" style="24" customWidth="1"/>
    <col min="11058" max="11058" width="2.5" style="24" customWidth="1"/>
    <col min="11059" max="11059" width="3.625" style="24" customWidth="1"/>
    <col min="11060" max="11060" width="2.875" style="24" customWidth="1"/>
    <col min="11061" max="11061" width="0.875" style="24" customWidth="1"/>
    <col min="11062" max="11062" width="1.125" style="24" customWidth="1"/>
    <col min="11063" max="11063" width="5.375" style="24" customWidth="1"/>
    <col min="11064" max="11064" width="6.5" style="24" customWidth="1"/>
    <col min="11065" max="11065" width="4.125" style="24" customWidth="1"/>
    <col min="11066" max="11066" width="7.875" style="24" customWidth="1"/>
    <col min="11067" max="11067" width="8.875" style="24" customWidth="1"/>
    <col min="11068" max="11071" width="6.125" style="24" customWidth="1"/>
    <col min="11072" max="11072" width="4.875" style="24" customWidth="1"/>
    <col min="11073" max="11073" width="2.5" style="24" customWidth="1"/>
    <col min="11074" max="11074" width="4.875" style="24" customWidth="1"/>
    <col min="11075" max="11312" width="8.875" style="24"/>
    <col min="11313" max="11313" width="1.875" style="24" customWidth="1"/>
    <col min="11314" max="11314" width="2.5" style="24" customWidth="1"/>
    <col min="11315" max="11315" width="3.625" style="24" customWidth="1"/>
    <col min="11316" max="11316" width="2.875" style="24" customWidth="1"/>
    <col min="11317" max="11317" width="0.875" style="24" customWidth="1"/>
    <col min="11318" max="11318" width="1.125" style="24" customWidth="1"/>
    <col min="11319" max="11319" width="5.375" style="24" customWidth="1"/>
    <col min="11320" max="11320" width="6.5" style="24" customWidth="1"/>
    <col min="11321" max="11321" width="4.125" style="24" customWidth="1"/>
    <col min="11322" max="11322" width="7.875" style="24" customWidth="1"/>
    <col min="11323" max="11323" width="8.875" style="24" customWidth="1"/>
    <col min="11324" max="11327" width="6.125" style="24" customWidth="1"/>
    <col min="11328" max="11328" width="4.875" style="24" customWidth="1"/>
    <col min="11329" max="11329" width="2.5" style="24" customWidth="1"/>
    <col min="11330" max="11330" width="4.875" style="24" customWidth="1"/>
    <col min="11331" max="11568" width="8.875" style="24"/>
    <col min="11569" max="11569" width="1.875" style="24" customWidth="1"/>
    <col min="11570" max="11570" width="2.5" style="24" customWidth="1"/>
    <col min="11571" max="11571" width="3.625" style="24" customWidth="1"/>
    <col min="11572" max="11572" width="2.875" style="24" customWidth="1"/>
    <col min="11573" max="11573" width="0.875" style="24" customWidth="1"/>
    <col min="11574" max="11574" width="1.125" style="24" customWidth="1"/>
    <col min="11575" max="11575" width="5.375" style="24" customWidth="1"/>
    <col min="11576" max="11576" width="6.5" style="24" customWidth="1"/>
    <col min="11577" max="11577" width="4.125" style="24" customWidth="1"/>
    <col min="11578" max="11578" width="7.875" style="24" customWidth="1"/>
    <col min="11579" max="11579" width="8.875" style="24" customWidth="1"/>
    <col min="11580" max="11583" width="6.125" style="24" customWidth="1"/>
    <col min="11584" max="11584" width="4.875" style="24" customWidth="1"/>
    <col min="11585" max="11585" width="2.5" style="24" customWidth="1"/>
    <col min="11586" max="11586" width="4.875" style="24" customWidth="1"/>
    <col min="11587" max="11824" width="8.875" style="24"/>
    <col min="11825" max="11825" width="1.875" style="24" customWidth="1"/>
    <col min="11826" max="11826" width="2.5" style="24" customWidth="1"/>
    <col min="11827" max="11827" width="3.625" style="24" customWidth="1"/>
    <col min="11828" max="11828" width="2.875" style="24" customWidth="1"/>
    <col min="11829" max="11829" width="0.875" style="24" customWidth="1"/>
    <col min="11830" max="11830" width="1.125" style="24" customWidth="1"/>
    <col min="11831" max="11831" width="5.375" style="24" customWidth="1"/>
    <col min="11832" max="11832" width="6.5" style="24" customWidth="1"/>
    <col min="11833" max="11833" width="4.125" style="24" customWidth="1"/>
    <col min="11834" max="11834" width="7.875" style="24" customWidth="1"/>
    <col min="11835" max="11835" width="8.875" style="24" customWidth="1"/>
    <col min="11836" max="11839" width="6.125" style="24" customWidth="1"/>
    <col min="11840" max="11840" width="4.875" style="24" customWidth="1"/>
    <col min="11841" max="11841" width="2.5" style="24" customWidth="1"/>
    <col min="11842" max="11842" width="4.875" style="24" customWidth="1"/>
    <col min="11843" max="12080" width="8.875" style="24"/>
    <col min="12081" max="12081" width="1.875" style="24" customWidth="1"/>
    <col min="12082" max="12082" width="2.5" style="24" customWidth="1"/>
    <col min="12083" max="12083" width="3.625" style="24" customWidth="1"/>
    <col min="12084" max="12084" width="2.875" style="24" customWidth="1"/>
    <col min="12085" max="12085" width="0.875" style="24" customWidth="1"/>
    <col min="12086" max="12086" width="1.125" style="24" customWidth="1"/>
    <col min="12087" max="12087" width="5.375" style="24" customWidth="1"/>
    <col min="12088" max="12088" width="6.5" style="24" customWidth="1"/>
    <col min="12089" max="12089" width="4.125" style="24" customWidth="1"/>
    <col min="12090" max="12090" width="7.875" style="24" customWidth="1"/>
    <col min="12091" max="12091" width="8.875" style="24" customWidth="1"/>
    <col min="12092" max="12095" width="6.125" style="24" customWidth="1"/>
    <col min="12096" max="12096" width="4.875" style="24" customWidth="1"/>
    <col min="12097" max="12097" width="2.5" style="24" customWidth="1"/>
    <col min="12098" max="12098" width="4.875" style="24" customWidth="1"/>
    <col min="12099" max="12336" width="8.875" style="24"/>
    <col min="12337" max="12337" width="1.875" style="24" customWidth="1"/>
    <col min="12338" max="12338" width="2.5" style="24" customWidth="1"/>
    <col min="12339" max="12339" width="3.625" style="24" customWidth="1"/>
    <col min="12340" max="12340" width="2.875" style="24" customWidth="1"/>
    <col min="12341" max="12341" width="0.875" style="24" customWidth="1"/>
    <col min="12342" max="12342" width="1.125" style="24" customWidth="1"/>
    <col min="12343" max="12343" width="5.375" style="24" customWidth="1"/>
    <col min="12344" max="12344" width="6.5" style="24" customWidth="1"/>
    <col min="12345" max="12345" width="4.125" style="24" customWidth="1"/>
    <col min="12346" max="12346" width="7.875" style="24" customWidth="1"/>
    <col min="12347" max="12347" width="8.875" style="24" customWidth="1"/>
    <col min="12348" max="12351" width="6.125" style="24" customWidth="1"/>
    <col min="12352" max="12352" width="4.875" style="24" customWidth="1"/>
    <col min="12353" max="12353" width="2.5" style="24" customWidth="1"/>
    <col min="12354" max="12354" width="4.875" style="24" customWidth="1"/>
    <col min="12355" max="12592" width="8.875" style="24"/>
    <col min="12593" max="12593" width="1.875" style="24" customWidth="1"/>
    <col min="12594" max="12594" width="2.5" style="24" customWidth="1"/>
    <col min="12595" max="12595" width="3.625" style="24" customWidth="1"/>
    <col min="12596" max="12596" width="2.875" style="24" customWidth="1"/>
    <col min="12597" max="12597" width="0.875" style="24" customWidth="1"/>
    <col min="12598" max="12598" width="1.125" style="24" customWidth="1"/>
    <col min="12599" max="12599" width="5.375" style="24" customWidth="1"/>
    <col min="12600" max="12600" width="6.5" style="24" customWidth="1"/>
    <col min="12601" max="12601" width="4.125" style="24" customWidth="1"/>
    <col min="12602" max="12602" width="7.875" style="24" customWidth="1"/>
    <col min="12603" max="12603" width="8.875" style="24" customWidth="1"/>
    <col min="12604" max="12607" width="6.125" style="24" customWidth="1"/>
    <col min="12608" max="12608" width="4.875" style="24" customWidth="1"/>
    <col min="12609" max="12609" width="2.5" style="24" customWidth="1"/>
    <col min="12610" max="12610" width="4.875" style="24" customWidth="1"/>
    <col min="12611" max="12848" width="8.875" style="24"/>
    <col min="12849" max="12849" width="1.875" style="24" customWidth="1"/>
    <col min="12850" max="12850" width="2.5" style="24" customWidth="1"/>
    <col min="12851" max="12851" width="3.625" style="24" customWidth="1"/>
    <col min="12852" max="12852" width="2.875" style="24" customWidth="1"/>
    <col min="12853" max="12853" width="0.875" style="24" customWidth="1"/>
    <col min="12854" max="12854" width="1.125" style="24" customWidth="1"/>
    <col min="12855" max="12855" width="5.375" style="24" customWidth="1"/>
    <col min="12856" max="12856" width="6.5" style="24" customWidth="1"/>
    <col min="12857" max="12857" width="4.125" style="24" customWidth="1"/>
    <col min="12858" max="12858" width="7.875" style="24" customWidth="1"/>
    <col min="12859" max="12859" width="8.875" style="24" customWidth="1"/>
    <col min="12860" max="12863" width="6.125" style="24" customWidth="1"/>
    <col min="12864" max="12864" width="4.875" style="24" customWidth="1"/>
    <col min="12865" max="12865" width="2.5" style="24" customWidth="1"/>
    <col min="12866" max="12866" width="4.875" style="24" customWidth="1"/>
    <col min="12867" max="13104" width="8.875" style="24"/>
    <col min="13105" max="13105" width="1.875" style="24" customWidth="1"/>
    <col min="13106" max="13106" width="2.5" style="24" customWidth="1"/>
    <col min="13107" max="13107" width="3.625" style="24" customWidth="1"/>
    <col min="13108" max="13108" width="2.875" style="24" customWidth="1"/>
    <col min="13109" max="13109" width="0.875" style="24" customWidth="1"/>
    <col min="13110" max="13110" width="1.125" style="24" customWidth="1"/>
    <col min="13111" max="13111" width="5.375" style="24" customWidth="1"/>
    <col min="13112" max="13112" width="6.5" style="24" customWidth="1"/>
    <col min="13113" max="13113" width="4.125" style="24" customWidth="1"/>
    <col min="13114" max="13114" width="7.875" style="24" customWidth="1"/>
    <col min="13115" max="13115" width="8.875" style="24" customWidth="1"/>
    <col min="13116" max="13119" width="6.125" style="24" customWidth="1"/>
    <col min="13120" max="13120" width="4.875" style="24" customWidth="1"/>
    <col min="13121" max="13121" width="2.5" style="24" customWidth="1"/>
    <col min="13122" max="13122" width="4.875" style="24" customWidth="1"/>
    <col min="13123" max="13360" width="8.875" style="24"/>
    <col min="13361" max="13361" width="1.875" style="24" customWidth="1"/>
    <col min="13362" max="13362" width="2.5" style="24" customWidth="1"/>
    <col min="13363" max="13363" width="3.625" style="24" customWidth="1"/>
    <col min="13364" max="13364" width="2.875" style="24" customWidth="1"/>
    <col min="13365" max="13365" width="0.875" style="24" customWidth="1"/>
    <col min="13366" max="13366" width="1.125" style="24" customWidth="1"/>
    <col min="13367" max="13367" width="5.375" style="24" customWidth="1"/>
    <col min="13368" max="13368" width="6.5" style="24" customWidth="1"/>
    <col min="13369" max="13369" width="4.125" style="24" customWidth="1"/>
    <col min="13370" max="13370" width="7.875" style="24" customWidth="1"/>
    <col min="13371" max="13371" width="8.875" style="24" customWidth="1"/>
    <col min="13372" max="13375" width="6.125" style="24" customWidth="1"/>
    <col min="13376" max="13376" width="4.875" style="24" customWidth="1"/>
    <col min="13377" max="13377" width="2.5" style="24" customWidth="1"/>
    <col min="13378" max="13378" width="4.875" style="24" customWidth="1"/>
    <col min="13379" max="13616" width="8.875" style="24"/>
    <col min="13617" max="13617" width="1.875" style="24" customWidth="1"/>
    <col min="13618" max="13618" width="2.5" style="24" customWidth="1"/>
    <col min="13619" max="13619" width="3.625" style="24" customWidth="1"/>
    <col min="13620" max="13620" width="2.875" style="24" customWidth="1"/>
    <col min="13621" max="13621" width="0.875" style="24" customWidth="1"/>
    <col min="13622" max="13622" width="1.125" style="24" customWidth="1"/>
    <col min="13623" max="13623" width="5.375" style="24" customWidth="1"/>
    <col min="13624" max="13624" width="6.5" style="24" customWidth="1"/>
    <col min="13625" max="13625" width="4.125" style="24" customWidth="1"/>
    <col min="13626" max="13626" width="7.875" style="24" customWidth="1"/>
    <col min="13627" max="13627" width="8.875" style="24" customWidth="1"/>
    <col min="13628" max="13631" width="6.125" style="24" customWidth="1"/>
    <col min="13632" max="13632" width="4.875" style="24" customWidth="1"/>
    <col min="13633" max="13633" width="2.5" style="24" customWidth="1"/>
    <col min="13634" max="13634" width="4.875" style="24" customWidth="1"/>
    <col min="13635" max="13872" width="8.875" style="24"/>
    <col min="13873" max="13873" width="1.875" style="24" customWidth="1"/>
    <col min="13874" max="13874" width="2.5" style="24" customWidth="1"/>
    <col min="13875" max="13875" width="3.625" style="24" customWidth="1"/>
    <col min="13876" max="13876" width="2.875" style="24" customWidth="1"/>
    <col min="13877" max="13877" width="0.875" style="24" customWidth="1"/>
    <col min="13878" max="13878" width="1.125" style="24" customWidth="1"/>
    <col min="13879" max="13879" width="5.375" style="24" customWidth="1"/>
    <col min="13880" max="13880" width="6.5" style="24" customWidth="1"/>
    <col min="13881" max="13881" width="4.125" style="24" customWidth="1"/>
    <col min="13882" max="13882" width="7.875" style="24" customWidth="1"/>
    <col min="13883" max="13883" width="8.875" style="24" customWidth="1"/>
    <col min="13884" max="13887" width="6.125" style="24" customWidth="1"/>
    <col min="13888" max="13888" width="4.875" style="24" customWidth="1"/>
    <col min="13889" max="13889" width="2.5" style="24" customWidth="1"/>
    <col min="13890" max="13890" width="4.875" style="24" customWidth="1"/>
    <col min="13891" max="14128" width="8.875" style="24"/>
    <col min="14129" max="14129" width="1.875" style="24" customWidth="1"/>
    <col min="14130" max="14130" width="2.5" style="24" customWidth="1"/>
    <col min="14131" max="14131" width="3.625" style="24" customWidth="1"/>
    <col min="14132" max="14132" width="2.875" style="24" customWidth="1"/>
    <col min="14133" max="14133" width="0.875" style="24" customWidth="1"/>
    <col min="14134" max="14134" width="1.125" style="24" customWidth="1"/>
    <col min="14135" max="14135" width="5.375" style="24" customWidth="1"/>
    <col min="14136" max="14136" width="6.5" style="24" customWidth="1"/>
    <col min="14137" max="14137" width="4.125" style="24" customWidth="1"/>
    <col min="14138" max="14138" width="7.875" style="24" customWidth="1"/>
    <col min="14139" max="14139" width="8.875" style="24" customWidth="1"/>
    <col min="14140" max="14143" width="6.125" style="24" customWidth="1"/>
    <col min="14144" max="14144" width="4.875" style="24" customWidth="1"/>
    <col min="14145" max="14145" width="2.5" style="24" customWidth="1"/>
    <col min="14146" max="14146" width="4.875" style="24" customWidth="1"/>
    <col min="14147" max="14384" width="8.875" style="24"/>
    <col min="14385" max="14385" width="1.875" style="24" customWidth="1"/>
    <col min="14386" max="14386" width="2.5" style="24" customWidth="1"/>
    <col min="14387" max="14387" width="3.625" style="24" customWidth="1"/>
    <col min="14388" max="14388" width="2.875" style="24" customWidth="1"/>
    <col min="14389" max="14389" width="0.875" style="24" customWidth="1"/>
    <col min="14390" max="14390" width="1.125" style="24" customWidth="1"/>
    <col min="14391" max="14391" width="5.375" style="24" customWidth="1"/>
    <col min="14392" max="14392" width="6.5" style="24" customWidth="1"/>
    <col min="14393" max="14393" width="4.125" style="24" customWidth="1"/>
    <col min="14394" max="14394" width="7.875" style="24" customWidth="1"/>
    <col min="14395" max="14395" width="8.875" style="24" customWidth="1"/>
    <col min="14396" max="14399" width="6.125" style="24" customWidth="1"/>
    <col min="14400" max="14400" width="4.875" style="24" customWidth="1"/>
    <col min="14401" max="14401" width="2.5" style="24" customWidth="1"/>
    <col min="14402" max="14402" width="4.875" style="24" customWidth="1"/>
    <col min="14403" max="14640" width="8.875" style="24"/>
    <col min="14641" max="14641" width="1.875" style="24" customWidth="1"/>
    <col min="14642" max="14642" width="2.5" style="24" customWidth="1"/>
    <col min="14643" max="14643" width="3.625" style="24" customWidth="1"/>
    <col min="14644" max="14644" width="2.875" style="24" customWidth="1"/>
    <col min="14645" max="14645" width="0.875" style="24" customWidth="1"/>
    <col min="14646" max="14646" width="1.125" style="24" customWidth="1"/>
    <col min="14647" max="14647" width="5.375" style="24" customWidth="1"/>
    <col min="14648" max="14648" width="6.5" style="24" customWidth="1"/>
    <col min="14649" max="14649" width="4.125" style="24" customWidth="1"/>
    <col min="14650" max="14650" width="7.875" style="24" customWidth="1"/>
    <col min="14651" max="14651" width="8.875" style="24" customWidth="1"/>
    <col min="14652" max="14655" width="6.125" style="24" customWidth="1"/>
    <col min="14656" max="14656" width="4.875" style="24" customWidth="1"/>
    <col min="14657" max="14657" width="2.5" style="24" customWidth="1"/>
    <col min="14658" max="14658" width="4.875" style="24" customWidth="1"/>
    <col min="14659" max="14896" width="8.875" style="24"/>
    <col min="14897" max="14897" width="1.875" style="24" customWidth="1"/>
    <col min="14898" max="14898" width="2.5" style="24" customWidth="1"/>
    <col min="14899" max="14899" width="3.625" style="24" customWidth="1"/>
    <col min="14900" max="14900" width="2.875" style="24" customWidth="1"/>
    <col min="14901" max="14901" width="0.875" style="24" customWidth="1"/>
    <col min="14902" max="14902" width="1.125" style="24" customWidth="1"/>
    <col min="14903" max="14903" width="5.375" style="24" customWidth="1"/>
    <col min="14904" max="14904" width="6.5" style="24" customWidth="1"/>
    <col min="14905" max="14905" width="4.125" style="24" customWidth="1"/>
    <col min="14906" max="14906" width="7.875" style="24" customWidth="1"/>
    <col min="14907" max="14907" width="8.875" style="24" customWidth="1"/>
    <col min="14908" max="14911" width="6.125" style="24" customWidth="1"/>
    <col min="14912" max="14912" width="4.875" style="24" customWidth="1"/>
    <col min="14913" max="14913" width="2.5" style="24" customWidth="1"/>
    <col min="14914" max="14914" width="4.875" style="24" customWidth="1"/>
    <col min="14915" max="15152" width="8.875" style="24"/>
    <col min="15153" max="15153" width="1.875" style="24" customWidth="1"/>
    <col min="15154" max="15154" width="2.5" style="24" customWidth="1"/>
    <col min="15155" max="15155" width="3.625" style="24" customWidth="1"/>
    <col min="15156" max="15156" width="2.875" style="24" customWidth="1"/>
    <col min="15157" max="15157" width="0.875" style="24" customWidth="1"/>
    <col min="15158" max="15158" width="1.125" style="24" customWidth="1"/>
    <col min="15159" max="15159" width="5.375" style="24" customWidth="1"/>
    <col min="15160" max="15160" width="6.5" style="24" customWidth="1"/>
    <col min="15161" max="15161" width="4.125" style="24" customWidth="1"/>
    <col min="15162" max="15162" width="7.875" style="24" customWidth="1"/>
    <col min="15163" max="15163" width="8.875" style="24" customWidth="1"/>
    <col min="15164" max="15167" width="6.125" style="24" customWidth="1"/>
    <col min="15168" max="15168" width="4.875" style="24" customWidth="1"/>
    <col min="15169" max="15169" width="2.5" style="24" customWidth="1"/>
    <col min="15170" max="15170" width="4.875" style="24" customWidth="1"/>
    <col min="15171" max="15408" width="8.875" style="24"/>
    <col min="15409" max="15409" width="1.875" style="24" customWidth="1"/>
    <col min="15410" max="15410" width="2.5" style="24" customWidth="1"/>
    <col min="15411" max="15411" width="3.625" style="24" customWidth="1"/>
    <col min="15412" max="15412" width="2.875" style="24" customWidth="1"/>
    <col min="15413" max="15413" width="0.875" style="24" customWidth="1"/>
    <col min="15414" max="15414" width="1.125" style="24" customWidth="1"/>
    <col min="15415" max="15415" width="5.375" style="24" customWidth="1"/>
    <col min="15416" max="15416" width="6.5" style="24" customWidth="1"/>
    <col min="15417" max="15417" width="4.125" style="24" customWidth="1"/>
    <col min="15418" max="15418" width="7.875" style="24" customWidth="1"/>
    <col min="15419" max="15419" width="8.875" style="24" customWidth="1"/>
    <col min="15420" max="15423" width="6.125" style="24" customWidth="1"/>
    <col min="15424" max="15424" width="4.875" style="24" customWidth="1"/>
    <col min="15425" max="15425" width="2.5" style="24" customWidth="1"/>
    <col min="15426" max="15426" width="4.875" style="24" customWidth="1"/>
    <col min="15427" max="15664" width="8.875" style="24"/>
    <col min="15665" max="15665" width="1.875" style="24" customWidth="1"/>
    <col min="15666" max="15666" width="2.5" style="24" customWidth="1"/>
    <col min="15667" max="15667" width="3.625" style="24" customWidth="1"/>
    <col min="15668" max="15668" width="2.875" style="24" customWidth="1"/>
    <col min="15669" max="15669" width="0.875" style="24" customWidth="1"/>
    <col min="15670" max="15670" width="1.125" style="24" customWidth="1"/>
    <col min="15671" max="15671" width="5.375" style="24" customWidth="1"/>
    <col min="15672" max="15672" width="6.5" style="24" customWidth="1"/>
    <col min="15673" max="15673" width="4.125" style="24" customWidth="1"/>
    <col min="15674" max="15674" width="7.875" style="24" customWidth="1"/>
    <col min="15675" max="15675" width="8.875" style="24" customWidth="1"/>
    <col min="15676" max="15679" width="6.125" style="24" customWidth="1"/>
    <col min="15680" max="15680" width="4.875" style="24" customWidth="1"/>
    <col min="15681" max="15681" width="2.5" style="24" customWidth="1"/>
    <col min="15682" max="15682" width="4.875" style="24" customWidth="1"/>
    <col min="15683" max="15920" width="8.875" style="24"/>
    <col min="15921" max="15921" width="1.875" style="24" customWidth="1"/>
    <col min="15922" max="15922" width="2.5" style="24" customWidth="1"/>
    <col min="15923" max="15923" width="3.625" style="24" customWidth="1"/>
    <col min="15924" max="15924" width="2.875" style="24" customWidth="1"/>
    <col min="15925" max="15925" width="0.875" style="24" customWidth="1"/>
    <col min="15926" max="15926" width="1.125" style="24" customWidth="1"/>
    <col min="15927" max="15927" width="5.375" style="24" customWidth="1"/>
    <col min="15928" max="15928" width="6.5" style="24" customWidth="1"/>
    <col min="15929" max="15929" width="4.125" style="24" customWidth="1"/>
    <col min="15930" max="15930" width="7.875" style="24" customWidth="1"/>
    <col min="15931" max="15931" width="8.875" style="24" customWidth="1"/>
    <col min="15932" max="15935" width="6.125" style="24" customWidth="1"/>
    <col min="15936" max="15936" width="4.875" style="24" customWidth="1"/>
    <col min="15937" max="15937" width="2.5" style="24" customWidth="1"/>
    <col min="15938" max="15938" width="4.875" style="24" customWidth="1"/>
    <col min="15939" max="16176" width="8.875" style="24"/>
    <col min="16177" max="16177" width="1.875" style="24" customWidth="1"/>
    <col min="16178" max="16178" width="2.5" style="24" customWidth="1"/>
    <col min="16179" max="16179" width="3.625" style="24" customWidth="1"/>
    <col min="16180" max="16180" width="2.875" style="24" customWidth="1"/>
    <col min="16181" max="16181" width="0.875" style="24" customWidth="1"/>
    <col min="16182" max="16182" width="1.125" style="24" customWidth="1"/>
    <col min="16183" max="16183" width="5.375" style="24" customWidth="1"/>
    <col min="16184" max="16184" width="6.5" style="24" customWidth="1"/>
    <col min="16185" max="16185" width="4.125" style="24" customWidth="1"/>
    <col min="16186" max="16186" width="7.875" style="24" customWidth="1"/>
    <col min="16187" max="16187" width="8.875" style="24" customWidth="1"/>
    <col min="16188" max="16191" width="6.125" style="24" customWidth="1"/>
    <col min="16192" max="16192" width="4.875" style="24" customWidth="1"/>
    <col min="16193" max="16193" width="2.5" style="24" customWidth="1"/>
    <col min="16194" max="16194" width="4.875" style="24" customWidth="1"/>
    <col min="16195" max="16384" width="8.875" style="24"/>
  </cols>
  <sheetData>
    <row r="1" spans="1:86" s="14" customFormat="1" ht="22.5" customHeight="1">
      <c r="B1" s="685" t="s">
        <v>36</v>
      </c>
      <c r="C1" s="685" t="s">
        <v>37</v>
      </c>
      <c r="D1" s="685" t="s">
        <v>38</v>
      </c>
      <c r="E1" s="66"/>
      <c r="F1" s="681" t="s">
        <v>70</v>
      </c>
      <c r="G1" s="681"/>
      <c r="H1" s="67"/>
      <c r="I1" s="686" t="s">
        <v>163</v>
      </c>
      <c r="J1" s="687"/>
      <c r="K1" s="687"/>
      <c r="L1" s="687"/>
      <c r="M1" s="687"/>
      <c r="N1" s="687"/>
      <c r="O1" s="687"/>
      <c r="P1" s="687"/>
      <c r="Q1" s="687"/>
      <c r="R1" s="687"/>
      <c r="S1" s="687"/>
      <c r="T1" s="687"/>
      <c r="U1" s="687"/>
      <c r="V1" s="688"/>
      <c r="W1" s="67"/>
      <c r="X1" s="674" t="s">
        <v>71</v>
      </c>
      <c r="Y1" s="675"/>
      <c r="Z1" s="675"/>
      <c r="AA1" s="675"/>
      <c r="AB1" s="675"/>
      <c r="AC1" s="675"/>
      <c r="AD1" s="675"/>
      <c r="AE1" s="676"/>
      <c r="AF1" s="67"/>
      <c r="AG1" s="667" t="s">
        <v>164</v>
      </c>
      <c r="AH1" s="668"/>
      <c r="AI1" s="668"/>
      <c r="AJ1" s="668"/>
      <c r="AK1" s="668"/>
      <c r="AL1" s="668"/>
      <c r="AM1" s="668"/>
      <c r="AN1" s="669"/>
      <c r="AO1" s="18"/>
      <c r="AP1" s="681" t="s">
        <v>39</v>
      </c>
      <c r="AQ1" s="681"/>
      <c r="AR1" s="67"/>
      <c r="AS1" s="681" t="s">
        <v>40</v>
      </c>
      <c r="AT1" s="681"/>
      <c r="AU1" s="681"/>
      <c r="AV1" s="67"/>
      <c r="AW1" s="670" t="s">
        <v>69</v>
      </c>
      <c r="AX1" s="67"/>
      <c r="AY1" s="670" t="s">
        <v>72</v>
      </c>
      <c r="AZ1" s="67"/>
      <c r="BA1" s="674" t="s">
        <v>106</v>
      </c>
      <c r="BB1" s="675"/>
      <c r="BC1" s="675"/>
      <c r="BD1" s="675"/>
      <c r="BE1" s="675"/>
      <c r="BF1" s="675"/>
      <c r="BG1" s="675"/>
      <c r="BH1" s="675"/>
      <c r="BI1" s="676"/>
      <c r="BJ1" s="67"/>
      <c r="BK1" s="667" t="s">
        <v>107</v>
      </c>
      <c r="BL1" s="668"/>
      <c r="BM1" s="668"/>
      <c r="BN1" s="669"/>
      <c r="BO1" s="67"/>
      <c r="BP1" s="670" t="s">
        <v>73</v>
      </c>
      <c r="BQ1" s="67"/>
      <c r="BR1" s="67"/>
      <c r="BS1" s="672" t="s">
        <v>165</v>
      </c>
      <c r="BT1" s="673"/>
      <c r="BU1" s="673" t="s">
        <v>166</v>
      </c>
    </row>
    <row r="2" spans="1:86" s="14" customFormat="1" ht="22.5" customHeight="1">
      <c r="B2" s="685"/>
      <c r="C2" s="685"/>
      <c r="D2" s="685"/>
      <c r="E2" s="66"/>
      <c r="F2" s="68" t="s">
        <v>41</v>
      </c>
      <c r="G2" s="69" t="s">
        <v>42</v>
      </c>
      <c r="H2" s="21"/>
      <c r="I2" s="674" t="s">
        <v>41</v>
      </c>
      <c r="J2" s="675"/>
      <c r="K2" s="675"/>
      <c r="L2" s="675"/>
      <c r="M2" s="675"/>
      <c r="N2" s="675"/>
      <c r="O2" s="675"/>
      <c r="P2" s="674" t="s">
        <v>42</v>
      </c>
      <c r="Q2" s="675"/>
      <c r="R2" s="675"/>
      <c r="S2" s="675"/>
      <c r="T2" s="675"/>
      <c r="U2" s="675"/>
      <c r="V2" s="676"/>
      <c r="W2" s="21"/>
      <c r="X2" s="683"/>
      <c r="Y2" s="673"/>
      <c r="Z2" s="673"/>
      <c r="AA2" s="673"/>
      <c r="AB2" s="673"/>
      <c r="AC2" s="673"/>
      <c r="AD2" s="673"/>
      <c r="AE2" s="684"/>
      <c r="AF2" s="21"/>
      <c r="AG2" s="105"/>
      <c r="AH2" s="674" t="s">
        <v>163</v>
      </c>
      <c r="AI2" s="675"/>
      <c r="AJ2" s="675"/>
      <c r="AK2" s="675"/>
      <c r="AL2" s="675"/>
      <c r="AM2" s="675"/>
      <c r="AN2" s="676"/>
      <c r="AO2" s="18"/>
      <c r="AP2" s="682"/>
      <c r="AQ2" s="682"/>
      <c r="AR2" s="67"/>
      <c r="AS2" s="682"/>
      <c r="AT2" s="682"/>
      <c r="AU2" s="682"/>
      <c r="AV2" s="67"/>
      <c r="AW2" s="671"/>
      <c r="AX2" s="67"/>
      <c r="AY2" s="671"/>
      <c r="AZ2" s="21"/>
      <c r="BA2" s="683"/>
      <c r="BB2" s="673"/>
      <c r="BC2" s="673"/>
      <c r="BD2" s="673"/>
      <c r="BE2" s="673"/>
      <c r="BF2" s="673"/>
      <c r="BG2" s="673"/>
      <c r="BH2" s="673"/>
      <c r="BI2" s="684"/>
      <c r="BJ2" s="67"/>
      <c r="BK2" s="677" t="s">
        <v>108</v>
      </c>
      <c r="BL2" s="679" t="s">
        <v>109</v>
      </c>
      <c r="BM2" s="679" t="s">
        <v>110</v>
      </c>
      <c r="BN2" s="705" t="s">
        <v>111</v>
      </c>
      <c r="BO2" s="67"/>
      <c r="BP2" s="671"/>
      <c r="BQ2" s="21"/>
      <c r="BR2" s="21"/>
      <c r="BS2" s="673"/>
      <c r="BT2" s="673"/>
      <c r="BU2" s="673"/>
    </row>
    <row r="3" spans="1:86" s="16" customFormat="1" ht="13.5" customHeight="1">
      <c r="B3" s="685"/>
      <c r="C3" s="685"/>
      <c r="D3" s="685"/>
      <c r="E3" s="70"/>
      <c r="F3" s="71" t="s">
        <v>43</v>
      </c>
      <c r="G3" s="65" t="s">
        <v>43</v>
      </c>
      <c r="H3" s="72"/>
      <c r="I3" s="73"/>
      <c r="J3" s="67"/>
      <c r="K3" s="707" t="s">
        <v>167</v>
      </c>
      <c r="L3" s="708"/>
      <c r="M3" s="708"/>
      <c r="N3" s="708"/>
      <c r="O3" s="708"/>
      <c r="P3" s="73"/>
      <c r="Q3" s="67"/>
      <c r="R3" s="707" t="s">
        <v>167</v>
      </c>
      <c r="S3" s="708"/>
      <c r="T3" s="708"/>
      <c r="U3" s="708"/>
      <c r="V3" s="709"/>
      <c r="W3" s="52"/>
      <c r="X3" s="55"/>
      <c r="Y3" s="74"/>
      <c r="Z3" s="75"/>
      <c r="AA3" s="667" t="s">
        <v>163</v>
      </c>
      <c r="AB3" s="668"/>
      <c r="AC3" s="668"/>
      <c r="AD3" s="668"/>
      <c r="AE3" s="669"/>
      <c r="AF3" s="72"/>
      <c r="AG3" s="105"/>
      <c r="AH3" s="104"/>
      <c r="AI3" s="67"/>
      <c r="AJ3" s="707" t="s">
        <v>167</v>
      </c>
      <c r="AK3" s="708"/>
      <c r="AL3" s="708"/>
      <c r="AM3" s="708"/>
      <c r="AN3" s="709"/>
      <c r="AO3" s="72"/>
      <c r="AP3" s="710" t="s">
        <v>44</v>
      </c>
      <c r="AQ3" s="711"/>
      <c r="AR3" s="72"/>
      <c r="AS3" s="55"/>
      <c r="AT3" s="712" t="s">
        <v>44</v>
      </c>
      <c r="AU3" s="711"/>
      <c r="AV3" s="72"/>
      <c r="AW3" s="671"/>
      <c r="AX3" s="72"/>
      <c r="AY3" s="671"/>
      <c r="AZ3" s="52"/>
      <c r="BA3" s="55"/>
      <c r="BB3" s="75"/>
      <c r="BC3" s="713" t="s">
        <v>163</v>
      </c>
      <c r="BD3" s="714"/>
      <c r="BE3" s="714"/>
      <c r="BF3" s="714"/>
      <c r="BG3" s="714"/>
      <c r="BH3" s="714"/>
      <c r="BI3" s="715"/>
      <c r="BJ3" s="72"/>
      <c r="BK3" s="678"/>
      <c r="BL3" s="680"/>
      <c r="BM3" s="680"/>
      <c r="BN3" s="706"/>
      <c r="BO3" s="72"/>
      <c r="BP3" s="671"/>
      <c r="BQ3" s="52"/>
      <c r="BR3" s="52"/>
      <c r="BS3" s="673"/>
      <c r="BT3" s="673"/>
      <c r="BU3" s="673"/>
      <c r="BV3" s="15"/>
      <c r="BW3" s="15"/>
      <c r="BX3" s="15"/>
      <c r="BY3" s="15"/>
      <c r="BZ3" s="15"/>
      <c r="CA3" s="15"/>
      <c r="CB3" s="15"/>
      <c r="CC3" s="15"/>
      <c r="CD3" s="15"/>
      <c r="CE3" s="15"/>
      <c r="CF3" s="15"/>
      <c r="CG3" s="15"/>
      <c r="CH3" s="15"/>
    </row>
    <row r="4" spans="1:86" s="16" customFormat="1" ht="13.5" customHeight="1">
      <c r="B4" s="670"/>
      <c r="C4" s="670"/>
      <c r="D4" s="670"/>
      <c r="E4" s="70"/>
      <c r="F4" s="70"/>
      <c r="G4" s="66"/>
      <c r="H4" s="72"/>
      <c r="I4" s="73"/>
      <c r="J4" s="106"/>
      <c r="K4" s="691" t="s">
        <v>168</v>
      </c>
      <c r="L4" s="108"/>
      <c r="M4" s="693" t="s">
        <v>169</v>
      </c>
      <c r="N4" s="108"/>
      <c r="O4" s="689" t="s">
        <v>170</v>
      </c>
      <c r="P4" s="73"/>
      <c r="Q4" s="106"/>
      <c r="R4" s="691" t="s">
        <v>168</v>
      </c>
      <c r="S4" s="108"/>
      <c r="T4" s="693" t="s">
        <v>169</v>
      </c>
      <c r="U4" s="108"/>
      <c r="V4" s="689" t="s">
        <v>170</v>
      </c>
      <c r="W4" s="52"/>
      <c r="X4" s="55"/>
      <c r="Y4" s="74"/>
      <c r="Z4" s="75"/>
      <c r="AA4" s="105"/>
      <c r="AB4" s="103"/>
      <c r="AC4" s="699" t="s">
        <v>171</v>
      </c>
      <c r="AD4" s="700"/>
      <c r="AE4" s="701"/>
      <c r="AF4" s="72"/>
      <c r="AG4" s="70"/>
      <c r="AH4" s="110"/>
      <c r="AI4" s="106"/>
      <c r="AJ4" s="691" t="s">
        <v>168</v>
      </c>
      <c r="AK4" s="108"/>
      <c r="AL4" s="693" t="s">
        <v>169</v>
      </c>
      <c r="AM4" s="108"/>
      <c r="AN4" s="689" t="s">
        <v>170</v>
      </c>
      <c r="AO4" s="72"/>
      <c r="AP4" s="78"/>
      <c r="AQ4" s="79"/>
      <c r="AR4" s="72"/>
      <c r="AS4" s="55"/>
      <c r="AT4" s="80"/>
      <c r="AU4" s="79"/>
      <c r="AV4" s="72"/>
      <c r="AW4" s="671"/>
      <c r="AX4" s="72"/>
      <c r="AY4" s="671"/>
      <c r="AZ4" s="52"/>
      <c r="BA4" s="55"/>
      <c r="BB4" s="75"/>
      <c r="BC4" s="111"/>
      <c r="BD4" s="112"/>
      <c r="BE4" s="702" t="s">
        <v>167</v>
      </c>
      <c r="BF4" s="703"/>
      <c r="BG4" s="703"/>
      <c r="BH4" s="703"/>
      <c r="BI4" s="704"/>
      <c r="BJ4" s="72"/>
      <c r="BK4" s="678"/>
      <c r="BL4" s="680"/>
      <c r="BM4" s="680"/>
      <c r="BN4" s="706"/>
      <c r="BO4" s="72"/>
      <c r="BP4" s="671"/>
      <c r="BQ4" s="52"/>
      <c r="BR4" s="52"/>
      <c r="BS4" s="673"/>
      <c r="BT4" s="673"/>
      <c r="BU4" s="673"/>
      <c r="BV4" s="15"/>
      <c r="BW4" s="15"/>
      <c r="BX4" s="15"/>
      <c r="BY4" s="15"/>
      <c r="BZ4" s="15"/>
      <c r="CA4" s="15"/>
      <c r="CB4" s="15"/>
      <c r="CC4" s="15"/>
      <c r="CD4" s="15"/>
      <c r="CE4" s="15"/>
      <c r="CF4" s="15"/>
      <c r="CG4" s="15"/>
      <c r="CH4" s="15"/>
    </row>
    <row r="5" spans="1:86" s="16" customFormat="1">
      <c r="B5" s="670"/>
      <c r="C5" s="670"/>
      <c r="D5" s="670"/>
      <c r="E5" s="70"/>
      <c r="F5" s="73"/>
      <c r="G5" s="64"/>
      <c r="H5" s="76"/>
      <c r="I5" s="55"/>
      <c r="J5" s="52"/>
      <c r="K5" s="692"/>
      <c r="L5" s="113"/>
      <c r="M5" s="694"/>
      <c r="N5" s="113"/>
      <c r="O5" s="690"/>
      <c r="P5" s="55"/>
      <c r="Q5" s="52"/>
      <c r="R5" s="692"/>
      <c r="S5" s="113"/>
      <c r="T5" s="694"/>
      <c r="U5" s="113"/>
      <c r="V5" s="690"/>
      <c r="W5" s="52"/>
      <c r="X5" s="73"/>
      <c r="Y5" s="77"/>
      <c r="Z5" s="76"/>
      <c r="AA5" s="105"/>
      <c r="AB5" s="114"/>
      <c r="AC5" s="107" t="s">
        <v>168</v>
      </c>
      <c r="AD5" s="113"/>
      <c r="AE5" s="115" t="s">
        <v>169</v>
      </c>
      <c r="AF5" s="21"/>
      <c r="AG5" s="55"/>
      <c r="AH5" s="110"/>
      <c r="AI5" s="52"/>
      <c r="AJ5" s="692"/>
      <c r="AK5" s="113"/>
      <c r="AL5" s="694"/>
      <c r="AM5" s="113"/>
      <c r="AN5" s="690"/>
      <c r="AO5" s="72"/>
      <c r="AP5" s="78" t="s">
        <v>45</v>
      </c>
      <c r="AQ5" s="79" t="s">
        <v>46</v>
      </c>
      <c r="AR5" s="72"/>
      <c r="AS5" s="55"/>
      <c r="AT5" s="80" t="s">
        <v>45</v>
      </c>
      <c r="AU5" s="79" t="s">
        <v>46</v>
      </c>
      <c r="AV5" s="72"/>
      <c r="AW5" s="671"/>
      <c r="AX5" s="72"/>
      <c r="AY5" s="671"/>
      <c r="AZ5" s="52"/>
      <c r="BA5" s="73"/>
      <c r="BB5" s="76"/>
      <c r="BC5" s="116"/>
      <c r="BD5" s="117"/>
      <c r="BE5" s="107" t="s">
        <v>172</v>
      </c>
      <c r="BF5" s="113"/>
      <c r="BG5" s="118" t="s">
        <v>169</v>
      </c>
      <c r="BH5" s="113"/>
      <c r="BI5" s="109" t="s">
        <v>170</v>
      </c>
      <c r="BJ5" s="72"/>
      <c r="BK5" s="678"/>
      <c r="BL5" s="680"/>
      <c r="BM5" s="680"/>
      <c r="BN5" s="706"/>
      <c r="BO5" s="72"/>
      <c r="BP5" s="671"/>
      <c r="BQ5" s="52"/>
      <c r="BR5" s="52"/>
      <c r="BS5" s="673"/>
      <c r="BT5" s="673"/>
      <c r="BU5" s="673"/>
      <c r="BV5" s="15"/>
      <c r="BW5" s="15"/>
      <c r="BX5" s="15"/>
      <c r="BY5" s="15"/>
      <c r="BZ5" s="15"/>
      <c r="CA5" s="15"/>
      <c r="CB5" s="15"/>
      <c r="CC5" s="15"/>
      <c r="CD5" s="15"/>
      <c r="CE5" s="15"/>
      <c r="CF5" s="15"/>
      <c r="CG5" s="15"/>
      <c r="CH5" s="15"/>
    </row>
    <row r="6" spans="1:86" s="16" customFormat="1">
      <c r="B6" s="81" t="s">
        <v>74</v>
      </c>
      <c r="C6" s="81" t="s">
        <v>75</v>
      </c>
      <c r="D6" s="81" t="s">
        <v>47</v>
      </c>
      <c r="E6" s="72"/>
      <c r="F6" s="82" t="s">
        <v>76</v>
      </c>
      <c r="G6" s="82" t="s">
        <v>76</v>
      </c>
      <c r="H6" s="21"/>
      <c r="I6" s="696" t="s">
        <v>77</v>
      </c>
      <c r="J6" s="697"/>
      <c r="K6" s="697"/>
      <c r="L6" s="697"/>
      <c r="M6" s="697"/>
      <c r="N6" s="697"/>
      <c r="O6" s="697"/>
      <c r="P6" s="696" t="s">
        <v>77</v>
      </c>
      <c r="Q6" s="697"/>
      <c r="R6" s="697"/>
      <c r="S6" s="697"/>
      <c r="T6" s="697"/>
      <c r="U6" s="697"/>
      <c r="V6" s="698"/>
      <c r="W6" s="52"/>
      <c r="X6" s="696" t="s">
        <v>78</v>
      </c>
      <c r="Y6" s="697"/>
      <c r="Z6" s="697"/>
      <c r="AA6" s="697"/>
      <c r="AB6" s="697"/>
      <c r="AC6" s="697"/>
      <c r="AD6" s="697"/>
      <c r="AE6" s="698"/>
      <c r="AF6" s="21"/>
      <c r="AG6" s="696" t="s">
        <v>79</v>
      </c>
      <c r="AH6" s="697"/>
      <c r="AI6" s="697"/>
      <c r="AJ6" s="697"/>
      <c r="AK6" s="697"/>
      <c r="AL6" s="697"/>
      <c r="AM6" s="697"/>
      <c r="AN6" s="698"/>
      <c r="AO6" s="72"/>
      <c r="AP6" s="695" t="s">
        <v>80</v>
      </c>
      <c r="AQ6" s="695"/>
      <c r="AR6" s="72"/>
      <c r="AS6" s="695" t="s">
        <v>81</v>
      </c>
      <c r="AT6" s="695"/>
      <c r="AU6" s="695"/>
      <c r="AV6" s="72"/>
      <c r="AW6" s="82" t="s">
        <v>82</v>
      </c>
      <c r="AX6" s="72"/>
      <c r="AY6" s="82" t="s">
        <v>83</v>
      </c>
      <c r="AZ6" s="52"/>
      <c r="BA6" s="696" t="s">
        <v>84</v>
      </c>
      <c r="BB6" s="697"/>
      <c r="BC6" s="697"/>
      <c r="BD6" s="697"/>
      <c r="BE6" s="697"/>
      <c r="BF6" s="697"/>
      <c r="BG6" s="697"/>
      <c r="BH6" s="697"/>
      <c r="BI6" s="698"/>
      <c r="BJ6" s="72"/>
      <c r="BK6" s="696" t="s">
        <v>85</v>
      </c>
      <c r="BL6" s="697"/>
      <c r="BM6" s="697"/>
      <c r="BN6" s="698"/>
      <c r="BO6" s="72"/>
      <c r="BP6" s="82" t="s">
        <v>86</v>
      </c>
      <c r="BQ6" s="52"/>
      <c r="BR6" s="52"/>
      <c r="BS6" s="67"/>
      <c r="BT6" s="67"/>
      <c r="BU6" s="67"/>
      <c r="BV6" s="15"/>
      <c r="BW6" s="15"/>
      <c r="BX6" s="15"/>
      <c r="BY6" s="15"/>
      <c r="BZ6" s="15"/>
      <c r="CA6" s="15"/>
      <c r="CB6" s="15"/>
      <c r="CC6" s="15"/>
      <c r="CD6" s="15"/>
      <c r="CE6" s="15"/>
      <c r="CF6" s="15"/>
      <c r="CG6" s="15"/>
      <c r="CH6" s="15"/>
    </row>
    <row r="7" spans="1:86" s="16" customFormat="1" ht="9" customHeight="1">
      <c r="A7" s="16">
        <v>1</v>
      </c>
      <c r="B7" s="17">
        <v>2</v>
      </c>
      <c r="C7" s="17">
        <v>3</v>
      </c>
      <c r="D7" s="17">
        <v>4</v>
      </c>
      <c r="E7" s="17">
        <v>5</v>
      </c>
      <c r="F7" s="17">
        <v>6</v>
      </c>
      <c r="G7" s="17">
        <v>7</v>
      </c>
      <c r="H7" s="17">
        <v>8</v>
      </c>
      <c r="I7" s="17">
        <v>9</v>
      </c>
      <c r="J7" s="17">
        <v>10</v>
      </c>
      <c r="K7" s="17">
        <v>11</v>
      </c>
      <c r="L7" s="17">
        <v>12</v>
      </c>
      <c r="M7" s="17">
        <v>13</v>
      </c>
      <c r="N7" s="17">
        <v>14</v>
      </c>
      <c r="O7" s="17">
        <v>15</v>
      </c>
      <c r="P7" s="17">
        <v>16</v>
      </c>
      <c r="Q7" s="17">
        <v>17</v>
      </c>
      <c r="R7" s="17">
        <v>18</v>
      </c>
      <c r="S7" s="17">
        <v>19</v>
      </c>
      <c r="T7" s="17">
        <v>20</v>
      </c>
      <c r="U7" s="17">
        <v>21</v>
      </c>
      <c r="V7" s="17">
        <v>22</v>
      </c>
      <c r="W7" s="17">
        <v>23</v>
      </c>
      <c r="X7" s="17">
        <v>24</v>
      </c>
      <c r="Y7" s="17">
        <v>25</v>
      </c>
      <c r="Z7" s="17">
        <v>26</v>
      </c>
      <c r="AA7" s="17">
        <v>27</v>
      </c>
      <c r="AB7" s="17">
        <v>28</v>
      </c>
      <c r="AC7" s="17">
        <v>29</v>
      </c>
      <c r="AD7" s="17">
        <v>30</v>
      </c>
      <c r="AE7" s="17">
        <v>31</v>
      </c>
      <c r="AF7" s="17">
        <v>32</v>
      </c>
      <c r="AG7" s="17">
        <v>33</v>
      </c>
      <c r="AH7" s="17">
        <v>34</v>
      </c>
      <c r="AI7" s="17">
        <v>35</v>
      </c>
      <c r="AJ7" s="17">
        <v>36</v>
      </c>
      <c r="AK7" s="17">
        <v>37</v>
      </c>
      <c r="AL7" s="17">
        <v>38</v>
      </c>
      <c r="AM7" s="17">
        <v>39</v>
      </c>
      <c r="AN7" s="17">
        <v>40</v>
      </c>
      <c r="AO7" s="17">
        <v>41</v>
      </c>
      <c r="AP7" s="17">
        <v>42</v>
      </c>
      <c r="AQ7" s="17">
        <v>43</v>
      </c>
      <c r="AR7" s="17">
        <v>44</v>
      </c>
      <c r="AS7" s="17">
        <v>45</v>
      </c>
      <c r="AT7" s="17">
        <v>46</v>
      </c>
      <c r="AU7" s="17">
        <v>47</v>
      </c>
      <c r="AV7" s="17">
        <v>48</v>
      </c>
      <c r="AW7" s="17">
        <v>49</v>
      </c>
      <c r="AX7" s="17">
        <v>50</v>
      </c>
      <c r="AY7" s="17">
        <v>51</v>
      </c>
      <c r="AZ7" s="17">
        <v>52</v>
      </c>
      <c r="BA7" s="17">
        <v>53</v>
      </c>
      <c r="BB7" s="17">
        <v>54</v>
      </c>
      <c r="BC7" s="17">
        <v>55</v>
      </c>
      <c r="BD7" s="17">
        <v>56</v>
      </c>
      <c r="BE7" s="17">
        <v>57</v>
      </c>
      <c r="BF7" s="17">
        <v>58</v>
      </c>
      <c r="BG7" s="17">
        <v>59</v>
      </c>
      <c r="BH7" s="17">
        <v>60</v>
      </c>
      <c r="BI7" s="17">
        <v>61</v>
      </c>
      <c r="BJ7" s="17">
        <v>62</v>
      </c>
      <c r="BK7" s="17">
        <v>63</v>
      </c>
      <c r="BL7" s="17">
        <v>64</v>
      </c>
      <c r="BM7" s="17">
        <v>65</v>
      </c>
      <c r="BN7" s="17">
        <v>66</v>
      </c>
      <c r="BO7" s="17">
        <v>67</v>
      </c>
      <c r="BP7" s="17">
        <v>68</v>
      </c>
      <c r="BQ7" s="52"/>
      <c r="BR7" s="52"/>
      <c r="BS7" s="67"/>
      <c r="BT7" s="67"/>
      <c r="BU7" s="67"/>
      <c r="BV7" s="15"/>
      <c r="BW7" s="15"/>
      <c r="BX7" s="15"/>
      <c r="BY7" s="15"/>
      <c r="BZ7" s="15"/>
      <c r="CA7" s="15"/>
      <c r="CB7" s="15"/>
      <c r="CC7" s="15"/>
      <c r="CD7" s="15"/>
      <c r="CE7" s="15"/>
      <c r="CF7" s="15"/>
      <c r="CG7" s="15"/>
      <c r="CH7" s="15"/>
    </row>
    <row r="8" spans="1:86" s="16" customFormat="1" ht="21" customHeight="1">
      <c r="A8" s="666" t="s">
        <v>100</v>
      </c>
      <c r="B8" s="670" t="s">
        <v>94</v>
      </c>
      <c r="C8" s="720" t="s">
        <v>87</v>
      </c>
      <c r="D8" s="722" t="s">
        <v>48</v>
      </c>
      <c r="E8" s="47"/>
      <c r="F8" s="724">
        <v>234770</v>
      </c>
      <c r="G8" s="724">
        <v>229000</v>
      </c>
      <c r="H8" s="726" t="s">
        <v>49</v>
      </c>
      <c r="I8" s="724">
        <v>2230</v>
      </c>
      <c r="J8" s="738" t="s">
        <v>154</v>
      </c>
      <c r="K8" s="703" t="s">
        <v>173</v>
      </c>
      <c r="L8" s="703" t="s">
        <v>49</v>
      </c>
      <c r="M8" s="741" t="s">
        <v>174</v>
      </c>
      <c r="N8" s="703" t="s">
        <v>49</v>
      </c>
      <c r="O8" s="731">
        <v>2.4</v>
      </c>
      <c r="P8" s="724">
        <v>2170</v>
      </c>
      <c r="Q8" s="738" t="s">
        <v>154</v>
      </c>
      <c r="R8" s="703" t="s">
        <v>173</v>
      </c>
      <c r="S8" s="703" t="s">
        <v>49</v>
      </c>
      <c r="T8" s="741" t="s">
        <v>174</v>
      </c>
      <c r="U8" s="703" t="s">
        <v>49</v>
      </c>
      <c r="V8" s="731">
        <v>2.2000000000000002</v>
      </c>
      <c r="W8" s="726" t="s">
        <v>49</v>
      </c>
      <c r="X8" s="48" t="s">
        <v>145</v>
      </c>
      <c r="Y8" s="49">
        <v>2390</v>
      </c>
      <c r="Z8" s="734" t="s">
        <v>49</v>
      </c>
      <c r="AA8" s="121">
        <v>20</v>
      </c>
      <c r="AB8" s="122" t="s">
        <v>154</v>
      </c>
      <c r="AC8" s="122" t="s">
        <v>173</v>
      </c>
      <c r="AD8" s="122" t="s">
        <v>49</v>
      </c>
      <c r="AE8" s="123" t="s">
        <v>175</v>
      </c>
      <c r="AF8" s="726" t="s">
        <v>49</v>
      </c>
      <c r="AG8" s="735">
        <v>53280</v>
      </c>
      <c r="AH8" s="760">
        <v>530</v>
      </c>
      <c r="AI8" s="738" t="s">
        <v>154</v>
      </c>
      <c r="AJ8" s="703" t="s">
        <v>173</v>
      </c>
      <c r="AK8" s="703" t="s">
        <v>49</v>
      </c>
      <c r="AL8" s="741" t="s">
        <v>174</v>
      </c>
      <c r="AM8" s="703" t="s">
        <v>49</v>
      </c>
      <c r="AN8" s="731">
        <v>3.7</v>
      </c>
      <c r="AO8" s="752" t="s">
        <v>49</v>
      </c>
      <c r="AP8" s="753">
        <v>4100</v>
      </c>
      <c r="AQ8" s="756">
        <v>4500</v>
      </c>
      <c r="AR8" s="759" t="s">
        <v>49</v>
      </c>
      <c r="AS8" s="50" t="s">
        <v>88</v>
      </c>
      <c r="AT8" s="51">
        <v>21000</v>
      </c>
      <c r="AU8" s="87">
        <v>23400</v>
      </c>
      <c r="AV8" s="747" t="s">
        <v>89</v>
      </c>
      <c r="AW8" s="744">
        <v>2540</v>
      </c>
      <c r="AX8" s="747" t="s">
        <v>89</v>
      </c>
      <c r="AY8" s="748" t="s">
        <v>95</v>
      </c>
      <c r="AZ8" s="747" t="s">
        <v>89</v>
      </c>
      <c r="BA8" s="750">
        <v>53390</v>
      </c>
      <c r="BB8" s="726" t="s">
        <v>49</v>
      </c>
      <c r="BC8" s="777">
        <v>530</v>
      </c>
      <c r="BD8" s="708" t="s">
        <v>154</v>
      </c>
      <c r="BE8" s="708" t="s">
        <v>173</v>
      </c>
      <c r="BF8" s="708" t="s">
        <v>49</v>
      </c>
      <c r="BG8" s="780" t="s">
        <v>174</v>
      </c>
      <c r="BH8" s="708" t="s">
        <v>49</v>
      </c>
      <c r="BI8" s="770">
        <v>0.8</v>
      </c>
      <c r="BJ8" s="752" t="s">
        <v>89</v>
      </c>
      <c r="BK8" s="771" t="s">
        <v>112</v>
      </c>
      <c r="BL8" s="773" t="s">
        <v>112</v>
      </c>
      <c r="BM8" s="773" t="s">
        <v>112</v>
      </c>
      <c r="BN8" s="775" t="s">
        <v>112</v>
      </c>
      <c r="BO8" s="759"/>
      <c r="BP8" s="748" t="s">
        <v>152</v>
      </c>
      <c r="BQ8" s="52"/>
      <c r="BR8" s="52"/>
      <c r="BS8" s="67">
        <v>43</v>
      </c>
      <c r="BT8" s="67">
        <v>44</v>
      </c>
      <c r="BU8" s="673">
        <v>5</v>
      </c>
      <c r="BV8" s="15"/>
      <c r="BW8" s="15"/>
      <c r="BX8" s="15"/>
      <c r="BY8" s="15"/>
      <c r="BZ8" s="15"/>
      <c r="CA8" s="15"/>
      <c r="CB8" s="15"/>
      <c r="CC8" s="15"/>
      <c r="CD8" s="15"/>
      <c r="CE8" s="15"/>
      <c r="CF8" s="15"/>
      <c r="CG8" s="15"/>
      <c r="CH8" s="15"/>
    </row>
    <row r="9" spans="1:86" s="16" customFormat="1" ht="21" customHeight="1">
      <c r="A9" s="666"/>
      <c r="B9" s="671"/>
      <c r="C9" s="721"/>
      <c r="D9" s="723"/>
      <c r="E9" s="47"/>
      <c r="F9" s="725"/>
      <c r="G9" s="725"/>
      <c r="H9" s="726"/>
      <c r="I9" s="725"/>
      <c r="J9" s="739"/>
      <c r="K9" s="729"/>
      <c r="L9" s="729"/>
      <c r="M9" s="742"/>
      <c r="N9" s="729"/>
      <c r="O9" s="732"/>
      <c r="P9" s="725"/>
      <c r="Q9" s="739"/>
      <c r="R9" s="729"/>
      <c r="S9" s="729"/>
      <c r="T9" s="742"/>
      <c r="U9" s="729"/>
      <c r="V9" s="732"/>
      <c r="W9" s="726"/>
      <c r="X9" s="53" t="s">
        <v>146</v>
      </c>
      <c r="Y9" s="54">
        <v>4780</v>
      </c>
      <c r="Z9" s="734"/>
      <c r="AA9" s="124">
        <v>40</v>
      </c>
      <c r="AB9" s="125" t="s">
        <v>154</v>
      </c>
      <c r="AC9" s="125" t="s">
        <v>173</v>
      </c>
      <c r="AD9" s="125" t="s">
        <v>49</v>
      </c>
      <c r="AE9" s="126" t="s">
        <v>175</v>
      </c>
      <c r="AF9" s="726"/>
      <c r="AG9" s="736"/>
      <c r="AH9" s="761"/>
      <c r="AI9" s="739"/>
      <c r="AJ9" s="729"/>
      <c r="AK9" s="729"/>
      <c r="AL9" s="742"/>
      <c r="AM9" s="729"/>
      <c r="AN9" s="732"/>
      <c r="AO9" s="752"/>
      <c r="AP9" s="754"/>
      <c r="AQ9" s="757"/>
      <c r="AR9" s="759"/>
      <c r="AS9" s="55" t="s">
        <v>90</v>
      </c>
      <c r="AT9" s="56">
        <v>11600</v>
      </c>
      <c r="AU9" s="88">
        <v>12900</v>
      </c>
      <c r="AV9" s="747"/>
      <c r="AW9" s="745"/>
      <c r="AX9" s="747"/>
      <c r="AY9" s="749"/>
      <c r="AZ9" s="747"/>
      <c r="BA9" s="751"/>
      <c r="BB9" s="726"/>
      <c r="BC9" s="778"/>
      <c r="BD9" s="729"/>
      <c r="BE9" s="729"/>
      <c r="BF9" s="729"/>
      <c r="BG9" s="742"/>
      <c r="BH9" s="729"/>
      <c r="BI9" s="732"/>
      <c r="BJ9" s="752"/>
      <c r="BK9" s="772"/>
      <c r="BL9" s="774"/>
      <c r="BM9" s="774"/>
      <c r="BN9" s="776"/>
      <c r="BO9" s="759"/>
      <c r="BP9" s="749"/>
      <c r="BQ9" s="52"/>
      <c r="BR9" s="52"/>
      <c r="BS9" s="67"/>
      <c r="BT9" s="67"/>
      <c r="BU9" s="673"/>
      <c r="BV9" s="15"/>
      <c r="BW9" s="15"/>
      <c r="BX9" s="15"/>
      <c r="BY9" s="15"/>
      <c r="BZ9" s="15"/>
      <c r="CA9" s="15"/>
      <c r="CB9" s="15"/>
      <c r="CC9" s="15"/>
      <c r="CD9" s="15"/>
      <c r="CE9" s="15"/>
      <c r="CF9" s="15"/>
      <c r="CG9" s="15"/>
      <c r="CH9" s="15"/>
    </row>
    <row r="10" spans="1:86" s="16" customFormat="1" ht="21" customHeight="1">
      <c r="A10" s="666"/>
      <c r="B10" s="671"/>
      <c r="C10" s="721"/>
      <c r="D10" s="723"/>
      <c r="E10" s="47"/>
      <c r="F10" s="725"/>
      <c r="G10" s="725"/>
      <c r="H10" s="726"/>
      <c r="I10" s="725"/>
      <c r="J10" s="739"/>
      <c r="K10" s="729"/>
      <c r="L10" s="729"/>
      <c r="M10" s="742"/>
      <c r="N10" s="729"/>
      <c r="O10" s="732"/>
      <c r="P10" s="725"/>
      <c r="Q10" s="739"/>
      <c r="R10" s="729"/>
      <c r="S10" s="729"/>
      <c r="T10" s="742"/>
      <c r="U10" s="729"/>
      <c r="V10" s="732"/>
      <c r="W10" s="726"/>
      <c r="X10" s="53"/>
      <c r="Y10" s="54"/>
      <c r="Z10" s="734"/>
      <c r="AA10" s="127"/>
      <c r="AB10" s="125"/>
      <c r="AC10" s="125"/>
      <c r="AD10" s="125"/>
      <c r="AE10" s="126"/>
      <c r="AF10" s="726"/>
      <c r="AG10" s="736"/>
      <c r="AH10" s="761"/>
      <c r="AI10" s="739"/>
      <c r="AJ10" s="729"/>
      <c r="AK10" s="729"/>
      <c r="AL10" s="742"/>
      <c r="AM10" s="729"/>
      <c r="AN10" s="732"/>
      <c r="AO10" s="752"/>
      <c r="AP10" s="754"/>
      <c r="AQ10" s="757"/>
      <c r="AR10" s="759"/>
      <c r="AS10" s="55" t="s">
        <v>91</v>
      </c>
      <c r="AT10" s="56">
        <v>10100</v>
      </c>
      <c r="AU10" s="88">
        <v>11200</v>
      </c>
      <c r="AV10" s="747"/>
      <c r="AW10" s="745"/>
      <c r="AX10" s="747"/>
      <c r="AY10" s="766">
        <v>7.0000000000000007E-2</v>
      </c>
      <c r="AZ10" s="747"/>
      <c r="BA10" s="751"/>
      <c r="BB10" s="726"/>
      <c r="BC10" s="778"/>
      <c r="BD10" s="729"/>
      <c r="BE10" s="729"/>
      <c r="BF10" s="729"/>
      <c r="BG10" s="742"/>
      <c r="BH10" s="729"/>
      <c r="BI10" s="732"/>
      <c r="BJ10" s="752"/>
      <c r="BK10" s="716">
        <v>0.02</v>
      </c>
      <c r="BL10" s="718">
        <v>0.04</v>
      </c>
      <c r="BM10" s="718">
        <v>0.05</v>
      </c>
      <c r="BN10" s="768">
        <v>7.0000000000000007E-2</v>
      </c>
      <c r="BO10" s="759"/>
      <c r="BP10" s="766">
        <v>0.88</v>
      </c>
      <c r="BQ10" s="52"/>
      <c r="BR10" s="52"/>
      <c r="BS10" s="67"/>
      <c r="BT10" s="67"/>
      <c r="BU10" s="673"/>
      <c r="BV10" s="15"/>
      <c r="BW10" s="15"/>
      <c r="BX10" s="15"/>
      <c r="BY10" s="15"/>
      <c r="BZ10" s="15"/>
      <c r="CA10" s="15"/>
      <c r="CB10" s="15"/>
      <c r="CC10" s="15"/>
      <c r="CD10" s="15"/>
      <c r="CE10" s="15"/>
      <c r="CF10" s="15"/>
      <c r="CG10" s="15"/>
      <c r="CH10" s="15"/>
    </row>
    <row r="11" spans="1:86" s="16" customFormat="1" ht="21" customHeight="1">
      <c r="A11" s="666"/>
      <c r="B11" s="671"/>
      <c r="C11" s="721"/>
      <c r="D11" s="723"/>
      <c r="E11" s="47"/>
      <c r="F11" s="725"/>
      <c r="G11" s="725"/>
      <c r="H11" s="726"/>
      <c r="I11" s="725"/>
      <c r="J11" s="740"/>
      <c r="K11" s="730"/>
      <c r="L11" s="730"/>
      <c r="M11" s="743"/>
      <c r="N11" s="730"/>
      <c r="O11" s="733"/>
      <c r="P11" s="725"/>
      <c r="Q11" s="740"/>
      <c r="R11" s="730"/>
      <c r="S11" s="730"/>
      <c r="T11" s="743"/>
      <c r="U11" s="730"/>
      <c r="V11" s="733"/>
      <c r="W11" s="726"/>
      <c r="X11" s="57"/>
      <c r="Y11" s="58"/>
      <c r="Z11" s="734"/>
      <c r="AA11" s="128"/>
      <c r="AB11" s="129"/>
      <c r="AC11" s="129"/>
      <c r="AD11" s="129"/>
      <c r="AE11" s="130"/>
      <c r="AF11" s="726"/>
      <c r="AG11" s="737"/>
      <c r="AH11" s="762"/>
      <c r="AI11" s="740"/>
      <c r="AJ11" s="730"/>
      <c r="AK11" s="730"/>
      <c r="AL11" s="743"/>
      <c r="AM11" s="730"/>
      <c r="AN11" s="733"/>
      <c r="AO11" s="752"/>
      <c r="AP11" s="755"/>
      <c r="AQ11" s="758"/>
      <c r="AR11" s="759"/>
      <c r="AS11" s="90" t="s">
        <v>92</v>
      </c>
      <c r="AT11" s="59">
        <v>9000</v>
      </c>
      <c r="AU11" s="89">
        <v>10000</v>
      </c>
      <c r="AV11" s="747"/>
      <c r="AW11" s="746"/>
      <c r="AX11" s="747"/>
      <c r="AY11" s="767"/>
      <c r="AZ11" s="747"/>
      <c r="BA11" s="751"/>
      <c r="BB11" s="726"/>
      <c r="BC11" s="779"/>
      <c r="BD11" s="729"/>
      <c r="BE11" s="729"/>
      <c r="BF11" s="729"/>
      <c r="BG11" s="742"/>
      <c r="BH11" s="729"/>
      <c r="BI11" s="732"/>
      <c r="BJ11" s="752"/>
      <c r="BK11" s="717"/>
      <c r="BL11" s="719"/>
      <c r="BM11" s="719"/>
      <c r="BN11" s="769"/>
      <c r="BO11" s="759"/>
      <c r="BP11" s="767"/>
      <c r="BQ11" s="52"/>
      <c r="BR11" s="52"/>
      <c r="BS11" s="67"/>
      <c r="BT11" s="67"/>
      <c r="BU11" s="673"/>
      <c r="BV11" s="15"/>
      <c r="BW11" s="15"/>
      <c r="BX11" s="15"/>
      <c r="BY11" s="15"/>
      <c r="BZ11" s="15"/>
      <c r="CA11" s="15"/>
      <c r="CB11" s="15"/>
      <c r="CC11" s="15"/>
      <c r="CD11" s="15"/>
      <c r="CE11" s="15"/>
      <c r="CF11" s="15"/>
      <c r="CG11" s="15"/>
      <c r="CH11" s="15"/>
    </row>
    <row r="12" spans="1:86" s="16" customFormat="1" ht="21" customHeight="1">
      <c r="A12" s="666" t="s">
        <v>101</v>
      </c>
      <c r="B12" s="671"/>
      <c r="C12" s="727" t="s">
        <v>93</v>
      </c>
      <c r="D12" s="722" t="s">
        <v>48</v>
      </c>
      <c r="E12" s="47"/>
      <c r="F12" s="724">
        <v>206780</v>
      </c>
      <c r="G12" s="724">
        <v>202930</v>
      </c>
      <c r="H12" s="726" t="s">
        <v>49</v>
      </c>
      <c r="I12" s="724">
        <v>1950</v>
      </c>
      <c r="J12" s="738" t="s">
        <v>154</v>
      </c>
      <c r="K12" s="703" t="s">
        <v>173</v>
      </c>
      <c r="L12" s="703" t="s">
        <v>49</v>
      </c>
      <c r="M12" s="741" t="s">
        <v>174</v>
      </c>
      <c r="N12" s="703" t="s">
        <v>49</v>
      </c>
      <c r="O12" s="731">
        <v>2.2999999999999998</v>
      </c>
      <c r="P12" s="724">
        <v>1910</v>
      </c>
      <c r="Q12" s="738" t="s">
        <v>154</v>
      </c>
      <c r="R12" s="703" t="s">
        <v>173</v>
      </c>
      <c r="S12" s="703" t="s">
        <v>49</v>
      </c>
      <c r="T12" s="741" t="s">
        <v>174</v>
      </c>
      <c r="U12" s="703" t="s">
        <v>49</v>
      </c>
      <c r="V12" s="731">
        <v>2.2000000000000002</v>
      </c>
      <c r="W12" s="726" t="s">
        <v>49</v>
      </c>
      <c r="X12" s="48" t="s">
        <v>145</v>
      </c>
      <c r="Y12" s="49">
        <v>1590</v>
      </c>
      <c r="Z12" s="734" t="s">
        <v>49</v>
      </c>
      <c r="AA12" s="121">
        <v>10</v>
      </c>
      <c r="AB12" s="122" t="s">
        <v>154</v>
      </c>
      <c r="AC12" s="122" t="s">
        <v>173</v>
      </c>
      <c r="AD12" s="122" t="s">
        <v>49</v>
      </c>
      <c r="AE12" s="123" t="s">
        <v>175</v>
      </c>
      <c r="AF12" s="726" t="s">
        <v>49</v>
      </c>
      <c r="AG12" s="736">
        <v>53280</v>
      </c>
      <c r="AH12" s="761">
        <v>530</v>
      </c>
      <c r="AI12" s="739" t="s">
        <v>154</v>
      </c>
      <c r="AJ12" s="729" t="s">
        <v>173</v>
      </c>
      <c r="AK12" s="729" t="s">
        <v>49</v>
      </c>
      <c r="AL12" s="742" t="s">
        <v>174</v>
      </c>
      <c r="AM12" s="729" t="s">
        <v>49</v>
      </c>
      <c r="AN12" s="732">
        <v>3.7</v>
      </c>
      <c r="AO12" s="752" t="s">
        <v>49</v>
      </c>
      <c r="AP12" s="753">
        <v>2700</v>
      </c>
      <c r="AQ12" s="756">
        <v>3000</v>
      </c>
      <c r="AR12" s="759" t="s">
        <v>49</v>
      </c>
      <c r="AS12" s="55" t="s">
        <v>88</v>
      </c>
      <c r="AT12" s="56">
        <v>28300</v>
      </c>
      <c r="AU12" s="88">
        <v>31500</v>
      </c>
      <c r="AV12" s="747" t="s">
        <v>89</v>
      </c>
      <c r="AW12" s="744">
        <v>1690</v>
      </c>
      <c r="AX12" s="747" t="s">
        <v>89</v>
      </c>
      <c r="AY12" s="748" t="s">
        <v>95</v>
      </c>
      <c r="AZ12" s="747" t="s">
        <v>89</v>
      </c>
      <c r="BA12" s="750">
        <v>35590</v>
      </c>
      <c r="BB12" s="726" t="s">
        <v>49</v>
      </c>
      <c r="BC12" s="777">
        <v>350</v>
      </c>
      <c r="BD12" s="708" t="s">
        <v>154</v>
      </c>
      <c r="BE12" s="708" t="s">
        <v>173</v>
      </c>
      <c r="BF12" s="708" t="s">
        <v>49</v>
      </c>
      <c r="BG12" s="780" t="s">
        <v>174</v>
      </c>
      <c r="BH12" s="708" t="s">
        <v>49</v>
      </c>
      <c r="BI12" s="770">
        <v>0.8</v>
      </c>
      <c r="BJ12" s="752" t="s">
        <v>89</v>
      </c>
      <c r="BK12" s="771" t="s">
        <v>112</v>
      </c>
      <c r="BL12" s="773" t="s">
        <v>112</v>
      </c>
      <c r="BM12" s="773" t="s">
        <v>112</v>
      </c>
      <c r="BN12" s="775" t="s">
        <v>112</v>
      </c>
      <c r="BO12" s="781"/>
      <c r="BP12" s="60"/>
      <c r="BQ12" s="52"/>
      <c r="BR12" s="52"/>
      <c r="BS12" s="67">
        <v>45</v>
      </c>
      <c r="BT12" s="67">
        <v>46</v>
      </c>
      <c r="BU12" s="673">
        <v>6</v>
      </c>
      <c r="BV12" s="15"/>
      <c r="BW12" s="15"/>
      <c r="BX12" s="15"/>
      <c r="BY12" s="15"/>
      <c r="BZ12" s="15"/>
      <c r="CA12" s="15"/>
      <c r="CB12" s="15"/>
      <c r="CC12" s="15"/>
      <c r="CD12" s="15"/>
      <c r="CE12" s="15"/>
      <c r="CF12" s="15"/>
      <c r="CG12" s="15"/>
      <c r="CH12" s="15"/>
    </row>
    <row r="13" spans="1:86" s="16" customFormat="1" ht="21" customHeight="1">
      <c r="A13" s="666"/>
      <c r="B13" s="671"/>
      <c r="C13" s="728"/>
      <c r="D13" s="723"/>
      <c r="E13" s="47"/>
      <c r="F13" s="725"/>
      <c r="G13" s="725"/>
      <c r="H13" s="726"/>
      <c r="I13" s="725"/>
      <c r="J13" s="739"/>
      <c r="K13" s="729"/>
      <c r="L13" s="729"/>
      <c r="M13" s="742"/>
      <c r="N13" s="729"/>
      <c r="O13" s="732"/>
      <c r="P13" s="725"/>
      <c r="Q13" s="739"/>
      <c r="R13" s="729"/>
      <c r="S13" s="729"/>
      <c r="T13" s="742"/>
      <c r="U13" s="729"/>
      <c r="V13" s="732"/>
      <c r="W13" s="726"/>
      <c r="X13" s="53" t="s">
        <v>147</v>
      </c>
      <c r="Y13" s="54">
        <v>3180</v>
      </c>
      <c r="Z13" s="734"/>
      <c r="AA13" s="124">
        <v>20</v>
      </c>
      <c r="AB13" s="125" t="s">
        <v>154</v>
      </c>
      <c r="AC13" s="125" t="s">
        <v>173</v>
      </c>
      <c r="AD13" s="125" t="s">
        <v>49</v>
      </c>
      <c r="AE13" s="126" t="s">
        <v>175</v>
      </c>
      <c r="AF13" s="726"/>
      <c r="AG13" s="736"/>
      <c r="AH13" s="761"/>
      <c r="AI13" s="739"/>
      <c r="AJ13" s="729"/>
      <c r="AK13" s="729"/>
      <c r="AL13" s="742"/>
      <c r="AM13" s="729"/>
      <c r="AN13" s="732"/>
      <c r="AO13" s="752"/>
      <c r="AP13" s="754"/>
      <c r="AQ13" s="757"/>
      <c r="AR13" s="759"/>
      <c r="AS13" s="55" t="s">
        <v>90</v>
      </c>
      <c r="AT13" s="56">
        <v>15600</v>
      </c>
      <c r="AU13" s="88">
        <v>17300</v>
      </c>
      <c r="AV13" s="747"/>
      <c r="AW13" s="745"/>
      <c r="AX13" s="747"/>
      <c r="AY13" s="749"/>
      <c r="AZ13" s="747"/>
      <c r="BA13" s="751"/>
      <c r="BB13" s="726"/>
      <c r="BC13" s="778"/>
      <c r="BD13" s="729"/>
      <c r="BE13" s="729"/>
      <c r="BF13" s="729"/>
      <c r="BG13" s="742"/>
      <c r="BH13" s="729"/>
      <c r="BI13" s="732"/>
      <c r="BJ13" s="752"/>
      <c r="BK13" s="772"/>
      <c r="BL13" s="774"/>
      <c r="BM13" s="774"/>
      <c r="BN13" s="776"/>
      <c r="BO13" s="781"/>
      <c r="BP13" s="61"/>
      <c r="BQ13" s="52"/>
      <c r="BR13" s="52"/>
      <c r="BS13" s="67"/>
      <c r="BT13" s="67"/>
      <c r="BU13" s="673"/>
      <c r="BV13" s="15"/>
      <c r="BW13" s="15"/>
      <c r="BX13" s="15"/>
      <c r="BY13" s="15"/>
      <c r="BZ13" s="15"/>
      <c r="CA13" s="15"/>
      <c r="CB13" s="15"/>
      <c r="CC13" s="15"/>
      <c r="CD13" s="15"/>
      <c r="CE13" s="15"/>
      <c r="CF13" s="15"/>
      <c r="CG13" s="15"/>
      <c r="CH13" s="15"/>
    </row>
    <row r="14" spans="1:86" s="16" customFormat="1" ht="21" customHeight="1">
      <c r="A14" s="666"/>
      <c r="B14" s="671"/>
      <c r="C14" s="728"/>
      <c r="D14" s="723"/>
      <c r="E14" s="47"/>
      <c r="F14" s="725"/>
      <c r="G14" s="725"/>
      <c r="H14" s="726"/>
      <c r="I14" s="725"/>
      <c r="J14" s="739"/>
      <c r="K14" s="729"/>
      <c r="L14" s="729"/>
      <c r="M14" s="742"/>
      <c r="N14" s="729"/>
      <c r="O14" s="732"/>
      <c r="P14" s="725"/>
      <c r="Q14" s="739"/>
      <c r="R14" s="729"/>
      <c r="S14" s="729"/>
      <c r="T14" s="742"/>
      <c r="U14" s="729"/>
      <c r="V14" s="732"/>
      <c r="W14" s="726"/>
      <c r="X14" s="53" t="s">
        <v>148</v>
      </c>
      <c r="Y14" s="54">
        <v>4770</v>
      </c>
      <c r="Z14" s="734"/>
      <c r="AA14" s="124">
        <v>30</v>
      </c>
      <c r="AB14" s="125" t="s">
        <v>154</v>
      </c>
      <c r="AC14" s="125" t="s">
        <v>173</v>
      </c>
      <c r="AD14" s="125" t="s">
        <v>49</v>
      </c>
      <c r="AE14" s="126" t="s">
        <v>175</v>
      </c>
      <c r="AF14" s="726"/>
      <c r="AG14" s="736"/>
      <c r="AH14" s="761"/>
      <c r="AI14" s="739"/>
      <c r="AJ14" s="729"/>
      <c r="AK14" s="729"/>
      <c r="AL14" s="742"/>
      <c r="AM14" s="729"/>
      <c r="AN14" s="732"/>
      <c r="AO14" s="752"/>
      <c r="AP14" s="754"/>
      <c r="AQ14" s="757"/>
      <c r="AR14" s="759"/>
      <c r="AS14" s="55" t="s">
        <v>91</v>
      </c>
      <c r="AT14" s="56">
        <v>13600</v>
      </c>
      <c r="AU14" s="88">
        <v>15100</v>
      </c>
      <c r="AV14" s="747"/>
      <c r="AW14" s="745"/>
      <c r="AX14" s="747"/>
      <c r="AY14" s="766">
        <v>7.0000000000000007E-2</v>
      </c>
      <c r="AZ14" s="747"/>
      <c r="BA14" s="751"/>
      <c r="BB14" s="726"/>
      <c r="BC14" s="778"/>
      <c r="BD14" s="729"/>
      <c r="BE14" s="729"/>
      <c r="BF14" s="729"/>
      <c r="BG14" s="742"/>
      <c r="BH14" s="729"/>
      <c r="BI14" s="732"/>
      <c r="BJ14" s="752"/>
      <c r="BK14" s="716">
        <v>0.02</v>
      </c>
      <c r="BL14" s="718">
        <v>0.04</v>
      </c>
      <c r="BM14" s="718">
        <v>0.06</v>
      </c>
      <c r="BN14" s="768">
        <v>7.0000000000000007E-2</v>
      </c>
      <c r="BO14" s="781"/>
      <c r="BP14" s="62"/>
      <c r="BQ14" s="52"/>
      <c r="BR14" s="52"/>
      <c r="BS14" s="67"/>
      <c r="BT14" s="67"/>
      <c r="BU14" s="673"/>
      <c r="BV14" s="15"/>
      <c r="BW14" s="15"/>
      <c r="BX14" s="15"/>
      <c r="BY14" s="15"/>
      <c r="BZ14" s="15"/>
      <c r="CA14" s="15"/>
      <c r="CB14" s="15"/>
      <c r="CC14" s="15"/>
      <c r="CD14" s="15"/>
      <c r="CE14" s="15"/>
      <c r="CF14" s="15"/>
      <c r="CG14" s="15"/>
      <c r="CH14" s="15"/>
    </row>
    <row r="15" spans="1:86" s="16" customFormat="1" ht="21" customHeight="1">
      <c r="A15" s="666"/>
      <c r="B15" s="671"/>
      <c r="C15" s="728"/>
      <c r="D15" s="723"/>
      <c r="E15" s="47"/>
      <c r="F15" s="725"/>
      <c r="G15" s="725"/>
      <c r="H15" s="726"/>
      <c r="I15" s="725"/>
      <c r="J15" s="740"/>
      <c r="K15" s="730"/>
      <c r="L15" s="730"/>
      <c r="M15" s="743"/>
      <c r="N15" s="730"/>
      <c r="O15" s="733"/>
      <c r="P15" s="725"/>
      <c r="Q15" s="740"/>
      <c r="R15" s="730"/>
      <c r="S15" s="730"/>
      <c r="T15" s="743"/>
      <c r="U15" s="730"/>
      <c r="V15" s="733"/>
      <c r="W15" s="726"/>
      <c r="X15" s="57"/>
      <c r="Y15" s="58"/>
      <c r="Z15" s="734"/>
      <c r="AA15" s="128"/>
      <c r="AB15" s="129"/>
      <c r="AC15" s="129"/>
      <c r="AD15" s="129"/>
      <c r="AE15" s="130"/>
      <c r="AF15" s="726"/>
      <c r="AG15" s="736"/>
      <c r="AH15" s="761"/>
      <c r="AI15" s="763"/>
      <c r="AJ15" s="764"/>
      <c r="AK15" s="764"/>
      <c r="AL15" s="765"/>
      <c r="AM15" s="764"/>
      <c r="AN15" s="733"/>
      <c r="AO15" s="752"/>
      <c r="AP15" s="755"/>
      <c r="AQ15" s="758"/>
      <c r="AR15" s="759"/>
      <c r="AS15" s="90" t="s">
        <v>92</v>
      </c>
      <c r="AT15" s="59">
        <v>12200</v>
      </c>
      <c r="AU15" s="89">
        <v>13500</v>
      </c>
      <c r="AV15" s="747"/>
      <c r="AW15" s="746"/>
      <c r="AX15" s="747"/>
      <c r="AY15" s="767"/>
      <c r="AZ15" s="747"/>
      <c r="BA15" s="751"/>
      <c r="BB15" s="726"/>
      <c r="BC15" s="779"/>
      <c r="BD15" s="729"/>
      <c r="BE15" s="729"/>
      <c r="BF15" s="729"/>
      <c r="BG15" s="742"/>
      <c r="BH15" s="729"/>
      <c r="BI15" s="732"/>
      <c r="BJ15" s="752"/>
      <c r="BK15" s="717"/>
      <c r="BL15" s="719"/>
      <c r="BM15" s="719"/>
      <c r="BN15" s="769"/>
      <c r="BO15" s="781"/>
      <c r="BP15" s="63"/>
      <c r="BQ15" s="52"/>
      <c r="BR15" s="52"/>
      <c r="BS15" s="67"/>
      <c r="BT15" s="67"/>
      <c r="BU15" s="673"/>
      <c r="BV15" s="15"/>
      <c r="BW15" s="15"/>
      <c r="BX15" s="15"/>
      <c r="BY15" s="15"/>
      <c r="BZ15" s="15"/>
      <c r="CA15" s="15"/>
      <c r="CB15" s="15"/>
      <c r="CC15" s="15"/>
      <c r="CD15" s="15"/>
      <c r="CE15" s="15"/>
      <c r="CF15" s="15"/>
      <c r="CG15" s="15"/>
      <c r="CH15" s="15"/>
    </row>
    <row r="16" spans="1:86">
      <c r="J16" s="132"/>
      <c r="K16" s="132"/>
      <c r="L16" s="132"/>
      <c r="M16" s="132"/>
      <c r="N16" s="132"/>
      <c r="O16" s="132"/>
      <c r="Q16" s="132"/>
      <c r="R16" s="132"/>
      <c r="S16" s="132"/>
      <c r="T16" s="132"/>
      <c r="U16" s="132"/>
      <c r="V16" s="132"/>
      <c r="AB16" s="132"/>
      <c r="AC16" s="132"/>
      <c r="AD16" s="132"/>
      <c r="AE16" s="132"/>
      <c r="AI16" s="132"/>
      <c r="AJ16" s="132"/>
      <c r="AK16" s="132"/>
      <c r="AL16" s="132"/>
      <c r="AM16" s="132"/>
      <c r="AN16" s="132"/>
      <c r="BD16" s="132"/>
      <c r="BE16" s="132"/>
      <c r="BF16" s="132"/>
      <c r="BG16" s="132"/>
      <c r="BH16" s="132"/>
      <c r="BI16" s="132"/>
    </row>
    <row r="17" spans="10:61">
      <c r="J17" s="132"/>
      <c r="K17" s="132"/>
      <c r="L17" s="132"/>
      <c r="M17" s="132"/>
      <c r="N17" s="132"/>
      <c r="O17" s="132"/>
      <c r="Q17" s="132"/>
      <c r="R17" s="132"/>
      <c r="S17" s="132"/>
      <c r="T17" s="132"/>
      <c r="U17" s="132"/>
      <c r="V17" s="132"/>
      <c r="AB17" s="132"/>
      <c r="AC17" s="132"/>
      <c r="AD17" s="132"/>
      <c r="AE17" s="132"/>
      <c r="AI17" s="132"/>
      <c r="AJ17" s="132"/>
      <c r="AK17" s="132"/>
      <c r="AL17" s="132"/>
      <c r="AM17" s="132"/>
      <c r="AN17" s="132"/>
      <c r="BD17" s="132"/>
      <c r="BE17" s="132"/>
      <c r="BF17" s="132"/>
      <c r="BG17" s="132"/>
      <c r="BH17" s="132"/>
      <c r="BI17" s="132"/>
    </row>
    <row r="18" spans="10:61">
      <c r="AB18" s="132"/>
      <c r="AC18" s="132"/>
      <c r="AD18" s="132"/>
      <c r="AE18" s="132"/>
      <c r="AI18" s="132"/>
      <c r="AJ18" s="132"/>
      <c r="AK18" s="132"/>
      <c r="AL18" s="132"/>
      <c r="AM18" s="132"/>
      <c r="AN18" s="132"/>
      <c r="BD18" s="132"/>
      <c r="BE18" s="132"/>
      <c r="BF18" s="132"/>
      <c r="BG18" s="132"/>
      <c r="BH18" s="132"/>
      <c r="BI18" s="132"/>
    </row>
    <row r="19" spans="10:61">
      <c r="AB19" s="132"/>
      <c r="AC19" s="132"/>
      <c r="AD19" s="132"/>
      <c r="AE19" s="132"/>
      <c r="AI19" s="132"/>
      <c r="AJ19" s="132"/>
      <c r="AK19" s="132"/>
      <c r="AL19" s="132"/>
      <c r="AM19" s="132"/>
      <c r="AN19" s="132"/>
      <c r="BD19" s="132"/>
      <c r="BE19" s="132"/>
      <c r="BF19" s="132"/>
      <c r="BG19" s="132"/>
      <c r="BH19" s="132"/>
      <c r="BI19" s="132"/>
    </row>
    <row r="20" spans="10:61">
      <c r="AB20" s="132"/>
      <c r="AC20" s="132"/>
      <c r="AD20" s="132"/>
      <c r="AE20" s="132"/>
      <c r="AI20" s="132"/>
      <c r="AJ20" s="132"/>
      <c r="AK20" s="132"/>
      <c r="AL20" s="132"/>
      <c r="AM20" s="132"/>
      <c r="AN20" s="132"/>
      <c r="BD20" s="132"/>
      <c r="BE20" s="132"/>
      <c r="BF20" s="132"/>
      <c r="BG20" s="132"/>
      <c r="BH20" s="132"/>
      <c r="BI20" s="132"/>
    </row>
    <row r="21" spans="10:61">
      <c r="AB21" s="132"/>
      <c r="AC21" s="132"/>
      <c r="AD21" s="132"/>
      <c r="AE21" s="132"/>
      <c r="AI21" s="132"/>
      <c r="AJ21" s="132"/>
      <c r="AK21" s="132"/>
      <c r="AL21" s="132"/>
      <c r="AM21" s="132"/>
      <c r="AN21" s="132"/>
      <c r="BD21" s="132"/>
      <c r="BE21" s="132"/>
      <c r="BF21" s="132"/>
      <c r="BG21" s="132"/>
      <c r="BH21" s="132"/>
      <c r="BI21" s="132"/>
    </row>
    <row r="22" spans="10:61">
      <c r="AB22" s="132"/>
      <c r="AC22" s="132"/>
      <c r="AD22" s="132"/>
      <c r="AE22" s="132"/>
      <c r="AI22" s="132"/>
      <c r="AJ22" s="132"/>
      <c r="AK22" s="132"/>
      <c r="AL22" s="132"/>
      <c r="AM22" s="132"/>
      <c r="AN22" s="132"/>
      <c r="BD22" s="132"/>
      <c r="BE22" s="132"/>
      <c r="BF22" s="132"/>
      <c r="BG22" s="132"/>
      <c r="BH22" s="132"/>
      <c r="BI22" s="132"/>
    </row>
    <row r="23" spans="10:61">
      <c r="AB23" s="132"/>
      <c r="AC23" s="132"/>
      <c r="AD23" s="132"/>
      <c r="AE23" s="132"/>
      <c r="AI23" s="132"/>
      <c r="AJ23" s="132"/>
      <c r="AK23" s="132"/>
      <c r="AL23" s="132"/>
      <c r="AM23" s="132"/>
      <c r="AN23" s="132"/>
      <c r="BD23" s="132"/>
      <c r="BE23" s="132"/>
      <c r="BF23" s="132"/>
      <c r="BG23" s="132"/>
      <c r="BH23" s="132"/>
      <c r="BI23" s="132"/>
    </row>
    <row r="24" spans="10:61">
      <c r="AB24" s="132"/>
      <c r="AC24" s="132"/>
      <c r="AD24" s="132"/>
      <c r="AE24" s="132"/>
      <c r="AI24" s="132"/>
      <c r="AJ24" s="132"/>
      <c r="AK24" s="132"/>
      <c r="AL24" s="132"/>
      <c r="AM24" s="132"/>
      <c r="AN24" s="132"/>
      <c r="BD24" s="132"/>
      <c r="BE24" s="132"/>
      <c r="BF24" s="132"/>
      <c r="BG24" s="132"/>
      <c r="BH24" s="132"/>
      <c r="BI24" s="132"/>
    </row>
    <row r="25" spans="10:61">
      <c r="AB25" s="132"/>
      <c r="AC25" s="132"/>
      <c r="AD25" s="132"/>
      <c r="AE25" s="132"/>
      <c r="AI25" s="132"/>
      <c r="AJ25" s="132"/>
      <c r="AK25" s="132"/>
      <c r="AL25" s="132"/>
      <c r="AM25" s="132"/>
      <c r="AN25" s="132"/>
      <c r="BD25" s="132"/>
      <c r="BE25" s="132"/>
      <c r="BF25" s="132"/>
      <c r="BG25" s="132"/>
      <c r="BH25" s="132"/>
      <c r="BI25" s="132"/>
    </row>
    <row r="26" spans="10:61">
      <c r="AB26" s="132"/>
      <c r="AC26" s="132"/>
      <c r="AD26" s="132"/>
      <c r="AE26" s="132"/>
      <c r="AI26" s="132"/>
      <c r="AJ26" s="132"/>
      <c r="AK26" s="132"/>
      <c r="AL26" s="132"/>
      <c r="AM26" s="132"/>
      <c r="AN26" s="132"/>
      <c r="BD26" s="132"/>
      <c r="BE26" s="132"/>
      <c r="BF26" s="132"/>
      <c r="BG26" s="132"/>
      <c r="BH26" s="132"/>
      <c r="BI26" s="132"/>
    </row>
    <row r="27" spans="10:61">
      <c r="AB27" s="132"/>
      <c r="AC27" s="132"/>
      <c r="AD27" s="132"/>
      <c r="AE27" s="132"/>
      <c r="AI27" s="132"/>
      <c r="AJ27" s="132"/>
      <c r="AK27" s="132"/>
      <c r="AL27" s="132"/>
      <c r="AM27" s="132"/>
      <c r="AN27" s="132"/>
      <c r="BD27" s="132"/>
      <c r="BE27" s="132"/>
      <c r="BF27" s="132"/>
      <c r="BG27" s="132"/>
      <c r="BH27" s="132"/>
      <c r="BI27" s="132"/>
    </row>
    <row r="28" spans="10:61">
      <c r="AB28" s="132"/>
      <c r="AC28" s="132"/>
      <c r="AD28" s="132"/>
      <c r="AE28" s="132"/>
      <c r="AI28" s="132"/>
      <c r="AJ28" s="132"/>
      <c r="AK28" s="132"/>
      <c r="AL28" s="132"/>
      <c r="AM28" s="132"/>
      <c r="AN28" s="132"/>
      <c r="BD28" s="132"/>
      <c r="BE28" s="132"/>
      <c r="BF28" s="132"/>
      <c r="BG28" s="132"/>
      <c r="BH28" s="132"/>
      <c r="BI28" s="132"/>
    </row>
    <row r="29" spans="10:61">
      <c r="AB29" s="132"/>
      <c r="AC29" s="132"/>
      <c r="AD29" s="132"/>
      <c r="AE29" s="132"/>
      <c r="AI29" s="132"/>
      <c r="AJ29" s="132"/>
      <c r="AK29" s="132"/>
      <c r="AL29" s="132"/>
      <c r="AM29" s="132"/>
      <c r="AN29" s="132"/>
      <c r="BD29" s="132"/>
      <c r="BE29" s="132"/>
      <c r="BF29" s="132"/>
      <c r="BG29" s="132"/>
      <c r="BH29" s="132"/>
      <c r="BI29" s="132"/>
    </row>
    <row r="30" spans="10:61">
      <c r="AB30" s="132"/>
      <c r="AC30" s="132"/>
      <c r="AD30" s="132"/>
      <c r="AE30" s="132"/>
      <c r="AI30" s="132"/>
      <c r="AJ30" s="132"/>
      <c r="AK30" s="132"/>
      <c r="AL30" s="132"/>
      <c r="AM30" s="132"/>
      <c r="AN30" s="132"/>
      <c r="BD30" s="132"/>
      <c r="BE30" s="132"/>
      <c r="BF30" s="132"/>
      <c r="BG30" s="132"/>
      <c r="BH30" s="132"/>
      <c r="BI30" s="132"/>
    </row>
    <row r="31" spans="10:61">
      <c r="AB31" s="132"/>
      <c r="AC31" s="132"/>
      <c r="AD31" s="132"/>
      <c r="AE31" s="132"/>
      <c r="AI31" s="132"/>
      <c r="AJ31" s="132"/>
      <c r="AK31" s="132"/>
      <c r="AL31" s="132"/>
      <c r="AM31" s="132"/>
      <c r="AN31" s="132"/>
      <c r="BD31" s="132"/>
      <c r="BE31" s="132"/>
      <c r="BF31" s="132"/>
      <c r="BG31" s="132"/>
      <c r="BH31" s="132"/>
      <c r="BI31" s="132"/>
    </row>
    <row r="32" spans="10:61">
      <c r="AB32" s="132"/>
      <c r="AC32" s="132"/>
      <c r="AD32" s="132"/>
      <c r="AE32" s="132"/>
      <c r="AI32" s="132"/>
      <c r="AJ32" s="132"/>
      <c r="AK32" s="132"/>
      <c r="AL32" s="132"/>
      <c r="AM32" s="132"/>
      <c r="AN32" s="132"/>
      <c r="BD32" s="132"/>
      <c r="BE32" s="132"/>
      <c r="BF32" s="132"/>
      <c r="BG32" s="132"/>
      <c r="BH32" s="132"/>
      <c r="BI32" s="132"/>
    </row>
    <row r="33" spans="28:61">
      <c r="AB33" s="132"/>
      <c r="AC33" s="132"/>
      <c r="AD33" s="132"/>
      <c r="AE33" s="132"/>
      <c r="AI33" s="132"/>
      <c r="AJ33" s="132"/>
      <c r="AK33" s="132"/>
      <c r="AL33" s="132"/>
      <c r="AM33" s="132"/>
      <c r="AN33" s="132"/>
      <c r="BD33" s="132"/>
      <c r="BE33" s="132"/>
      <c r="BF33" s="132"/>
      <c r="BG33" s="132"/>
      <c r="BH33" s="132"/>
      <c r="BI33" s="132"/>
    </row>
    <row r="34" spans="28:61">
      <c r="AB34" s="132"/>
      <c r="AC34" s="132"/>
      <c r="AD34" s="132"/>
      <c r="AE34" s="132"/>
      <c r="AI34" s="132"/>
      <c r="AJ34" s="132"/>
      <c r="AK34" s="132"/>
      <c r="AL34" s="132"/>
      <c r="AM34" s="132"/>
      <c r="AN34" s="132"/>
      <c r="BD34" s="132"/>
      <c r="BE34" s="132"/>
      <c r="BF34" s="132"/>
      <c r="BG34" s="132"/>
      <c r="BH34" s="132"/>
      <c r="BI34" s="132"/>
    </row>
    <row r="35" spans="28:61">
      <c r="AB35" s="132"/>
      <c r="AC35" s="132"/>
      <c r="AD35" s="132"/>
      <c r="AE35" s="132"/>
      <c r="AI35" s="132"/>
      <c r="AJ35" s="132"/>
      <c r="AK35" s="132"/>
      <c r="AL35" s="132"/>
      <c r="AM35" s="132"/>
      <c r="AN35" s="132"/>
      <c r="BD35" s="132"/>
      <c r="BE35" s="132"/>
      <c r="BF35" s="132"/>
      <c r="BG35" s="132"/>
      <c r="BH35" s="132"/>
      <c r="BI35" s="132"/>
    </row>
    <row r="36" spans="28:61">
      <c r="AB36" s="132"/>
      <c r="AC36" s="132"/>
      <c r="AD36" s="132"/>
      <c r="AE36" s="132"/>
      <c r="AI36" s="132"/>
      <c r="AJ36" s="132"/>
      <c r="AK36" s="132"/>
      <c r="AL36" s="132"/>
      <c r="AM36" s="132"/>
      <c r="AN36" s="132"/>
      <c r="BD36" s="132"/>
      <c r="BE36" s="132"/>
      <c r="BF36" s="132"/>
      <c r="BG36" s="132"/>
      <c r="BH36" s="132"/>
      <c r="BI36" s="132"/>
    </row>
    <row r="37" spans="28:61">
      <c r="AB37" s="132"/>
      <c r="AC37" s="132"/>
      <c r="AD37" s="132"/>
      <c r="AE37" s="132"/>
      <c r="AI37" s="132"/>
      <c r="AJ37" s="132"/>
      <c r="AK37" s="132"/>
      <c r="AL37" s="132"/>
      <c r="AM37" s="132"/>
      <c r="AN37" s="132"/>
      <c r="BD37" s="132"/>
      <c r="BE37" s="132"/>
      <c r="BF37" s="132"/>
      <c r="BG37" s="132"/>
      <c r="BH37" s="132"/>
      <c r="BI37" s="132"/>
    </row>
    <row r="38" spans="28:61">
      <c r="AB38" s="132"/>
      <c r="AC38" s="132"/>
      <c r="AD38" s="132"/>
      <c r="AE38" s="132"/>
      <c r="AI38" s="132"/>
      <c r="AJ38" s="132"/>
      <c r="AK38" s="132"/>
      <c r="AL38" s="132"/>
      <c r="AM38" s="132"/>
      <c r="AN38" s="132"/>
      <c r="BD38" s="132"/>
      <c r="BE38" s="132"/>
      <c r="BF38" s="132"/>
      <c r="BG38" s="132"/>
      <c r="BH38" s="132"/>
      <c r="BI38" s="132"/>
    </row>
    <row r="39" spans="28:61">
      <c r="AB39" s="132"/>
      <c r="AC39" s="132"/>
      <c r="AD39" s="132"/>
      <c r="AE39" s="132"/>
      <c r="AI39" s="132"/>
      <c r="AJ39" s="132"/>
      <c r="AK39" s="132"/>
      <c r="AL39" s="132"/>
      <c r="AM39" s="132"/>
      <c r="AN39" s="132"/>
      <c r="BD39" s="132"/>
      <c r="BE39" s="132"/>
      <c r="BF39" s="132"/>
      <c r="BG39" s="132"/>
      <c r="BH39" s="132"/>
      <c r="BI39" s="132"/>
    </row>
    <row r="40" spans="28:61">
      <c r="AB40" s="132"/>
      <c r="AC40" s="132"/>
      <c r="AD40" s="132"/>
      <c r="AE40" s="132"/>
      <c r="AI40" s="132"/>
      <c r="AJ40" s="132"/>
      <c r="AK40" s="132"/>
      <c r="AL40" s="132"/>
      <c r="AM40" s="132"/>
      <c r="AN40" s="132"/>
      <c r="BD40" s="132"/>
      <c r="BE40" s="132"/>
      <c r="BF40" s="132"/>
      <c r="BG40" s="132"/>
      <c r="BH40" s="132"/>
      <c r="BI40" s="132"/>
    </row>
    <row r="41" spans="28:61">
      <c r="AB41" s="132"/>
      <c r="AC41" s="132"/>
      <c r="AD41" s="132"/>
      <c r="AE41" s="132"/>
      <c r="AI41" s="132"/>
      <c r="AJ41" s="132"/>
      <c r="AK41" s="132"/>
      <c r="AL41" s="132"/>
      <c r="AM41" s="132"/>
      <c r="AN41" s="132"/>
      <c r="BD41" s="132"/>
      <c r="BE41" s="132"/>
      <c r="BF41" s="132"/>
      <c r="BG41" s="132"/>
      <c r="BH41" s="132"/>
      <c r="BI41" s="132"/>
    </row>
    <row r="42" spans="28:61">
      <c r="AB42" s="132"/>
      <c r="AC42" s="132"/>
      <c r="AD42" s="132"/>
      <c r="AE42" s="132"/>
      <c r="AI42" s="132"/>
      <c r="AJ42" s="132"/>
      <c r="AK42" s="132"/>
      <c r="AL42" s="132"/>
      <c r="AM42" s="132"/>
      <c r="AN42" s="132"/>
      <c r="BD42" s="132"/>
      <c r="BE42" s="132"/>
      <c r="BF42" s="132"/>
      <c r="BG42" s="132"/>
      <c r="BH42" s="132"/>
      <c r="BI42" s="132"/>
    </row>
    <row r="43" spans="28:61">
      <c r="AB43" s="132"/>
      <c r="AC43" s="132"/>
      <c r="AD43" s="132"/>
      <c r="AE43" s="132"/>
      <c r="AI43" s="132"/>
      <c r="AJ43" s="132"/>
      <c r="AK43" s="132"/>
      <c r="AL43" s="132"/>
      <c r="AM43" s="132"/>
      <c r="AN43" s="132"/>
      <c r="BD43" s="132"/>
      <c r="BE43" s="132"/>
      <c r="BF43" s="132"/>
      <c r="BG43" s="132"/>
      <c r="BH43" s="132"/>
      <c r="BI43" s="132"/>
    </row>
    <row r="44" spans="28:61">
      <c r="AB44" s="132"/>
      <c r="AC44" s="132"/>
      <c r="AD44" s="132"/>
      <c r="AE44" s="132"/>
      <c r="AI44" s="132"/>
      <c r="AJ44" s="132"/>
      <c r="AK44" s="132"/>
      <c r="AL44" s="132"/>
      <c r="AM44" s="132"/>
      <c r="AN44" s="132"/>
      <c r="BD44" s="132"/>
      <c r="BE44" s="132"/>
      <c r="BF44" s="132"/>
      <c r="BG44" s="132"/>
      <c r="BH44" s="132"/>
      <c r="BI44" s="132"/>
    </row>
    <row r="45" spans="28:61">
      <c r="AB45" s="132"/>
      <c r="AC45" s="132"/>
      <c r="AD45" s="132"/>
      <c r="AE45" s="132"/>
      <c r="AI45" s="132"/>
      <c r="AJ45" s="132"/>
      <c r="AK45" s="132"/>
      <c r="AL45" s="132"/>
      <c r="AM45" s="132"/>
      <c r="AN45" s="132"/>
      <c r="BD45" s="132"/>
      <c r="BE45" s="132"/>
      <c r="BF45" s="132"/>
      <c r="BG45" s="132"/>
      <c r="BH45" s="132"/>
      <c r="BI45" s="132"/>
    </row>
    <row r="46" spans="28:61">
      <c r="AB46" s="132"/>
      <c r="AC46" s="132"/>
      <c r="AD46" s="132"/>
      <c r="AE46" s="132"/>
      <c r="AI46" s="132"/>
      <c r="AJ46" s="132"/>
      <c r="AK46" s="132"/>
      <c r="AL46" s="132"/>
      <c r="AM46" s="132"/>
      <c r="AN46" s="132"/>
      <c r="BD46" s="132"/>
      <c r="BE46" s="132"/>
      <c r="BF46" s="132"/>
      <c r="BG46" s="132"/>
      <c r="BH46" s="132"/>
      <c r="BI46" s="132"/>
    </row>
    <row r="47" spans="28:61">
      <c r="AB47" s="132"/>
      <c r="AC47" s="132"/>
      <c r="AD47" s="132"/>
      <c r="AE47" s="132"/>
      <c r="AI47" s="132"/>
      <c r="AJ47" s="132"/>
      <c r="AK47" s="132"/>
      <c r="AL47" s="132"/>
      <c r="AM47" s="132"/>
      <c r="AN47" s="132"/>
      <c r="BD47" s="132"/>
      <c r="BE47" s="132"/>
      <c r="BF47" s="132"/>
      <c r="BG47" s="132"/>
      <c r="BH47" s="132"/>
      <c r="BI47" s="132"/>
    </row>
    <row r="48" spans="28:61">
      <c r="AB48" s="132"/>
      <c r="AC48" s="132"/>
      <c r="AD48" s="132"/>
      <c r="AE48" s="132"/>
      <c r="AI48" s="132"/>
      <c r="AJ48" s="132"/>
      <c r="AK48" s="132"/>
      <c r="AL48" s="132"/>
      <c r="AM48" s="132"/>
      <c r="AN48" s="132"/>
      <c r="BD48" s="132"/>
      <c r="BE48" s="132"/>
      <c r="BF48" s="132"/>
      <c r="BG48" s="132"/>
      <c r="BH48" s="132"/>
      <c r="BI48" s="132"/>
    </row>
    <row r="49" spans="28:61">
      <c r="AB49" s="132"/>
      <c r="AC49" s="132"/>
      <c r="AD49" s="132"/>
      <c r="AE49" s="132"/>
      <c r="AI49" s="132"/>
      <c r="AJ49" s="132"/>
      <c r="AK49" s="132"/>
      <c r="AL49" s="132"/>
      <c r="AM49" s="132"/>
      <c r="AN49" s="132"/>
      <c r="BD49" s="132"/>
      <c r="BE49" s="132"/>
      <c r="BF49" s="132"/>
      <c r="BG49" s="132"/>
      <c r="BH49" s="132"/>
      <c r="BI49" s="132"/>
    </row>
    <row r="50" spans="28:61">
      <c r="AB50" s="132"/>
      <c r="AC50" s="132"/>
      <c r="AD50" s="132"/>
      <c r="AE50" s="132"/>
      <c r="AI50" s="132"/>
      <c r="AJ50" s="132"/>
      <c r="AK50" s="132"/>
      <c r="AL50" s="132"/>
      <c r="AM50" s="132"/>
      <c r="AN50" s="132"/>
      <c r="BD50" s="132"/>
      <c r="BE50" s="132"/>
      <c r="BF50" s="132"/>
      <c r="BG50" s="132"/>
      <c r="BH50" s="132"/>
      <c r="BI50" s="132"/>
    </row>
    <row r="51" spans="28:61">
      <c r="AB51" s="132"/>
      <c r="AC51" s="132"/>
      <c r="AD51" s="132"/>
      <c r="AE51" s="132"/>
      <c r="AI51" s="132"/>
      <c r="AJ51" s="132"/>
      <c r="AK51" s="132"/>
      <c r="AL51" s="132"/>
      <c r="AM51" s="132"/>
      <c r="AN51" s="132"/>
      <c r="BD51" s="132"/>
      <c r="BE51" s="132"/>
      <c r="BF51" s="132"/>
      <c r="BG51" s="132"/>
      <c r="BH51" s="132"/>
      <c r="BI51" s="132"/>
    </row>
    <row r="52" spans="28:61">
      <c r="AB52" s="132"/>
      <c r="AC52" s="132"/>
      <c r="AD52" s="132"/>
      <c r="AE52" s="132"/>
      <c r="AI52" s="132"/>
      <c r="AJ52" s="132"/>
      <c r="AK52" s="132"/>
      <c r="AL52" s="132"/>
      <c r="AM52" s="132"/>
      <c r="AN52" s="132"/>
      <c r="BD52" s="132"/>
      <c r="BE52" s="132"/>
      <c r="BF52" s="132"/>
      <c r="BG52" s="132"/>
      <c r="BH52" s="132"/>
      <c r="BI52" s="132"/>
    </row>
    <row r="53" spans="28:61">
      <c r="AB53" s="132"/>
      <c r="AC53" s="132"/>
      <c r="AD53" s="132"/>
      <c r="AE53" s="132"/>
      <c r="AI53" s="132"/>
      <c r="AJ53" s="132"/>
      <c r="AK53" s="132"/>
      <c r="AL53" s="132"/>
      <c r="AM53" s="132"/>
      <c r="AN53" s="132"/>
      <c r="BD53" s="132"/>
      <c r="BE53" s="132"/>
      <c r="BF53" s="132"/>
      <c r="BG53" s="132"/>
      <c r="BH53" s="132"/>
      <c r="BI53" s="132"/>
    </row>
    <row r="54" spans="28:61">
      <c r="AB54" s="132"/>
      <c r="AC54" s="132"/>
      <c r="AD54" s="132"/>
      <c r="AE54" s="132"/>
      <c r="AI54" s="132"/>
      <c r="AJ54" s="132"/>
      <c r="AK54" s="132"/>
      <c r="AL54" s="132"/>
      <c r="AM54" s="132"/>
      <c r="AN54" s="132"/>
      <c r="BD54" s="132"/>
      <c r="BE54" s="132"/>
      <c r="BF54" s="132"/>
      <c r="BG54" s="132"/>
      <c r="BH54" s="132"/>
      <c r="BI54" s="132"/>
    </row>
    <row r="55" spans="28:61">
      <c r="AB55" s="132"/>
      <c r="AC55" s="132"/>
      <c r="AD55" s="132"/>
      <c r="AE55" s="132"/>
      <c r="AI55" s="132"/>
      <c r="AJ55" s="132"/>
      <c r="AK55" s="132"/>
      <c r="AL55" s="132"/>
      <c r="AM55" s="132"/>
      <c r="AN55" s="132"/>
      <c r="BD55" s="132"/>
      <c r="BE55" s="132"/>
      <c r="BF55" s="132"/>
      <c r="BG55" s="132"/>
      <c r="BH55" s="132"/>
      <c r="BI55" s="132"/>
    </row>
    <row r="56" spans="28:61">
      <c r="AB56" s="132"/>
      <c r="AC56" s="132"/>
      <c r="AD56" s="132"/>
      <c r="AE56" s="132"/>
      <c r="AI56" s="132"/>
      <c r="AJ56" s="132"/>
      <c r="AK56" s="132"/>
      <c r="AL56" s="132"/>
      <c r="AM56" s="132"/>
      <c r="AN56" s="132"/>
      <c r="BD56" s="132"/>
      <c r="BE56" s="132"/>
      <c r="BF56" s="132"/>
      <c r="BG56" s="132"/>
      <c r="BH56" s="132"/>
      <c r="BI56" s="132"/>
    </row>
    <row r="57" spans="28:61">
      <c r="AB57" s="132"/>
      <c r="AC57" s="132"/>
      <c r="AD57" s="132"/>
      <c r="AE57" s="132"/>
      <c r="AI57" s="132"/>
      <c r="AJ57" s="132"/>
      <c r="AK57" s="132"/>
      <c r="AL57" s="132"/>
      <c r="AM57" s="132"/>
      <c r="AN57" s="132"/>
      <c r="BD57" s="132"/>
      <c r="BE57" s="132"/>
      <c r="BF57" s="132"/>
      <c r="BG57" s="132"/>
      <c r="BH57" s="132"/>
      <c r="BI57" s="132"/>
    </row>
    <row r="58" spans="28:61">
      <c r="AB58" s="132"/>
      <c r="AC58" s="132"/>
      <c r="AD58" s="132"/>
      <c r="AE58" s="132"/>
      <c r="AI58" s="132"/>
      <c r="AJ58" s="132"/>
      <c r="AK58" s="132"/>
      <c r="AL58" s="132"/>
      <c r="AM58" s="132"/>
      <c r="AN58" s="132"/>
      <c r="BD58" s="132"/>
      <c r="BE58" s="132"/>
      <c r="BF58" s="132"/>
      <c r="BG58" s="132"/>
      <c r="BH58" s="132"/>
      <c r="BI58" s="132"/>
    </row>
    <row r="59" spans="28:61">
      <c r="AB59" s="132"/>
      <c r="AC59" s="132"/>
      <c r="AD59" s="132"/>
      <c r="AE59" s="132"/>
      <c r="AI59" s="132"/>
      <c r="AJ59" s="132"/>
      <c r="AK59" s="132"/>
      <c r="AL59" s="132"/>
      <c r="AM59" s="132"/>
      <c r="AN59" s="132"/>
      <c r="BD59" s="132"/>
      <c r="BE59" s="132"/>
      <c r="BF59" s="132"/>
      <c r="BG59" s="132"/>
      <c r="BH59" s="132"/>
      <c r="BI59" s="132"/>
    </row>
    <row r="60" spans="28:61">
      <c r="AB60" s="132"/>
      <c r="AC60" s="132"/>
      <c r="AD60" s="132"/>
      <c r="AE60" s="132"/>
      <c r="AI60" s="132"/>
      <c r="AJ60" s="132"/>
      <c r="AK60" s="132"/>
      <c r="AL60" s="132"/>
      <c r="AM60" s="132"/>
      <c r="AN60" s="132"/>
      <c r="BD60" s="132"/>
      <c r="BE60" s="132"/>
      <c r="BF60" s="132"/>
      <c r="BG60" s="132"/>
      <c r="BH60" s="132"/>
      <c r="BI60" s="132"/>
    </row>
    <row r="61" spans="28:61">
      <c r="AB61" s="132"/>
      <c r="AC61" s="132"/>
      <c r="AD61" s="132"/>
      <c r="AE61" s="132"/>
      <c r="AI61" s="132"/>
      <c r="AJ61" s="132"/>
      <c r="AK61" s="132"/>
      <c r="AL61" s="132"/>
      <c r="AM61" s="132"/>
      <c r="AN61" s="132"/>
      <c r="BD61" s="132"/>
      <c r="BE61" s="132"/>
      <c r="BF61" s="132"/>
      <c r="BG61" s="132"/>
      <c r="BH61" s="132"/>
      <c r="BI61" s="132"/>
    </row>
    <row r="62" spans="28:61">
      <c r="AB62" s="132"/>
      <c r="AC62" s="132"/>
      <c r="AD62" s="132"/>
      <c r="AE62" s="132"/>
      <c r="AI62" s="132"/>
      <c r="AJ62" s="132"/>
      <c r="AK62" s="132"/>
      <c r="AL62" s="132"/>
      <c r="AM62" s="132"/>
      <c r="AN62" s="132"/>
      <c r="BD62" s="132"/>
      <c r="BE62" s="132"/>
      <c r="BF62" s="132"/>
      <c r="BG62" s="132"/>
      <c r="BH62" s="132"/>
      <c r="BI62" s="132"/>
    </row>
    <row r="63" spans="28:61">
      <c r="AB63" s="132"/>
      <c r="AC63" s="132"/>
      <c r="AD63" s="132"/>
      <c r="AE63" s="132"/>
      <c r="AI63" s="132"/>
      <c r="AJ63" s="132"/>
      <c r="AK63" s="132"/>
      <c r="AL63" s="132"/>
      <c r="AM63" s="132"/>
      <c r="AN63" s="132"/>
      <c r="BD63" s="132"/>
      <c r="BE63" s="132"/>
      <c r="BF63" s="132"/>
      <c r="BG63" s="132"/>
      <c r="BH63" s="132"/>
      <c r="BI63" s="132"/>
    </row>
    <row r="64" spans="28:61">
      <c r="AB64" s="132"/>
      <c r="AC64" s="132"/>
      <c r="AD64" s="132"/>
      <c r="AE64" s="132"/>
      <c r="AI64" s="132"/>
      <c r="AJ64" s="132"/>
      <c r="AK64" s="132"/>
      <c r="AL64" s="132"/>
      <c r="AM64" s="132"/>
      <c r="AN64" s="132"/>
      <c r="BD64" s="132"/>
      <c r="BE64" s="132"/>
      <c r="BF64" s="132"/>
      <c r="BG64" s="132"/>
      <c r="BH64" s="132"/>
      <c r="BI64" s="132"/>
    </row>
    <row r="65" spans="28:61">
      <c r="AB65" s="132"/>
      <c r="AC65" s="132"/>
      <c r="AD65" s="132"/>
      <c r="AE65" s="132"/>
      <c r="AI65" s="132"/>
      <c r="AJ65" s="132"/>
      <c r="AK65" s="132"/>
      <c r="AL65" s="132"/>
      <c r="AM65" s="132"/>
      <c r="AN65" s="132"/>
      <c r="BD65" s="132"/>
      <c r="BE65" s="132"/>
      <c r="BF65" s="132"/>
      <c r="BG65" s="132"/>
      <c r="BH65" s="132"/>
      <c r="BI65" s="132"/>
    </row>
    <row r="66" spans="28:61">
      <c r="AB66" s="132"/>
      <c r="AC66" s="132"/>
      <c r="AD66" s="132"/>
      <c r="AE66" s="132"/>
      <c r="AI66" s="132"/>
      <c r="AJ66" s="132"/>
      <c r="AK66" s="132"/>
      <c r="AL66" s="132"/>
      <c r="AM66" s="132"/>
      <c r="AN66" s="132"/>
      <c r="BD66" s="132"/>
      <c r="BE66" s="132"/>
      <c r="BF66" s="132"/>
      <c r="BG66" s="132"/>
      <c r="BH66" s="132"/>
      <c r="BI66" s="132"/>
    </row>
    <row r="67" spans="28:61">
      <c r="AB67" s="132"/>
      <c r="AC67" s="132"/>
      <c r="AD67" s="132"/>
      <c r="AE67" s="132"/>
      <c r="AI67" s="132"/>
      <c r="AJ67" s="132"/>
      <c r="AK67" s="132"/>
      <c r="AL67" s="132"/>
      <c r="AM67" s="132"/>
      <c r="AN67" s="132"/>
      <c r="BD67" s="132"/>
      <c r="BE67" s="132"/>
      <c r="BF67" s="132"/>
      <c r="BG67" s="132"/>
      <c r="BH67" s="132"/>
      <c r="BI67" s="132"/>
    </row>
    <row r="68" spans="28:61">
      <c r="AB68" s="132"/>
      <c r="AC68" s="132"/>
      <c r="AD68" s="132"/>
      <c r="AE68" s="132"/>
      <c r="AI68" s="132"/>
      <c r="AJ68" s="132"/>
      <c r="AK68" s="132"/>
      <c r="AL68" s="132"/>
      <c r="AM68" s="132"/>
      <c r="AN68" s="132"/>
      <c r="BD68" s="132"/>
      <c r="BE68" s="132"/>
      <c r="BF68" s="132"/>
      <c r="BG68" s="132"/>
      <c r="BH68" s="132"/>
      <c r="BI68" s="132"/>
    </row>
    <row r="69" spans="28:61">
      <c r="AB69" s="132"/>
      <c r="AC69" s="132"/>
      <c r="AD69" s="132"/>
      <c r="AE69" s="132"/>
      <c r="AI69" s="132"/>
      <c r="AJ69" s="132"/>
      <c r="AK69" s="132"/>
      <c r="AL69" s="132"/>
      <c r="AM69" s="132"/>
      <c r="AN69" s="132"/>
      <c r="BD69" s="132"/>
      <c r="BE69" s="132"/>
      <c r="BF69" s="132"/>
      <c r="BG69" s="132"/>
      <c r="BH69" s="132"/>
      <c r="BI69" s="132"/>
    </row>
    <row r="70" spans="28:61">
      <c r="AB70" s="132"/>
      <c r="AC70" s="132"/>
      <c r="AD70" s="132"/>
      <c r="AE70" s="132"/>
      <c r="AI70" s="132"/>
      <c r="AJ70" s="132"/>
      <c r="AK70" s="132"/>
      <c r="AL70" s="132"/>
      <c r="AM70" s="132"/>
      <c r="AN70" s="132"/>
      <c r="BD70" s="132"/>
      <c r="BE70" s="132"/>
      <c r="BF70" s="132"/>
      <c r="BG70" s="132"/>
      <c r="BH70" s="132"/>
      <c r="BI70" s="132"/>
    </row>
    <row r="71" spans="28:61">
      <c r="AB71" s="132"/>
      <c r="AC71" s="132"/>
      <c r="AD71" s="132"/>
      <c r="AE71" s="132"/>
      <c r="AI71" s="132"/>
      <c r="AJ71" s="132"/>
      <c r="AK71" s="132"/>
      <c r="AL71" s="132"/>
      <c r="AM71" s="132"/>
      <c r="AN71" s="132"/>
      <c r="BD71" s="132"/>
      <c r="BE71" s="132"/>
      <c r="BF71" s="132"/>
      <c r="BG71" s="132"/>
      <c r="BH71" s="132"/>
      <c r="BI71" s="132"/>
    </row>
    <row r="72" spans="28:61">
      <c r="AB72" s="132"/>
      <c r="AC72" s="132"/>
      <c r="AD72" s="132"/>
      <c r="AE72" s="132"/>
      <c r="AI72" s="132"/>
      <c r="AJ72" s="132"/>
      <c r="AK72" s="132"/>
      <c r="AL72" s="132"/>
      <c r="AM72" s="132"/>
      <c r="AN72" s="132"/>
      <c r="BD72" s="132"/>
      <c r="BE72" s="132"/>
      <c r="BF72" s="132"/>
      <c r="BG72" s="132"/>
      <c r="BH72" s="132"/>
      <c r="BI72" s="132"/>
    </row>
    <row r="73" spans="28:61">
      <c r="AB73" s="132"/>
      <c r="AC73" s="132"/>
      <c r="AD73" s="132"/>
      <c r="AE73" s="132"/>
      <c r="AI73" s="132"/>
      <c r="AJ73" s="132"/>
      <c r="AK73" s="132"/>
      <c r="AL73" s="132"/>
      <c r="AM73" s="132"/>
      <c r="AN73" s="132"/>
      <c r="BD73" s="132"/>
      <c r="BE73" s="132"/>
      <c r="BF73" s="132"/>
      <c r="BG73" s="132"/>
      <c r="BH73" s="132"/>
      <c r="BI73" s="132"/>
    </row>
    <row r="74" spans="28:61">
      <c r="AB74" s="132"/>
      <c r="AC74" s="132"/>
      <c r="AD74" s="132"/>
      <c r="AE74" s="132"/>
      <c r="AI74" s="132"/>
      <c r="AJ74" s="132"/>
      <c r="AK74" s="132"/>
      <c r="AL74" s="132"/>
      <c r="AM74" s="132"/>
      <c r="AN74" s="132"/>
      <c r="BD74" s="132"/>
      <c r="BE74" s="132"/>
      <c r="BF74" s="132"/>
      <c r="BG74" s="132"/>
      <c r="BH74" s="132"/>
      <c r="BI74" s="132"/>
    </row>
    <row r="75" spans="28:61">
      <c r="AB75" s="132"/>
      <c r="AC75" s="132"/>
      <c r="AD75" s="132"/>
      <c r="AE75" s="132"/>
      <c r="AI75" s="132"/>
      <c r="AJ75" s="132"/>
      <c r="AK75" s="132"/>
      <c r="AL75" s="132"/>
      <c r="AM75" s="132"/>
      <c r="AN75" s="132"/>
      <c r="BD75" s="132"/>
      <c r="BE75" s="132"/>
      <c r="BF75" s="132"/>
      <c r="BG75" s="132"/>
      <c r="BH75" s="132"/>
      <c r="BI75" s="132"/>
    </row>
    <row r="76" spans="28:61">
      <c r="AB76" s="132"/>
      <c r="AC76" s="132"/>
      <c r="AD76" s="132"/>
      <c r="AE76" s="132"/>
      <c r="AI76" s="132"/>
      <c r="AJ76" s="132"/>
      <c r="AK76" s="132"/>
      <c r="AL76" s="132"/>
      <c r="AM76" s="132"/>
      <c r="AN76" s="132"/>
      <c r="BD76" s="132"/>
      <c r="BE76" s="132"/>
      <c r="BF76" s="132"/>
      <c r="BG76" s="132"/>
      <c r="BH76" s="132"/>
      <c r="BI76" s="132"/>
    </row>
    <row r="77" spans="28:61">
      <c r="AB77" s="132"/>
      <c r="AC77" s="132"/>
      <c r="AD77" s="132"/>
      <c r="AE77" s="132"/>
      <c r="AI77" s="132"/>
      <c r="AJ77" s="132"/>
      <c r="AK77" s="132"/>
      <c r="AL77" s="132"/>
      <c r="AM77" s="132"/>
      <c r="AN77" s="132"/>
      <c r="BD77" s="132"/>
      <c r="BE77" s="132"/>
      <c r="BF77" s="132"/>
      <c r="BG77" s="132"/>
      <c r="BH77" s="132"/>
      <c r="BI77" s="132"/>
    </row>
    <row r="78" spans="28:61">
      <c r="AB78" s="132"/>
      <c r="AC78" s="132"/>
      <c r="AD78" s="132"/>
      <c r="AE78" s="132"/>
      <c r="AI78" s="132"/>
      <c r="AJ78" s="132"/>
      <c r="AK78" s="132"/>
      <c r="AL78" s="132"/>
      <c r="AM78" s="132"/>
      <c r="AN78" s="132"/>
      <c r="BD78" s="132"/>
      <c r="BE78" s="132"/>
      <c r="BF78" s="132"/>
      <c r="BG78" s="132"/>
      <c r="BH78" s="132"/>
      <c r="BI78" s="132"/>
    </row>
    <row r="79" spans="28:61">
      <c r="AB79" s="132"/>
      <c r="AC79" s="132"/>
      <c r="AD79" s="132"/>
      <c r="AE79" s="132"/>
      <c r="AI79" s="132"/>
      <c r="AJ79" s="132"/>
      <c r="AK79" s="132"/>
      <c r="AL79" s="132"/>
      <c r="AM79" s="132"/>
      <c r="AN79" s="132"/>
      <c r="BD79" s="132"/>
      <c r="BE79" s="132"/>
      <c r="BF79" s="132"/>
      <c r="BG79" s="132"/>
      <c r="BH79" s="132"/>
      <c r="BI79" s="132"/>
    </row>
    <row r="80" spans="28:61">
      <c r="AB80" s="106"/>
      <c r="AC80" s="106"/>
      <c r="AD80" s="106"/>
      <c r="AE80" s="106"/>
      <c r="AI80" s="132"/>
      <c r="AJ80" s="132"/>
      <c r="AK80" s="132"/>
      <c r="AL80" s="132"/>
      <c r="AM80" s="132"/>
      <c r="AN80" s="132"/>
      <c r="BD80" s="132"/>
      <c r="BE80" s="132"/>
      <c r="BF80" s="132"/>
      <c r="BG80" s="132"/>
      <c r="BH80" s="132"/>
      <c r="BI80" s="132"/>
    </row>
    <row r="81" spans="28:61">
      <c r="AB81" s="106"/>
      <c r="AC81" s="106"/>
      <c r="AD81" s="106"/>
      <c r="AE81" s="106"/>
      <c r="AI81" s="132"/>
      <c r="AJ81" s="132"/>
      <c r="AK81" s="132"/>
      <c r="AL81" s="132"/>
      <c r="AM81" s="132"/>
      <c r="AN81" s="132"/>
      <c r="BD81" s="132"/>
      <c r="BE81" s="132"/>
      <c r="BF81" s="132"/>
      <c r="BG81" s="132"/>
      <c r="BH81" s="132"/>
      <c r="BI81" s="132"/>
    </row>
    <row r="82" spans="28:61">
      <c r="AB82" s="133"/>
      <c r="AC82" s="133"/>
      <c r="AD82" s="133"/>
      <c r="AE82" s="133"/>
      <c r="AI82" s="133"/>
      <c r="AJ82" s="133"/>
      <c r="AK82" s="133"/>
      <c r="AL82" s="133"/>
      <c r="AM82" s="133"/>
      <c r="AN82" s="133"/>
      <c r="BD82" s="132"/>
      <c r="BE82" s="132"/>
      <c r="BF82" s="132"/>
      <c r="BG82" s="132"/>
      <c r="BH82" s="132"/>
      <c r="BI82" s="132"/>
    </row>
  </sheetData>
  <sheetProtection algorithmName="SHA-512" hashValue="+LntEP1QjFrYvz9i/xRraG2WzIUkt+yLC+iwzgfCOWWhXgQJtk2Q4+4KuNHVATQltNbiOhSDS3Bb63gDqhwTRA==" saltValue="AKroD3X3jN/pCH5N9IqcjA==" spinCount="100000" sheet="1" objects="1" scenarios="1"/>
  <autoFilter ref="B5:WXV15" xr:uid="{00000000-0009-0000-0000-000004000000}"/>
  <mergeCells count="174">
    <mergeCell ref="BN12:BN13"/>
    <mergeCell ref="BO12:BO15"/>
    <mergeCell ref="BU12:BU15"/>
    <mergeCell ref="AY14:AY15"/>
    <mergeCell ref="BK14:BK15"/>
    <mergeCell ref="BL14:BL15"/>
    <mergeCell ref="BM14:BM15"/>
    <mergeCell ref="BN14:BN15"/>
    <mergeCell ref="BH12:BH15"/>
    <mergeCell ref="BI12:BI15"/>
    <mergeCell ref="BJ12:BJ15"/>
    <mergeCell ref="BK12:BK13"/>
    <mergeCell ref="BL12:BL13"/>
    <mergeCell ref="BM12:BM13"/>
    <mergeCell ref="BB12:BB15"/>
    <mergeCell ref="BC12:BC15"/>
    <mergeCell ref="BD12:BD15"/>
    <mergeCell ref="BE12:BE15"/>
    <mergeCell ref="BF12:BF15"/>
    <mergeCell ref="BG12:BG15"/>
    <mergeCell ref="AY12:AY13"/>
    <mergeCell ref="AZ12:AZ15"/>
    <mergeCell ref="BA12:BA15"/>
    <mergeCell ref="AM12:AM15"/>
    <mergeCell ref="AN12:AN15"/>
    <mergeCell ref="AO12:AO15"/>
    <mergeCell ref="AP12:AP15"/>
    <mergeCell ref="AQ12:AQ15"/>
    <mergeCell ref="AR12:AR15"/>
    <mergeCell ref="AV12:AV15"/>
    <mergeCell ref="AW12:AW15"/>
    <mergeCell ref="H12:H15"/>
    <mergeCell ref="I12:I15"/>
    <mergeCell ref="J12:J15"/>
    <mergeCell ref="K12:K15"/>
    <mergeCell ref="L12:L15"/>
    <mergeCell ref="M12:M15"/>
    <mergeCell ref="AF12:AF15"/>
    <mergeCell ref="BO8:BO11"/>
    <mergeCell ref="BP8:BP9"/>
    <mergeCell ref="BU8:BU11"/>
    <mergeCell ref="AY10:AY11"/>
    <mergeCell ref="BN10:BN11"/>
    <mergeCell ref="BP10:BP11"/>
    <mergeCell ref="BI8:BI11"/>
    <mergeCell ref="BJ8:BJ11"/>
    <mergeCell ref="BK8:BK9"/>
    <mergeCell ref="BL8:BL9"/>
    <mergeCell ref="BM8:BM9"/>
    <mergeCell ref="BN8:BN9"/>
    <mergeCell ref="BC8:BC11"/>
    <mergeCell ref="BD8:BD11"/>
    <mergeCell ref="BE8:BE11"/>
    <mergeCell ref="BF8:BF11"/>
    <mergeCell ref="BG8:BG11"/>
    <mergeCell ref="BH8:BH11"/>
    <mergeCell ref="AX12:AX15"/>
    <mergeCell ref="AH8:AH11"/>
    <mergeCell ref="AI8:AI11"/>
    <mergeCell ref="AJ8:AJ11"/>
    <mergeCell ref="AK8:AK11"/>
    <mergeCell ref="AL8:AL11"/>
    <mergeCell ref="AM8:AM11"/>
    <mergeCell ref="N12:N15"/>
    <mergeCell ref="O12:O15"/>
    <mergeCell ref="P12:P15"/>
    <mergeCell ref="Q12:Q15"/>
    <mergeCell ref="R12:R15"/>
    <mergeCell ref="S12:S15"/>
    <mergeCell ref="AG12:AG15"/>
    <mergeCell ref="AH12:AH15"/>
    <mergeCell ref="AI12:AI15"/>
    <mergeCell ref="AJ12:AJ15"/>
    <mergeCell ref="AK12:AK15"/>
    <mergeCell ref="AL12:AL15"/>
    <mergeCell ref="T12:T15"/>
    <mergeCell ref="U12:U15"/>
    <mergeCell ref="V12:V15"/>
    <mergeCell ref="W12:W15"/>
    <mergeCell ref="Z12:Z15"/>
    <mergeCell ref="AW8:AW11"/>
    <mergeCell ref="AX8:AX11"/>
    <mergeCell ref="AY8:AY9"/>
    <mergeCell ref="AZ8:AZ11"/>
    <mergeCell ref="BA8:BA11"/>
    <mergeCell ref="BB8:BB11"/>
    <mergeCell ref="AN8:AN11"/>
    <mergeCell ref="AO8:AO11"/>
    <mergeCell ref="AP8:AP11"/>
    <mergeCell ref="AQ8:AQ11"/>
    <mergeCell ref="AR8:AR11"/>
    <mergeCell ref="AV8:AV11"/>
    <mergeCell ref="Q8:Q11"/>
    <mergeCell ref="R8:R11"/>
    <mergeCell ref="S8:S11"/>
    <mergeCell ref="T8:T11"/>
    <mergeCell ref="I8:I11"/>
    <mergeCell ref="J8:J11"/>
    <mergeCell ref="K8:K11"/>
    <mergeCell ref="L8:L11"/>
    <mergeCell ref="M8:M11"/>
    <mergeCell ref="N8:N11"/>
    <mergeCell ref="BC3:BI3"/>
    <mergeCell ref="K4:K5"/>
    <mergeCell ref="M4:M5"/>
    <mergeCell ref="BK10:BK11"/>
    <mergeCell ref="BL10:BL11"/>
    <mergeCell ref="BM10:BM11"/>
    <mergeCell ref="B8:B15"/>
    <mergeCell ref="C8:C11"/>
    <mergeCell ref="D8:D11"/>
    <mergeCell ref="F8:F11"/>
    <mergeCell ref="G8:G11"/>
    <mergeCell ref="H8:H11"/>
    <mergeCell ref="C12:C15"/>
    <mergeCell ref="D12:D15"/>
    <mergeCell ref="F12:F15"/>
    <mergeCell ref="G12:G15"/>
    <mergeCell ref="U8:U11"/>
    <mergeCell ref="V8:V11"/>
    <mergeCell ref="W8:W11"/>
    <mergeCell ref="Z8:Z11"/>
    <mergeCell ref="AF8:AF11"/>
    <mergeCell ref="AG8:AG11"/>
    <mergeCell ref="O8:O11"/>
    <mergeCell ref="P8:P11"/>
    <mergeCell ref="O4:O5"/>
    <mergeCell ref="R4:R5"/>
    <mergeCell ref="T4:T5"/>
    <mergeCell ref="V4:V5"/>
    <mergeCell ref="AS6:AU6"/>
    <mergeCell ref="BA6:BI6"/>
    <mergeCell ref="BK6:BN6"/>
    <mergeCell ref="AC4:AE4"/>
    <mergeCell ref="AJ4:AJ5"/>
    <mergeCell ref="AL4:AL5"/>
    <mergeCell ref="AN4:AN5"/>
    <mergeCell ref="BE4:BI4"/>
    <mergeCell ref="I6:O6"/>
    <mergeCell ref="P6:V6"/>
    <mergeCell ref="X6:AE6"/>
    <mergeCell ref="AG6:AN6"/>
    <mergeCell ref="AP6:AQ6"/>
    <mergeCell ref="BN2:BN5"/>
    <mergeCell ref="K3:O3"/>
    <mergeCell ref="R3:V3"/>
    <mergeCell ref="AA3:AE3"/>
    <mergeCell ref="AJ3:AN3"/>
    <mergeCell ref="AP3:AQ3"/>
    <mergeCell ref="AT3:AU3"/>
    <mergeCell ref="A8:A11"/>
    <mergeCell ref="A12:A15"/>
    <mergeCell ref="BK1:BN1"/>
    <mergeCell ref="BP1:BP5"/>
    <mergeCell ref="BS1:BT5"/>
    <mergeCell ref="BU1:BU5"/>
    <mergeCell ref="I2:O2"/>
    <mergeCell ref="P2:V2"/>
    <mergeCell ref="AH2:AN2"/>
    <mergeCell ref="BK2:BK5"/>
    <mergeCell ref="BL2:BL5"/>
    <mergeCell ref="BM2:BM5"/>
    <mergeCell ref="AG1:AN1"/>
    <mergeCell ref="AP1:AQ2"/>
    <mergeCell ref="AS1:AU2"/>
    <mergeCell ref="AW1:AW5"/>
    <mergeCell ref="AY1:AY5"/>
    <mergeCell ref="BA1:BI2"/>
    <mergeCell ref="B1:B5"/>
    <mergeCell ref="C1:C5"/>
    <mergeCell ref="D1:D5"/>
    <mergeCell ref="F1:G1"/>
    <mergeCell ref="I1:V1"/>
    <mergeCell ref="X1:AE2"/>
  </mergeCells>
  <phoneticPr fontId="1"/>
  <pageMargins left="0.39370078740157483" right="0.39370078740157483" top="0.78740157480314965" bottom="0.39370078740157483" header="0.39370078740157483" footer="0.15748031496062992"/>
  <pageSetup paperSize="9" scale="52" pageOrder="overThenDown" orientation="portrait" r:id="rId1"/>
  <headerFooter differentFirst="1">
    <firstHeader>&amp;L&amp;"ＤＦ特太ゴシック体,標準"&amp;18別表第３　小規模保育事業（Ｃ型）（保育認定）</firstHeader>
  </headerFooter>
  <colBreaks count="2" manualBreakCount="2">
    <brk id="31" max="70" man="1"/>
    <brk id="51" max="7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7270-1D61-B542-9D7A-19215B6FE599}">
  <dimension ref="A1:AG30"/>
  <sheetViews>
    <sheetView workbookViewId="0"/>
  </sheetViews>
  <sheetFormatPr defaultColWidth="2.5" defaultRowHeight="25.5" customHeight="1"/>
  <cols>
    <col min="1" max="1" width="25.5" style="134" customWidth="1"/>
    <col min="2" max="2" width="2.5" style="134" customWidth="1"/>
    <col min="3" max="31" width="2.625" style="134" customWidth="1"/>
    <col min="32" max="32" width="3.5" style="134" customWidth="1"/>
    <col min="33" max="33" width="73.125" style="137" customWidth="1"/>
    <col min="34" max="16384" width="2.5" style="134"/>
  </cols>
  <sheetData>
    <row r="1" spans="1:33" ht="25.5" customHeight="1">
      <c r="A1" s="253" t="s">
        <v>50</v>
      </c>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row>
    <row r="2" spans="1:33" ht="25.5" customHeight="1">
      <c r="A2" s="254"/>
      <c r="B2" s="254"/>
      <c r="C2" s="254"/>
      <c r="D2" s="254"/>
      <c r="E2" s="254"/>
      <c r="F2" s="254"/>
      <c r="G2" s="254"/>
      <c r="H2" s="254"/>
      <c r="I2" s="254"/>
      <c r="J2" s="254"/>
      <c r="K2" s="254"/>
      <c r="L2" s="254"/>
      <c r="M2" s="254"/>
      <c r="N2" s="254"/>
      <c r="O2" s="254"/>
      <c r="P2" s="254"/>
      <c r="Q2" s="254"/>
      <c r="R2" s="254"/>
      <c r="S2" s="254"/>
      <c r="T2" s="254"/>
      <c r="U2" s="254"/>
      <c r="V2" s="254"/>
      <c r="W2" s="254"/>
      <c r="X2" s="254"/>
      <c r="Y2" s="254"/>
      <c r="Z2" s="254"/>
      <c r="AA2" s="254"/>
      <c r="AB2" s="254"/>
      <c r="AC2" s="254"/>
      <c r="AD2" s="254"/>
      <c r="AE2" s="254"/>
      <c r="AF2" s="254"/>
      <c r="AG2" s="255"/>
    </row>
    <row r="3" spans="1:33" ht="30" customHeight="1">
      <c r="A3" s="782" t="s">
        <v>176</v>
      </c>
      <c r="B3" s="785" t="s">
        <v>96</v>
      </c>
      <c r="C3" s="782" t="s">
        <v>51</v>
      </c>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9"/>
      <c r="AG3" s="790" t="s">
        <v>277</v>
      </c>
    </row>
    <row r="4" spans="1:33" ht="27.6" customHeight="1">
      <c r="A4" s="783"/>
      <c r="B4" s="786"/>
      <c r="C4" s="793" t="s">
        <v>177</v>
      </c>
      <c r="D4" s="794"/>
      <c r="E4" s="794"/>
      <c r="F4" s="794"/>
      <c r="G4" s="794"/>
      <c r="H4" s="794"/>
      <c r="I4" s="794"/>
      <c r="J4" s="794"/>
      <c r="K4" s="794"/>
      <c r="L4" s="794"/>
      <c r="M4" s="794"/>
      <c r="N4" s="794"/>
      <c r="O4" s="794"/>
      <c r="P4" s="795">
        <v>49060</v>
      </c>
      <c r="Q4" s="795"/>
      <c r="R4" s="795"/>
      <c r="S4" s="795"/>
      <c r="T4" s="795"/>
      <c r="U4" s="795"/>
      <c r="V4" s="794" t="s">
        <v>104</v>
      </c>
      <c r="W4" s="794"/>
      <c r="X4" s="794"/>
      <c r="Y4" s="794"/>
      <c r="Z4" s="794"/>
      <c r="AA4" s="794"/>
      <c r="AB4" s="794"/>
      <c r="AC4" s="794"/>
      <c r="AD4" s="794"/>
      <c r="AE4" s="794"/>
      <c r="AF4" s="796"/>
      <c r="AG4" s="791"/>
    </row>
    <row r="5" spans="1:33" ht="27.6" customHeight="1">
      <c r="A5" s="784"/>
      <c r="B5" s="787"/>
      <c r="C5" s="797" t="s">
        <v>178</v>
      </c>
      <c r="D5" s="798"/>
      <c r="E5" s="798"/>
      <c r="F5" s="798"/>
      <c r="G5" s="798"/>
      <c r="H5" s="798"/>
      <c r="I5" s="798"/>
      <c r="J5" s="798"/>
      <c r="K5" s="798"/>
      <c r="L5" s="798"/>
      <c r="M5" s="798"/>
      <c r="N5" s="798"/>
      <c r="O5" s="798"/>
      <c r="P5" s="799">
        <v>6130</v>
      </c>
      <c r="Q5" s="799"/>
      <c r="R5" s="799"/>
      <c r="S5" s="799"/>
      <c r="T5" s="799"/>
      <c r="U5" s="799"/>
      <c r="V5" s="798" t="s">
        <v>105</v>
      </c>
      <c r="W5" s="798"/>
      <c r="X5" s="798"/>
      <c r="Y5" s="798"/>
      <c r="Z5" s="798"/>
      <c r="AA5" s="798"/>
      <c r="AB5" s="798"/>
      <c r="AC5" s="798"/>
      <c r="AD5" s="798"/>
      <c r="AE5" s="798"/>
      <c r="AF5" s="800"/>
      <c r="AG5" s="792"/>
    </row>
    <row r="6" spans="1:33" ht="25.5" customHeight="1">
      <c r="A6" s="254"/>
      <c r="B6" s="254"/>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5"/>
    </row>
    <row r="7" spans="1:33" ht="35.1" customHeight="1">
      <c r="A7" s="782" t="s">
        <v>52</v>
      </c>
      <c r="B7" s="803" t="s">
        <v>179</v>
      </c>
      <c r="C7" s="806" t="s">
        <v>53</v>
      </c>
      <c r="D7" s="807"/>
      <c r="E7" s="807"/>
      <c r="F7" s="807"/>
      <c r="G7" s="807"/>
      <c r="H7" s="807"/>
      <c r="I7" s="808"/>
      <c r="J7" s="809">
        <v>1950</v>
      </c>
      <c r="K7" s="810"/>
      <c r="L7" s="810"/>
      <c r="M7" s="810"/>
      <c r="N7" s="810"/>
      <c r="O7" s="810"/>
      <c r="P7" s="810"/>
      <c r="Q7" s="811"/>
      <c r="R7" s="806" t="s">
        <v>54</v>
      </c>
      <c r="S7" s="807"/>
      <c r="T7" s="807"/>
      <c r="U7" s="807"/>
      <c r="V7" s="807"/>
      <c r="W7" s="807"/>
      <c r="X7" s="808"/>
      <c r="Y7" s="813">
        <v>1350</v>
      </c>
      <c r="Z7" s="810"/>
      <c r="AA7" s="810"/>
      <c r="AB7" s="810"/>
      <c r="AC7" s="810"/>
      <c r="AD7" s="810"/>
      <c r="AE7" s="814"/>
      <c r="AF7" s="815"/>
      <c r="AG7" s="812" t="s">
        <v>180</v>
      </c>
    </row>
    <row r="8" spans="1:33" ht="35.1" customHeight="1">
      <c r="A8" s="801"/>
      <c r="B8" s="804"/>
      <c r="C8" s="806" t="s">
        <v>55</v>
      </c>
      <c r="D8" s="807"/>
      <c r="E8" s="807"/>
      <c r="F8" s="807"/>
      <c r="G8" s="807"/>
      <c r="H8" s="807"/>
      <c r="I8" s="808"/>
      <c r="J8" s="813">
        <v>1740</v>
      </c>
      <c r="K8" s="814"/>
      <c r="L8" s="814"/>
      <c r="M8" s="814"/>
      <c r="N8" s="814"/>
      <c r="O8" s="814"/>
      <c r="P8" s="814"/>
      <c r="Q8" s="815"/>
      <c r="R8" s="816" t="s">
        <v>181</v>
      </c>
      <c r="S8" s="817"/>
      <c r="T8" s="817"/>
      <c r="U8" s="817"/>
      <c r="V8" s="817"/>
      <c r="W8" s="817"/>
      <c r="X8" s="818"/>
      <c r="Y8" s="819">
        <v>1020</v>
      </c>
      <c r="Z8" s="820"/>
      <c r="AA8" s="820"/>
      <c r="AB8" s="820"/>
      <c r="AC8" s="820"/>
      <c r="AD8" s="820"/>
      <c r="AE8" s="820"/>
      <c r="AF8" s="821"/>
      <c r="AG8" s="812"/>
    </row>
    <row r="9" spans="1:33" ht="35.1" customHeight="1">
      <c r="A9" s="802"/>
      <c r="B9" s="805"/>
      <c r="C9" s="806" t="s">
        <v>57</v>
      </c>
      <c r="D9" s="807"/>
      <c r="E9" s="807"/>
      <c r="F9" s="807"/>
      <c r="G9" s="807"/>
      <c r="H9" s="807"/>
      <c r="I9" s="808"/>
      <c r="J9" s="822">
        <v>1710</v>
      </c>
      <c r="K9" s="799"/>
      <c r="L9" s="799"/>
      <c r="M9" s="799"/>
      <c r="N9" s="799"/>
      <c r="O9" s="799"/>
      <c r="P9" s="799"/>
      <c r="Q9" s="823"/>
      <c r="R9" s="806" t="s">
        <v>56</v>
      </c>
      <c r="S9" s="807"/>
      <c r="T9" s="807"/>
      <c r="U9" s="807"/>
      <c r="V9" s="807"/>
      <c r="W9" s="807"/>
      <c r="X9" s="808"/>
      <c r="Y9" s="813">
        <v>120</v>
      </c>
      <c r="Z9" s="814"/>
      <c r="AA9" s="814"/>
      <c r="AB9" s="814"/>
      <c r="AC9" s="814"/>
      <c r="AD9" s="814"/>
      <c r="AE9" s="814"/>
      <c r="AF9" s="815"/>
      <c r="AG9" s="812"/>
    </row>
    <row r="10" spans="1:33" ht="25.5" customHeight="1">
      <c r="A10" s="258"/>
      <c r="B10" s="258"/>
      <c r="C10" s="258"/>
      <c r="D10" s="259"/>
      <c r="E10" s="259"/>
      <c r="F10" s="259"/>
      <c r="G10" s="259"/>
      <c r="H10" s="260"/>
      <c r="I10" s="260"/>
      <c r="J10" s="260"/>
      <c r="K10" s="260"/>
      <c r="L10" s="260"/>
      <c r="M10" s="260"/>
      <c r="N10" s="260"/>
      <c r="O10" s="260"/>
      <c r="P10" s="260"/>
      <c r="Q10" s="260"/>
      <c r="R10" s="260"/>
      <c r="S10" s="260"/>
      <c r="T10" s="260"/>
      <c r="U10" s="260"/>
      <c r="V10" s="258"/>
      <c r="W10" s="260"/>
      <c r="X10" s="260"/>
      <c r="Y10" s="260"/>
      <c r="Z10" s="260"/>
      <c r="AA10" s="261"/>
      <c r="AB10" s="261"/>
      <c r="AC10" s="261"/>
      <c r="AD10" s="261"/>
      <c r="AE10" s="261"/>
      <c r="AF10" s="261"/>
      <c r="AG10" s="262"/>
    </row>
    <row r="11" spans="1:33" ht="30" customHeight="1">
      <c r="A11" s="263" t="s">
        <v>58</v>
      </c>
      <c r="B11" s="264" t="s">
        <v>97</v>
      </c>
      <c r="C11" s="834">
        <v>6510</v>
      </c>
      <c r="D11" s="834"/>
      <c r="E11" s="834"/>
      <c r="F11" s="834"/>
      <c r="G11" s="834"/>
      <c r="H11" s="834"/>
      <c r="I11" s="834"/>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5"/>
      <c r="AG11" s="265" t="s">
        <v>59</v>
      </c>
    </row>
    <row r="12" spans="1:33" ht="25.5" customHeight="1">
      <c r="A12" s="258"/>
      <c r="B12" s="258"/>
      <c r="C12" s="258"/>
      <c r="D12" s="259"/>
      <c r="E12" s="259"/>
      <c r="F12" s="259"/>
      <c r="G12" s="259"/>
      <c r="H12" s="260"/>
      <c r="I12" s="260"/>
      <c r="J12" s="260"/>
      <c r="K12" s="260"/>
      <c r="L12" s="260"/>
      <c r="M12" s="260"/>
      <c r="N12" s="260"/>
      <c r="O12" s="260"/>
      <c r="P12" s="260"/>
      <c r="Q12" s="260"/>
      <c r="R12" s="260"/>
      <c r="S12" s="260"/>
      <c r="T12" s="260"/>
      <c r="U12" s="260"/>
      <c r="V12" s="258"/>
      <c r="W12" s="260"/>
      <c r="X12" s="260"/>
      <c r="Y12" s="260"/>
      <c r="Z12" s="260"/>
      <c r="AA12" s="261"/>
      <c r="AB12" s="261"/>
      <c r="AC12" s="261"/>
      <c r="AD12" s="261"/>
      <c r="AE12" s="261"/>
      <c r="AF12" s="261"/>
      <c r="AG12" s="266"/>
    </row>
    <row r="13" spans="1:33" ht="30" customHeight="1">
      <c r="A13" s="263" t="s">
        <v>60</v>
      </c>
      <c r="B13" s="264" t="s">
        <v>98</v>
      </c>
      <c r="C13" s="836">
        <v>164780</v>
      </c>
      <c r="D13" s="836"/>
      <c r="E13" s="836"/>
      <c r="F13" s="836"/>
      <c r="G13" s="836"/>
      <c r="H13" s="836"/>
      <c r="I13" s="836"/>
      <c r="J13" s="836"/>
      <c r="K13" s="836"/>
      <c r="L13" s="836"/>
      <c r="M13" s="836"/>
      <c r="N13" s="836"/>
      <c r="O13" s="836"/>
      <c r="P13" s="836"/>
      <c r="Q13" s="836"/>
      <c r="R13" s="836"/>
      <c r="S13" s="836"/>
      <c r="T13" s="836"/>
      <c r="U13" s="836"/>
      <c r="V13" s="836"/>
      <c r="W13" s="836"/>
      <c r="X13" s="836"/>
      <c r="Y13" s="836"/>
      <c r="Z13" s="836"/>
      <c r="AA13" s="836"/>
      <c r="AB13" s="836"/>
      <c r="AC13" s="836"/>
      <c r="AD13" s="836"/>
      <c r="AE13" s="836"/>
      <c r="AF13" s="837"/>
      <c r="AG13" s="265" t="s">
        <v>59</v>
      </c>
    </row>
    <row r="14" spans="1:33" ht="25.5" customHeight="1">
      <c r="A14" s="258"/>
      <c r="B14" s="258"/>
      <c r="C14" s="258"/>
      <c r="D14" s="259"/>
      <c r="E14" s="259"/>
      <c r="F14" s="259"/>
      <c r="G14" s="259"/>
      <c r="H14" s="260"/>
      <c r="I14" s="260"/>
      <c r="J14" s="260"/>
      <c r="K14" s="260"/>
      <c r="L14" s="260"/>
      <c r="M14" s="260"/>
      <c r="N14" s="260"/>
      <c r="O14" s="260"/>
      <c r="P14" s="260"/>
      <c r="Q14" s="260"/>
      <c r="R14" s="260"/>
      <c r="S14" s="260"/>
      <c r="T14" s="260"/>
      <c r="U14" s="260"/>
      <c r="V14" s="258"/>
      <c r="W14" s="261"/>
      <c r="X14" s="260"/>
      <c r="Y14" s="260"/>
      <c r="Z14" s="260"/>
      <c r="AA14" s="261"/>
      <c r="AB14" s="261"/>
      <c r="AC14" s="261"/>
      <c r="AD14" s="261"/>
      <c r="AE14" s="261"/>
      <c r="AF14" s="261"/>
      <c r="AG14" s="266"/>
    </row>
    <row r="15" spans="1:33" ht="30" customHeight="1">
      <c r="A15" s="263" t="s">
        <v>61</v>
      </c>
      <c r="B15" s="264" t="s">
        <v>99</v>
      </c>
      <c r="C15" s="838">
        <v>160000</v>
      </c>
      <c r="D15" s="838"/>
      <c r="E15" s="838"/>
      <c r="F15" s="838"/>
      <c r="G15" s="838"/>
      <c r="H15" s="838"/>
      <c r="I15" s="838"/>
      <c r="J15" s="838"/>
      <c r="K15" s="838"/>
      <c r="L15" s="838"/>
      <c r="M15" s="838"/>
      <c r="N15" s="838"/>
      <c r="O15" s="838"/>
      <c r="P15" s="838"/>
      <c r="Q15" s="838"/>
      <c r="R15" s="838"/>
      <c r="S15" s="838"/>
      <c r="T15" s="838"/>
      <c r="U15" s="838"/>
      <c r="V15" s="838"/>
      <c r="W15" s="838"/>
      <c r="X15" s="838"/>
      <c r="Y15" s="838"/>
      <c r="Z15" s="838"/>
      <c r="AA15" s="838"/>
      <c r="AB15" s="838"/>
      <c r="AC15" s="838"/>
      <c r="AD15" s="838"/>
      <c r="AE15" s="838"/>
      <c r="AF15" s="839"/>
      <c r="AG15" s="265" t="s">
        <v>59</v>
      </c>
    </row>
    <row r="16" spans="1:33" ht="25.5" customHeight="1">
      <c r="A16" s="258"/>
      <c r="B16" s="258"/>
      <c r="C16" s="258"/>
      <c r="D16" s="259"/>
      <c r="E16" s="259"/>
      <c r="F16" s="259"/>
      <c r="G16" s="259"/>
      <c r="H16" s="260"/>
      <c r="I16" s="260"/>
      <c r="J16" s="260"/>
      <c r="K16" s="260"/>
      <c r="L16" s="260"/>
      <c r="M16" s="260"/>
      <c r="N16" s="260"/>
      <c r="O16" s="260"/>
      <c r="P16" s="260"/>
      <c r="Q16" s="260"/>
      <c r="R16" s="260"/>
      <c r="S16" s="260"/>
      <c r="T16" s="260"/>
      <c r="U16" s="260"/>
      <c r="V16" s="258"/>
      <c r="W16" s="261"/>
      <c r="X16" s="260"/>
      <c r="Y16" s="260"/>
      <c r="Z16" s="260"/>
      <c r="AA16" s="261"/>
      <c r="AB16" s="261"/>
      <c r="AC16" s="261"/>
      <c r="AD16" s="261"/>
      <c r="AE16" s="261"/>
      <c r="AF16" s="261"/>
      <c r="AG16" s="262" t="s">
        <v>62</v>
      </c>
    </row>
    <row r="17" spans="1:33" s="26" customFormat="1" ht="20.25" customHeight="1">
      <c r="A17" s="782" t="s">
        <v>113</v>
      </c>
      <c r="B17" s="824" t="s">
        <v>182</v>
      </c>
      <c r="C17" s="827" t="s">
        <v>114</v>
      </c>
      <c r="D17" s="256"/>
      <c r="E17" s="830" t="s">
        <v>115</v>
      </c>
      <c r="F17" s="830"/>
      <c r="G17" s="830"/>
      <c r="H17" s="830"/>
      <c r="I17" s="830"/>
      <c r="J17" s="83"/>
      <c r="K17" s="831" t="s">
        <v>183</v>
      </c>
      <c r="L17" s="831"/>
      <c r="M17" s="831"/>
      <c r="N17" s="831"/>
      <c r="O17" s="831"/>
      <c r="P17" s="831"/>
      <c r="Q17" s="831"/>
      <c r="R17" s="831"/>
      <c r="S17" s="831"/>
      <c r="T17" s="831"/>
      <c r="U17" s="831"/>
      <c r="V17" s="831"/>
      <c r="W17" s="831"/>
      <c r="X17" s="831"/>
      <c r="Y17" s="831"/>
      <c r="Z17" s="831"/>
      <c r="AA17" s="831"/>
      <c r="AB17" s="831"/>
      <c r="AC17" s="831"/>
      <c r="AD17" s="831"/>
      <c r="AE17" s="831"/>
      <c r="AF17" s="84"/>
      <c r="AG17" s="850" t="s">
        <v>278</v>
      </c>
    </row>
    <row r="18" spans="1:33" s="26" customFormat="1" ht="30" customHeight="1">
      <c r="A18" s="783"/>
      <c r="B18" s="825"/>
      <c r="C18" s="828"/>
      <c r="D18" s="26" t="s">
        <v>116</v>
      </c>
      <c r="E18" s="833">
        <v>79950</v>
      </c>
      <c r="F18" s="833"/>
      <c r="G18" s="833"/>
      <c r="H18" s="833"/>
      <c r="I18" s="833"/>
      <c r="J18" s="26" t="s">
        <v>117</v>
      </c>
      <c r="K18" s="833">
        <v>790</v>
      </c>
      <c r="L18" s="833"/>
      <c r="M18" s="833"/>
      <c r="N18" s="267" t="s">
        <v>154</v>
      </c>
      <c r="O18" s="853" t="s">
        <v>184</v>
      </c>
      <c r="P18" s="853"/>
      <c r="Q18" s="853"/>
      <c r="R18" s="853"/>
      <c r="S18" s="853"/>
      <c r="T18" s="267" t="s">
        <v>49</v>
      </c>
      <c r="U18" s="854" t="s">
        <v>185</v>
      </c>
      <c r="V18" s="854"/>
      <c r="W18" s="854"/>
      <c r="X18" s="854"/>
      <c r="Y18" s="854"/>
      <c r="Z18" s="267" t="s">
        <v>49</v>
      </c>
      <c r="AA18" s="855">
        <v>8.4</v>
      </c>
      <c r="AB18" s="855"/>
      <c r="AC18" s="855"/>
      <c r="AD18" s="855"/>
      <c r="AE18" s="135" t="s">
        <v>118</v>
      </c>
      <c r="AF18" s="85" t="s">
        <v>186</v>
      </c>
      <c r="AG18" s="851"/>
    </row>
    <row r="19" spans="1:33" s="26" customFormat="1" ht="30" customHeight="1">
      <c r="A19" s="783"/>
      <c r="B19" s="825"/>
      <c r="C19" s="829"/>
      <c r="D19" s="86"/>
      <c r="E19" s="268"/>
      <c r="F19" s="268"/>
      <c r="G19" s="268"/>
      <c r="H19" s="268"/>
      <c r="I19" s="843" t="s">
        <v>119</v>
      </c>
      <c r="J19" s="843"/>
      <c r="K19" s="843"/>
      <c r="L19" s="843"/>
      <c r="M19" s="843"/>
      <c r="N19" s="843"/>
      <c r="O19" s="843"/>
      <c r="P19" s="843"/>
      <c r="Q19" s="843"/>
      <c r="R19" s="843"/>
      <c r="S19" s="843"/>
      <c r="T19" s="843"/>
      <c r="U19" s="843"/>
      <c r="V19" s="843"/>
      <c r="W19" s="843"/>
      <c r="X19" s="843"/>
      <c r="Y19" s="843"/>
      <c r="Z19" s="843"/>
      <c r="AA19" s="843"/>
      <c r="AB19" s="843"/>
      <c r="AC19" s="843"/>
      <c r="AD19" s="843"/>
      <c r="AE19" s="843"/>
      <c r="AF19" s="844"/>
      <c r="AG19" s="851"/>
    </row>
    <row r="20" spans="1:33" s="26" customFormat="1" ht="20.25" customHeight="1">
      <c r="A20" s="783"/>
      <c r="B20" s="825"/>
      <c r="C20" s="827" t="s">
        <v>120</v>
      </c>
      <c r="D20" s="256"/>
      <c r="E20" s="830" t="s">
        <v>115</v>
      </c>
      <c r="F20" s="830"/>
      <c r="G20" s="830"/>
      <c r="H20" s="830"/>
      <c r="I20" s="830"/>
      <c r="J20" s="83"/>
      <c r="K20" s="831" t="s">
        <v>183</v>
      </c>
      <c r="L20" s="831"/>
      <c r="M20" s="831"/>
      <c r="N20" s="831"/>
      <c r="O20" s="831"/>
      <c r="P20" s="831"/>
      <c r="Q20" s="831"/>
      <c r="R20" s="831"/>
      <c r="S20" s="831"/>
      <c r="T20" s="831"/>
      <c r="U20" s="831"/>
      <c r="V20" s="831"/>
      <c r="W20" s="831"/>
      <c r="X20" s="831"/>
      <c r="Y20" s="831"/>
      <c r="Z20" s="831"/>
      <c r="AA20" s="831"/>
      <c r="AB20" s="831"/>
      <c r="AC20" s="831"/>
      <c r="AD20" s="831"/>
      <c r="AE20" s="831"/>
      <c r="AF20" s="84"/>
      <c r="AG20" s="851"/>
    </row>
    <row r="21" spans="1:33" s="26" customFormat="1" ht="30" customHeight="1">
      <c r="A21" s="783"/>
      <c r="B21" s="825"/>
      <c r="C21" s="828"/>
      <c r="D21" s="26" t="s">
        <v>116</v>
      </c>
      <c r="E21" s="833">
        <v>50000</v>
      </c>
      <c r="F21" s="833"/>
      <c r="G21" s="833"/>
      <c r="H21" s="833"/>
      <c r="I21" s="833"/>
      <c r="J21" s="26" t="s">
        <v>117</v>
      </c>
      <c r="K21" s="832">
        <v>500</v>
      </c>
      <c r="L21" s="832"/>
      <c r="M21" s="832"/>
      <c r="N21" s="832"/>
      <c r="O21" s="832"/>
      <c r="P21" s="832"/>
      <c r="Q21" s="832"/>
      <c r="R21" s="832"/>
      <c r="S21" s="832"/>
      <c r="T21" s="832"/>
      <c r="U21" s="832"/>
      <c r="V21" s="832"/>
      <c r="W21" s="832"/>
      <c r="X21" s="832"/>
      <c r="Y21" s="832"/>
      <c r="Z21" s="832"/>
      <c r="AA21" s="832"/>
      <c r="AB21" s="832"/>
      <c r="AC21" s="832"/>
      <c r="AD21" s="832"/>
      <c r="AE21" s="832"/>
      <c r="AF21" s="85" t="s">
        <v>186</v>
      </c>
      <c r="AG21" s="851"/>
    </row>
    <row r="22" spans="1:33" s="26" customFormat="1" ht="30" customHeight="1">
      <c r="A22" s="783"/>
      <c r="B22" s="825"/>
      <c r="C22" s="829"/>
      <c r="D22" s="86"/>
      <c r="E22" s="268"/>
      <c r="F22" s="268"/>
      <c r="G22" s="268"/>
      <c r="H22" s="268"/>
      <c r="I22" s="843" t="s">
        <v>119</v>
      </c>
      <c r="J22" s="843"/>
      <c r="K22" s="843"/>
      <c r="L22" s="843"/>
      <c r="M22" s="843"/>
      <c r="N22" s="843"/>
      <c r="O22" s="843"/>
      <c r="P22" s="843"/>
      <c r="Q22" s="843"/>
      <c r="R22" s="843"/>
      <c r="S22" s="843"/>
      <c r="T22" s="843"/>
      <c r="U22" s="843"/>
      <c r="V22" s="843"/>
      <c r="W22" s="843"/>
      <c r="X22" s="843"/>
      <c r="Y22" s="843"/>
      <c r="Z22" s="843"/>
      <c r="AA22" s="843"/>
      <c r="AB22" s="843"/>
      <c r="AC22" s="843"/>
      <c r="AD22" s="843"/>
      <c r="AE22" s="843"/>
      <c r="AF22" s="844"/>
      <c r="AG22" s="851"/>
    </row>
    <row r="23" spans="1:33" s="26" customFormat="1" ht="20.25" customHeight="1">
      <c r="A23" s="783"/>
      <c r="B23" s="825"/>
      <c r="C23" s="827" t="s">
        <v>121</v>
      </c>
      <c r="D23" s="845" t="s">
        <v>115</v>
      </c>
      <c r="E23" s="830"/>
      <c r="F23" s="830"/>
      <c r="G23" s="830"/>
      <c r="H23" s="830"/>
      <c r="I23" s="830"/>
      <c r="J23" s="830"/>
      <c r="K23" s="830"/>
      <c r="L23" s="830"/>
      <c r="M23" s="830"/>
      <c r="N23" s="830"/>
      <c r="O23" s="830"/>
      <c r="P23" s="830"/>
      <c r="Q23" s="830"/>
      <c r="R23" s="136"/>
      <c r="S23" s="136"/>
      <c r="T23" s="136"/>
      <c r="U23" s="136"/>
      <c r="V23" s="136"/>
      <c r="W23" s="269"/>
      <c r="X23" s="269"/>
      <c r="Y23" s="269"/>
      <c r="Z23" s="269"/>
      <c r="AA23" s="269"/>
      <c r="AB23" s="269"/>
      <c r="AC23" s="269"/>
      <c r="AD23" s="269"/>
      <c r="AE23" s="269"/>
      <c r="AF23" s="270"/>
      <c r="AG23" s="851"/>
    </row>
    <row r="24" spans="1:33" s="26" customFormat="1" ht="30" customHeight="1">
      <c r="A24" s="784"/>
      <c r="B24" s="826"/>
      <c r="C24" s="829"/>
      <c r="D24" s="846">
        <v>10000</v>
      </c>
      <c r="E24" s="847"/>
      <c r="F24" s="847"/>
      <c r="G24" s="847"/>
      <c r="H24" s="847"/>
      <c r="I24" s="847"/>
      <c r="J24" s="847"/>
      <c r="K24" s="847"/>
      <c r="L24" s="847"/>
      <c r="M24" s="848" t="s">
        <v>122</v>
      </c>
      <c r="N24" s="848"/>
      <c r="O24" s="848"/>
      <c r="P24" s="848"/>
      <c r="Q24" s="848"/>
      <c r="R24" s="848"/>
      <c r="S24" s="848"/>
      <c r="T24" s="848"/>
      <c r="U24" s="848"/>
      <c r="V24" s="848"/>
      <c r="W24" s="848"/>
      <c r="X24" s="848"/>
      <c r="Y24" s="848"/>
      <c r="Z24" s="848"/>
      <c r="AA24" s="848"/>
      <c r="AB24" s="848"/>
      <c r="AC24" s="848"/>
      <c r="AD24" s="848"/>
      <c r="AE24" s="848"/>
      <c r="AF24" s="849"/>
      <c r="AG24" s="852"/>
    </row>
    <row r="25" spans="1:33" ht="25.5" customHeight="1">
      <c r="A25" s="258"/>
      <c r="B25" s="258"/>
      <c r="C25" s="258"/>
      <c r="D25" s="259"/>
      <c r="E25" s="259"/>
      <c r="F25" s="259"/>
      <c r="G25" s="259"/>
      <c r="H25" s="260"/>
      <c r="I25" s="260"/>
      <c r="J25" s="260"/>
      <c r="K25" s="260"/>
      <c r="L25" s="260"/>
      <c r="M25" s="260"/>
      <c r="N25" s="260"/>
      <c r="O25" s="260"/>
      <c r="P25" s="260"/>
      <c r="Q25" s="260"/>
      <c r="R25" s="260"/>
      <c r="S25" s="260"/>
      <c r="T25" s="260"/>
      <c r="U25" s="260"/>
      <c r="V25" s="258"/>
      <c r="W25" s="261"/>
      <c r="X25" s="260"/>
      <c r="Y25" s="260"/>
      <c r="Z25" s="260"/>
      <c r="AA25" s="261"/>
      <c r="AB25" s="261"/>
      <c r="AC25" s="261"/>
      <c r="AD25" s="261"/>
      <c r="AE25" s="261"/>
      <c r="AF25" s="261"/>
      <c r="AG25" s="262" t="s">
        <v>62</v>
      </c>
    </row>
    <row r="26" spans="1:33" ht="30" customHeight="1">
      <c r="A26" s="263" t="s">
        <v>63</v>
      </c>
      <c r="B26" s="271" t="s">
        <v>187</v>
      </c>
      <c r="C26" s="836">
        <v>150000</v>
      </c>
      <c r="D26" s="836"/>
      <c r="E26" s="836"/>
      <c r="F26" s="836"/>
      <c r="G26" s="836"/>
      <c r="H26" s="836"/>
      <c r="I26" s="836"/>
      <c r="J26" s="836"/>
      <c r="K26" s="836"/>
      <c r="L26" s="836"/>
      <c r="M26" s="836"/>
      <c r="N26" s="836"/>
      <c r="O26" s="836"/>
      <c r="P26" s="836"/>
      <c r="Q26" s="836"/>
      <c r="R26" s="836"/>
      <c r="S26" s="836"/>
      <c r="T26" s="836"/>
      <c r="U26" s="836"/>
      <c r="V26" s="836"/>
      <c r="W26" s="836"/>
      <c r="X26" s="836"/>
      <c r="Y26" s="836"/>
      <c r="Z26" s="836"/>
      <c r="AA26" s="836"/>
      <c r="AB26" s="836"/>
      <c r="AC26" s="836"/>
      <c r="AD26" s="836"/>
      <c r="AE26" s="836"/>
      <c r="AF26" s="837"/>
      <c r="AG26" s="265" t="s">
        <v>59</v>
      </c>
    </row>
    <row r="27" spans="1:33" ht="25.5" customHeight="1">
      <c r="A27" s="257"/>
      <c r="B27" s="272"/>
      <c r="C27" s="273"/>
      <c r="D27" s="273"/>
      <c r="E27" s="273"/>
      <c r="F27" s="273"/>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62"/>
    </row>
    <row r="28" spans="1:33" ht="84" customHeight="1">
      <c r="A28" s="263" t="s">
        <v>279</v>
      </c>
      <c r="B28" s="271" t="s">
        <v>280</v>
      </c>
      <c r="C28" s="840">
        <v>50000</v>
      </c>
      <c r="D28" s="840"/>
      <c r="E28" s="840"/>
      <c r="F28" s="840"/>
      <c r="G28" s="840"/>
      <c r="H28" s="840"/>
      <c r="I28" s="840"/>
      <c r="J28" s="840"/>
      <c r="K28" s="840"/>
      <c r="L28" s="840"/>
      <c r="M28" s="840"/>
      <c r="N28" s="840"/>
      <c r="O28" s="840"/>
      <c r="P28" s="840"/>
      <c r="Q28" s="840"/>
      <c r="R28" s="840"/>
      <c r="S28" s="840"/>
      <c r="T28" s="840"/>
      <c r="U28" s="840"/>
      <c r="V28" s="840"/>
      <c r="W28" s="840"/>
      <c r="X28" s="840"/>
      <c r="Y28" s="840"/>
      <c r="Z28" s="840"/>
      <c r="AA28" s="840"/>
      <c r="AB28" s="840"/>
      <c r="AC28" s="840"/>
      <c r="AD28" s="840"/>
      <c r="AE28" s="840"/>
      <c r="AF28" s="841"/>
      <c r="AG28" s="265" t="s">
        <v>281</v>
      </c>
    </row>
    <row r="29" spans="1:33" ht="25.5" customHeight="1">
      <c r="A29" s="254"/>
      <c r="B29" s="254"/>
      <c r="C29" s="254"/>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5"/>
    </row>
    <row r="30" spans="1:33" ht="25.5" customHeight="1">
      <c r="A30" s="842" t="s">
        <v>188</v>
      </c>
      <c r="B30" s="842"/>
      <c r="C30" s="842"/>
      <c r="D30" s="842"/>
      <c r="E30" s="842"/>
      <c r="F30" s="842"/>
      <c r="G30" s="842"/>
      <c r="H30" s="842"/>
      <c r="I30" s="842"/>
      <c r="J30" s="842"/>
      <c r="K30" s="842"/>
      <c r="L30" s="842"/>
      <c r="M30" s="842"/>
      <c r="N30" s="842"/>
      <c r="O30" s="842"/>
      <c r="P30" s="842"/>
      <c r="Q30" s="842"/>
      <c r="R30" s="842"/>
      <c r="S30" s="842"/>
      <c r="T30" s="842"/>
      <c r="U30" s="842"/>
      <c r="V30" s="842"/>
      <c r="W30" s="842"/>
      <c r="X30" s="842"/>
      <c r="Y30" s="842"/>
      <c r="Z30" s="842"/>
      <c r="AA30" s="842"/>
      <c r="AB30" s="842"/>
      <c r="AC30" s="842"/>
      <c r="AD30" s="842"/>
      <c r="AE30" s="842"/>
      <c r="AF30" s="842"/>
      <c r="AG30" s="842"/>
    </row>
  </sheetData>
  <sheetProtection algorithmName="SHA-512" hashValue="bYRFCA8+PKDRe1rrDZD4inj2u6kudPhi/zSaiV6cLGomthcas7B012q+gm2kRE63cebeohAkbWl0UHTG0qVT2A==" saltValue="evhlCyzOhf+H1WqdleHGpA==" spinCount="100000" sheet="1" objects="1" scenarios="1"/>
  <mergeCells count="53">
    <mergeCell ref="C11:AF11"/>
    <mergeCell ref="C13:AF13"/>
    <mergeCell ref="C15:AF15"/>
    <mergeCell ref="C28:AF28"/>
    <mergeCell ref="A30:AG30"/>
    <mergeCell ref="I22:AF22"/>
    <mergeCell ref="C23:C24"/>
    <mergeCell ref="D23:Q23"/>
    <mergeCell ref="D24:L24"/>
    <mergeCell ref="M24:AF24"/>
    <mergeCell ref="C26:AF26"/>
    <mergeCell ref="AG17:AG24"/>
    <mergeCell ref="E18:I18"/>
    <mergeCell ref="K18:M18"/>
    <mergeCell ref="O18:S18"/>
    <mergeCell ref="U18:Y18"/>
    <mergeCell ref="A17:A24"/>
    <mergeCell ref="B17:B24"/>
    <mergeCell ref="C17:C19"/>
    <mergeCell ref="E17:I17"/>
    <mergeCell ref="K17:AE17"/>
    <mergeCell ref="C20:C22"/>
    <mergeCell ref="K21:AE21"/>
    <mergeCell ref="K20:AE20"/>
    <mergeCell ref="E21:I21"/>
    <mergeCell ref="AA18:AD18"/>
    <mergeCell ref="I19:AF19"/>
    <mergeCell ref="E20:I20"/>
    <mergeCell ref="AG7:AG9"/>
    <mergeCell ref="C8:I8"/>
    <mergeCell ref="J8:Q8"/>
    <mergeCell ref="R8:X8"/>
    <mergeCell ref="Y8:AF8"/>
    <mergeCell ref="C9:I9"/>
    <mergeCell ref="J9:Q9"/>
    <mergeCell ref="R9:X9"/>
    <mergeCell ref="Y9:AF9"/>
    <mergeCell ref="Y7:AF7"/>
    <mergeCell ref="A7:A9"/>
    <mergeCell ref="B7:B9"/>
    <mergeCell ref="C7:I7"/>
    <mergeCell ref="J7:Q7"/>
    <mergeCell ref="R7:X7"/>
    <mergeCell ref="A3:A5"/>
    <mergeCell ref="B3:B5"/>
    <mergeCell ref="C3:AF3"/>
    <mergeCell ref="AG3:AG5"/>
    <mergeCell ref="C4:O4"/>
    <mergeCell ref="P4:U4"/>
    <mergeCell ref="V4:AF4"/>
    <mergeCell ref="C5:O5"/>
    <mergeCell ref="P5:U5"/>
    <mergeCell ref="V5:AF5"/>
  </mergeCells>
  <phoneticPr fontId="1"/>
  <conditionalFormatting sqref="AG7:AG9">
    <cfRule type="expression" dxfId="1" priority="1">
      <formula>AG7&lt;#REF!</formula>
    </cfRule>
    <cfRule type="expression" dxfId="0" priority="2">
      <formula>AG7&gt;#REF!</formula>
    </cfRule>
  </conditionalFormatting>
  <printOptions horizontalCentered="1"/>
  <pageMargins left="0.39370078740157483" right="0.39370078740157483" top="0.39370078740157483" bottom="0.39370078740157483" header="0.31496062992125984" footer="0.15748031496062992"/>
  <pageSetup paperSize="9" scale="52"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8368E-0C04-419F-B741-0061FE275CA4}">
  <dimension ref="A1:L32"/>
  <sheetViews>
    <sheetView workbookViewId="0"/>
  </sheetViews>
  <sheetFormatPr defaultRowHeight="13.5"/>
  <cols>
    <col min="1" max="1" width="31.125" style="219" customWidth="1"/>
    <col min="2" max="2" width="25.5" style="219" customWidth="1"/>
    <col min="3" max="3" width="3.125" style="219" customWidth="1"/>
    <col min="4" max="4" width="16.25" style="219" customWidth="1"/>
    <col min="5" max="5" width="13.75" style="219" customWidth="1"/>
    <col min="6" max="6" width="15.875" style="219" customWidth="1"/>
    <col min="7" max="7" width="16.25" style="219" customWidth="1"/>
    <col min="8" max="8" width="31.75" style="219" customWidth="1"/>
    <col min="9" max="9" width="35.5" style="219" customWidth="1"/>
    <col min="10" max="10" width="28.375" style="219" customWidth="1"/>
    <col min="11" max="11" width="28.75" style="219" customWidth="1"/>
    <col min="12" max="16384" width="9" style="219"/>
  </cols>
  <sheetData>
    <row r="1" spans="1:12" ht="25.5">
      <c r="A1" s="218" t="s">
        <v>237</v>
      </c>
      <c r="D1" s="220" t="s">
        <v>238</v>
      </c>
      <c r="E1" s="221" t="s">
        <v>239</v>
      </c>
      <c r="F1" s="221"/>
      <c r="G1" s="221"/>
      <c r="H1" s="220" t="s">
        <v>240</v>
      </c>
      <c r="I1" s="221" t="s">
        <v>239</v>
      </c>
      <c r="J1" s="220" t="s">
        <v>241</v>
      </c>
      <c r="K1" s="221" t="s">
        <v>239</v>
      </c>
      <c r="L1" s="221"/>
    </row>
    <row r="2" spans="1:12" ht="24">
      <c r="A2" s="222" t="s">
        <v>242</v>
      </c>
      <c r="D2" s="223" t="s">
        <v>243</v>
      </c>
      <c r="E2" s="224"/>
      <c r="F2" s="223" t="s">
        <v>244</v>
      </c>
      <c r="G2" s="225"/>
      <c r="H2" s="226" t="s">
        <v>245</v>
      </c>
      <c r="I2" s="227"/>
      <c r="J2" s="223" t="s">
        <v>246</v>
      </c>
      <c r="K2" s="227"/>
    </row>
    <row r="3" spans="1:12" ht="25.5">
      <c r="A3" s="218"/>
      <c r="D3" s="228" t="s">
        <v>247</v>
      </c>
      <c r="E3" s="224"/>
      <c r="F3" s="228" t="s">
        <v>248</v>
      </c>
      <c r="G3" s="229"/>
      <c r="H3" s="226" t="s">
        <v>249</v>
      </c>
      <c r="I3" s="227"/>
      <c r="J3" s="223" t="s">
        <v>249</v>
      </c>
      <c r="K3" s="227"/>
    </row>
    <row r="4" spans="1:12" ht="21">
      <c r="D4" s="230" t="s">
        <v>250</v>
      </c>
      <c r="E4" s="231"/>
      <c r="F4" s="230" t="s">
        <v>251</v>
      </c>
      <c r="G4" s="229"/>
      <c r="H4" s="232"/>
      <c r="I4" s="221"/>
      <c r="J4" s="226" t="s">
        <v>252</v>
      </c>
      <c r="K4" s="233"/>
    </row>
    <row r="5" spans="1:12" ht="21">
      <c r="D5" s="234"/>
      <c r="E5" s="235"/>
      <c r="F5" s="234"/>
      <c r="G5" s="236"/>
      <c r="H5" s="232"/>
      <c r="I5" s="221"/>
      <c r="J5" s="237" t="s">
        <v>253</v>
      </c>
      <c r="K5" s="227"/>
    </row>
    <row r="6" spans="1:12" ht="14.25">
      <c r="A6" s="238" t="s">
        <v>254</v>
      </c>
      <c r="B6" s="239">
        <f>積算表!G16</f>
        <v>0</v>
      </c>
      <c r="D6" s="233" t="s">
        <v>254</v>
      </c>
      <c r="E6" s="227"/>
      <c r="F6" s="234"/>
      <c r="G6" s="236"/>
      <c r="H6" s="233" t="s">
        <v>254</v>
      </c>
      <c r="I6" s="227"/>
      <c r="J6" s="233" t="s">
        <v>254</v>
      </c>
      <c r="K6" s="227"/>
    </row>
    <row r="7" spans="1:12" ht="18.75" customHeight="1">
      <c r="A7" s="233" t="s">
        <v>255</v>
      </c>
      <c r="B7" s="227"/>
      <c r="D7" s="233"/>
      <c r="E7" s="227"/>
      <c r="F7" s="240"/>
      <c r="G7" s="236"/>
      <c r="H7" s="233"/>
      <c r="I7" s="227"/>
      <c r="J7" s="233"/>
      <c r="K7" s="227"/>
    </row>
    <row r="8" spans="1:12" ht="14.25">
      <c r="A8" s="233" t="s">
        <v>249</v>
      </c>
      <c r="B8" s="227"/>
      <c r="D8" s="233"/>
      <c r="E8" s="227"/>
      <c r="F8" s="234"/>
      <c r="G8" s="236"/>
      <c r="H8" s="233"/>
      <c r="I8" s="227"/>
      <c r="J8" s="233"/>
      <c r="K8" s="227"/>
    </row>
    <row r="9" spans="1:12" ht="18.75" customHeight="1">
      <c r="A9" s="238" t="s">
        <v>256</v>
      </c>
      <c r="B9" s="239">
        <f>積算表!G21</f>
        <v>12</v>
      </c>
      <c r="D9" s="233" t="s">
        <v>256</v>
      </c>
      <c r="E9" s="227"/>
      <c r="F9" s="221"/>
      <c r="G9" s="221"/>
      <c r="H9" s="233" t="s">
        <v>256</v>
      </c>
      <c r="I9" s="227"/>
      <c r="J9" s="233" t="s">
        <v>256</v>
      </c>
      <c r="K9" s="227"/>
    </row>
    <row r="10" spans="1:12" ht="18.75" customHeight="1">
      <c r="A10" s="238" t="s">
        <v>257</v>
      </c>
      <c r="B10" s="239">
        <f>積算表!M21</f>
        <v>2</v>
      </c>
      <c r="D10" s="233" t="s">
        <v>257</v>
      </c>
      <c r="E10" s="227"/>
      <c r="F10" s="221"/>
      <c r="G10" s="221"/>
      <c r="H10" s="233" t="s">
        <v>257</v>
      </c>
      <c r="I10" s="227"/>
      <c r="J10" s="233" t="s">
        <v>257</v>
      </c>
      <c r="K10" s="227"/>
    </row>
    <row r="11" spans="1:12" ht="18.75" customHeight="1">
      <c r="A11" s="238" t="s">
        <v>258</v>
      </c>
      <c r="B11" s="239">
        <f>積算表!S21</f>
        <v>6</v>
      </c>
      <c r="D11" s="233" t="s">
        <v>258</v>
      </c>
      <c r="E11" s="227"/>
      <c r="F11" s="221"/>
      <c r="G11" s="221"/>
      <c r="H11" s="233" t="s">
        <v>258</v>
      </c>
      <c r="I11" s="227"/>
      <c r="J11" s="233" t="s">
        <v>258</v>
      </c>
      <c r="K11" s="227"/>
    </row>
    <row r="12" spans="1:12" ht="18.75" customHeight="1">
      <c r="A12" s="238" t="s">
        <v>259</v>
      </c>
      <c r="B12" s="241" t="str">
        <f>積算表!Y21</f>
        <v>○</v>
      </c>
      <c r="D12" s="233" t="s">
        <v>259</v>
      </c>
      <c r="E12" s="227"/>
      <c r="F12" s="221"/>
      <c r="G12" s="221"/>
      <c r="H12" s="233" t="s">
        <v>259</v>
      </c>
      <c r="I12" s="227"/>
      <c r="J12" s="233" t="s">
        <v>259</v>
      </c>
      <c r="K12" s="227"/>
    </row>
    <row r="13" spans="1:12">
      <c r="D13" s="221"/>
      <c r="E13" s="221"/>
      <c r="F13" s="221"/>
      <c r="G13" s="221"/>
      <c r="H13" s="221"/>
      <c r="I13" s="221"/>
      <c r="J13" s="221"/>
      <c r="K13" s="221"/>
    </row>
    <row r="14" spans="1:12">
      <c r="A14" s="242" t="s">
        <v>260</v>
      </c>
      <c r="D14" s="243" t="s">
        <v>260</v>
      </c>
      <c r="E14" s="221"/>
      <c r="F14" s="221"/>
      <c r="G14" s="221"/>
      <c r="H14" s="243" t="s">
        <v>260</v>
      </c>
      <c r="I14" s="221"/>
      <c r="J14" s="243" t="s">
        <v>260</v>
      </c>
      <c r="K14" s="221"/>
    </row>
    <row r="15" spans="1:12" ht="54">
      <c r="A15" s="244" t="s">
        <v>261</v>
      </c>
      <c r="B15" s="245" t="e">
        <f>積算表!M26</f>
        <v>#N/A</v>
      </c>
      <c r="D15" s="246" t="s">
        <v>261</v>
      </c>
      <c r="E15" s="247"/>
      <c r="F15" s="221"/>
      <c r="G15" s="221"/>
      <c r="H15" s="246" t="s">
        <v>261</v>
      </c>
      <c r="I15" s="247"/>
      <c r="J15" s="246" t="s">
        <v>261</v>
      </c>
      <c r="K15" s="247"/>
    </row>
    <row r="16" spans="1:12" ht="40.5">
      <c r="A16" s="246" t="s">
        <v>262</v>
      </c>
      <c r="B16" s="247"/>
      <c r="D16" s="246" t="s">
        <v>262</v>
      </c>
      <c r="E16" s="247"/>
      <c r="F16" s="221"/>
      <c r="G16" s="221"/>
      <c r="H16" s="246" t="s">
        <v>262</v>
      </c>
      <c r="I16" s="247"/>
      <c r="J16" s="246" t="s">
        <v>262</v>
      </c>
      <c r="K16" s="247"/>
    </row>
    <row r="17" spans="1:11" ht="40.5">
      <c r="A17" s="246" t="s">
        <v>263</v>
      </c>
      <c r="B17" s="247"/>
      <c r="D17" s="246" t="s">
        <v>263</v>
      </c>
      <c r="E17" s="247"/>
      <c r="F17" s="221"/>
      <c r="G17" s="221"/>
      <c r="H17" s="246" t="s">
        <v>263</v>
      </c>
      <c r="I17" s="247"/>
      <c r="J17" s="246" t="s">
        <v>263</v>
      </c>
      <c r="K17" s="247"/>
    </row>
    <row r="18" spans="1:11">
      <c r="A18" s="248"/>
      <c r="D18" s="233"/>
      <c r="E18" s="221"/>
      <c r="F18" s="221"/>
      <c r="G18" s="221"/>
      <c r="H18" s="249"/>
      <c r="I18" s="221"/>
      <c r="J18" s="249"/>
      <c r="K18" s="221"/>
    </row>
    <row r="19" spans="1:11" ht="24.75" customHeight="1">
      <c r="A19" s="244" t="s">
        <v>264</v>
      </c>
      <c r="B19" s="239" t="e">
        <f>積算表!M48</f>
        <v>#N/A</v>
      </c>
      <c r="C19" s="248"/>
      <c r="D19" s="246" t="s">
        <v>264</v>
      </c>
      <c r="E19" s="233"/>
      <c r="F19" s="221"/>
      <c r="G19" s="221"/>
      <c r="H19" s="246" t="s">
        <v>264</v>
      </c>
      <c r="I19" s="233"/>
      <c r="J19" s="246" t="s">
        <v>264</v>
      </c>
      <c r="K19" s="233"/>
    </row>
    <row r="20" spans="1:11" ht="27">
      <c r="A20" s="244" t="s">
        <v>265</v>
      </c>
      <c r="B20" s="239" t="e">
        <f>積算表!M49</f>
        <v>#N/A</v>
      </c>
      <c r="D20" s="246" t="s">
        <v>265</v>
      </c>
      <c r="E20" s="227"/>
      <c r="F20" s="221"/>
      <c r="G20" s="221"/>
      <c r="H20" s="246" t="s">
        <v>265</v>
      </c>
      <c r="I20" s="227"/>
      <c r="J20" s="246" t="s">
        <v>265</v>
      </c>
      <c r="K20" s="227"/>
    </row>
    <row r="21" spans="1:11" ht="27">
      <c r="A21" s="244" t="s">
        <v>266</v>
      </c>
      <c r="B21" s="239" t="e">
        <f>積算表!M50</f>
        <v>#N/A</v>
      </c>
      <c r="D21" s="246" t="s">
        <v>266</v>
      </c>
      <c r="E21" s="227"/>
      <c r="F21" s="221"/>
      <c r="G21" s="221"/>
      <c r="H21" s="246" t="s">
        <v>266</v>
      </c>
      <c r="I21" s="227"/>
      <c r="J21" s="246" t="s">
        <v>266</v>
      </c>
      <c r="K21" s="227"/>
    </row>
    <row r="22" spans="1:11" ht="27">
      <c r="A22" s="244" t="s">
        <v>267</v>
      </c>
      <c r="B22" s="239" t="e">
        <f>積算表!M52</f>
        <v>#N/A</v>
      </c>
      <c r="D22" s="246" t="s">
        <v>267</v>
      </c>
      <c r="E22" s="227"/>
      <c r="F22" s="221"/>
      <c r="G22" s="221"/>
      <c r="H22" s="246" t="s">
        <v>267</v>
      </c>
      <c r="I22" s="227"/>
      <c r="J22" s="246" t="s">
        <v>267</v>
      </c>
      <c r="K22" s="227"/>
    </row>
    <row r="23" spans="1:11" ht="27">
      <c r="A23" s="244" t="s">
        <v>268</v>
      </c>
      <c r="B23" s="239" t="e">
        <f>積算表!M53</f>
        <v>#N/A</v>
      </c>
      <c r="D23" s="246" t="s">
        <v>268</v>
      </c>
      <c r="E23" s="227"/>
      <c r="F23" s="221"/>
      <c r="G23" s="221"/>
      <c r="H23" s="246" t="s">
        <v>268</v>
      </c>
      <c r="I23" s="227"/>
      <c r="J23" s="246" t="s">
        <v>268</v>
      </c>
      <c r="K23" s="227"/>
    </row>
    <row r="24" spans="1:11">
      <c r="D24" s="221"/>
      <c r="E24" s="221"/>
      <c r="F24" s="221"/>
      <c r="G24" s="221"/>
      <c r="H24" s="221"/>
      <c r="I24" s="221"/>
      <c r="J24" s="221"/>
      <c r="K24" s="221"/>
    </row>
    <row r="25" spans="1:11">
      <c r="A25" s="243" t="s">
        <v>269</v>
      </c>
      <c r="B25" s="221"/>
      <c r="D25" s="243" t="s">
        <v>269</v>
      </c>
      <c r="E25" s="221"/>
      <c r="F25" s="221"/>
      <c r="G25" s="221"/>
      <c r="H25" s="243" t="s">
        <v>269</v>
      </c>
      <c r="I25" s="221"/>
      <c r="J25" s="243" t="s">
        <v>269</v>
      </c>
      <c r="K25" s="221"/>
    </row>
    <row r="26" spans="1:11" ht="24.75" customHeight="1">
      <c r="A26" s="246" t="s">
        <v>264</v>
      </c>
      <c r="B26" s="227"/>
      <c r="D26" s="246" t="s">
        <v>264</v>
      </c>
      <c r="E26" s="227"/>
      <c r="F26" s="221"/>
      <c r="G26" s="221"/>
      <c r="H26" s="246" t="s">
        <v>264</v>
      </c>
      <c r="I26" s="227"/>
      <c r="J26" s="246" t="s">
        <v>264</v>
      </c>
      <c r="K26" s="227"/>
    </row>
    <row r="27" spans="1:11" ht="27">
      <c r="A27" s="246" t="s">
        <v>265</v>
      </c>
      <c r="B27" s="227"/>
      <c r="D27" s="246" t="s">
        <v>265</v>
      </c>
      <c r="E27" s="227"/>
      <c r="F27" s="221"/>
      <c r="G27" s="221"/>
      <c r="H27" s="246" t="s">
        <v>265</v>
      </c>
      <c r="I27" s="227"/>
      <c r="J27" s="246" t="s">
        <v>265</v>
      </c>
      <c r="K27" s="227"/>
    </row>
    <row r="28" spans="1:11" ht="27">
      <c r="A28" s="246" t="s">
        <v>266</v>
      </c>
      <c r="B28" s="227"/>
      <c r="D28" s="246" t="s">
        <v>266</v>
      </c>
      <c r="E28" s="227"/>
      <c r="F28" s="221"/>
      <c r="G28" s="221"/>
      <c r="H28" s="246" t="s">
        <v>266</v>
      </c>
      <c r="I28" s="227"/>
      <c r="J28" s="246" t="s">
        <v>266</v>
      </c>
      <c r="K28" s="227"/>
    </row>
    <row r="29" spans="1:11" ht="27">
      <c r="A29" s="246" t="s">
        <v>267</v>
      </c>
      <c r="B29" s="227"/>
      <c r="D29" s="246" t="s">
        <v>267</v>
      </c>
      <c r="E29" s="227"/>
      <c r="F29" s="221"/>
      <c r="G29" s="221"/>
      <c r="H29" s="246" t="s">
        <v>267</v>
      </c>
      <c r="I29" s="227"/>
      <c r="J29" s="246" t="s">
        <v>267</v>
      </c>
      <c r="K29" s="227"/>
    </row>
    <row r="30" spans="1:11" ht="27">
      <c r="A30" s="246" t="s">
        <v>268</v>
      </c>
      <c r="B30" s="227"/>
      <c r="D30" s="246" t="s">
        <v>268</v>
      </c>
      <c r="E30" s="227"/>
      <c r="F30" s="221"/>
      <c r="G30" s="221"/>
      <c r="H30" s="246" t="s">
        <v>268</v>
      </c>
      <c r="I30" s="227"/>
      <c r="J30" s="246" t="s">
        <v>268</v>
      </c>
      <c r="K30" s="227"/>
    </row>
    <row r="31" spans="1:11">
      <c r="A31" s="221"/>
      <c r="B31" s="221"/>
      <c r="D31" s="221"/>
      <c r="E31" s="221"/>
      <c r="F31" s="221"/>
      <c r="G31" s="221"/>
      <c r="H31" s="221"/>
      <c r="I31" s="221"/>
      <c r="J31" s="221"/>
      <c r="K31" s="221"/>
    </row>
    <row r="32" spans="1:11">
      <c r="A32" s="221"/>
      <c r="B32" s="221"/>
      <c r="D32" s="221"/>
      <c r="E32" s="221"/>
      <c r="F32" s="221"/>
      <c r="G32" s="221"/>
      <c r="H32" s="221"/>
      <c r="I32" s="221"/>
      <c r="J32" s="221"/>
      <c r="K32" s="221"/>
    </row>
  </sheetData>
  <sheetProtection algorithmName="SHA-512" hashValue="7O7jolwtD1LjiVYFAfAaRVfB85JWyltl+p3DLwtU2NanMsoXcv/43iWzCtKF6LS3n7IhGhA5wlSy4XuAMHcfkg==" saltValue="NINgZX+ArIrCa2yG/OYnFQ=="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16</vt:i4>
      </vt:variant>
    </vt:vector>
  </HeadingPairs>
  <TitlesOfParts>
    <vt:vector size="22" baseType="lpstr">
      <vt:lpstr>積算表</vt:lpstr>
      <vt:lpstr>加算区分</vt:lpstr>
      <vt:lpstr>設定値</vt:lpstr>
      <vt:lpstr>保育単価表（Ｃ型）</vt:lpstr>
      <vt:lpstr>保育単価表（Ｃ型）②</vt:lpstr>
      <vt:lpstr>審査用</vt:lpstr>
      <vt:lpstr>'保育単価表（Ｃ型）'!Print_Area</vt:lpstr>
      <vt:lpstr>'保育単価表（Ｃ型）②'!Print_Area</vt:lpstr>
      <vt:lpstr>'保育単価表（Ｃ型）'!Print_Titles</vt:lpstr>
      <vt:lpstr>栄養管理加算</vt:lpstr>
      <vt:lpstr>加算率C</vt:lpstr>
      <vt:lpstr>資格10以下</vt:lpstr>
      <vt:lpstr>資格15以下</vt:lpstr>
      <vt:lpstr>資格人数</vt:lpstr>
      <vt:lpstr>資格保有者加算選択用</vt:lpstr>
      <vt:lpstr>実施月数</vt:lpstr>
      <vt:lpstr>選択10人以下</vt:lpstr>
      <vt:lpstr>選択15人以下</vt:lpstr>
      <vt:lpstr>単価表</vt:lpstr>
      <vt:lpstr>定員</vt:lpstr>
      <vt:lpstr>土日閉所</vt:lpstr>
      <vt:lpstr>平均勤続年数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2025-12-19T01:24:28Z</cp:lastPrinted>
  <dcterms:modified xsi:type="dcterms:W3CDTF">2026-02-16T06:10:54Z</dcterms:modified>
</cp:coreProperties>
</file>