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mc:AlternateContent xmlns:mc="http://schemas.openxmlformats.org/markup-compatibility/2006">
    <mc:Choice Requires="x15">
      <x15ac:absPath xmlns:x15ac="http://schemas.microsoft.com/office/spreadsheetml/2010/11/ac" url="\\fs\こども青少年局\03保育・教育給付課\100_給付事務\500_処遇改善\2025(R7)度\120_事務改善に向けた取組\120_積算表委託\70_積算表（横浜市修正版：こちらを使用）\20260205（人勧後）\20_セル固定あり・PWあり（HP掲載用）\"/>
    </mc:Choice>
  </mc:AlternateContent>
  <xr:revisionPtr revIDLastSave="0" documentId="13_ncr:1_{37F77591-7861-4171-A358-181840AAA007}" xr6:coauthVersionLast="47" xr6:coauthVersionMax="47" xr10:uidLastSave="{00000000-0000-0000-0000-000000000000}"/>
  <workbookProtection workbookAlgorithmName="SHA-512" workbookHashValue="Z6tAURZQcEyGIFfu5aFxpQp26FGvv2t5r2w3dqw3E02Dawe4QHl8sUDp4R/0MV7YAFMpHIKkHs7L1r1BBu7/dw==" workbookSaltValue="Uqur99BCD4KuzwSQ/abr+A==" workbookSpinCount="100000" lockStructure="1"/>
  <bookViews>
    <workbookView xWindow="-120" yWindow="-120" windowWidth="20730" windowHeight="11040" tabRatio="669" xr2:uid="{00000000-000D-0000-FFFF-FFFF00000000}"/>
  </bookViews>
  <sheets>
    <sheet name="積算表" sheetId="2" r:id="rId1"/>
    <sheet name="加算区分" sheetId="3" state="hidden" r:id="rId2"/>
    <sheet name="設定値" sheetId="16" state="hidden" r:id="rId3"/>
    <sheet name="保育単価表" sheetId="14" state="hidden" r:id="rId4"/>
    <sheet name="保育単価表②" sheetId="17" state="hidden" r:id="rId5"/>
    <sheet name="審査用" sheetId="18" state="hidden" r:id="rId6"/>
  </sheets>
  <definedNames>
    <definedName name="_Fill" localSheetId="1" hidden="1">#REF!</definedName>
    <definedName name="_Fill" hidden="1">#REF!</definedName>
    <definedName name="_xlnm._FilterDatabase" localSheetId="3" hidden="1">保育単価表!$B$4:$BG$34</definedName>
    <definedName name="_Key1" localSheetId="1" hidden="1">#REF!</definedName>
    <definedName name="_Key1" hidden="1">#REF!</definedName>
    <definedName name="_Order1" hidden="1">255</definedName>
    <definedName name="_Sort" localSheetId="1" hidden="1">#REF!</definedName>
    <definedName name="_Sort" hidden="1">#REF!</definedName>
    <definedName name="_xlnm.Print_Area" localSheetId="0">積算表!$A$1:$AK$51</definedName>
    <definedName name="_xlnm.Print_Area" localSheetId="3">保育単価表!$B$1:$BG$38</definedName>
    <definedName name="_xlnm.Print_Area" localSheetId="4">保育単価表②!$A$1:$AH$32</definedName>
    <definedName name="_xlnm.Print_Titles" localSheetId="3">保育単価表!$B:$D,保育単価表!$1:$6</definedName>
    <definedName name="栄養管理加算">設定値!$K$14:$K$16</definedName>
    <definedName name="加算率C">設定値!$P$5:'設定値'!$S$6</definedName>
    <definedName name="実施月数">設定値!$C$14:$C$25</definedName>
    <definedName name="単価表">保育単価表!$A$6:$BG$10</definedName>
    <definedName name="定員">設定値!$G$14:$H$25</definedName>
    <definedName name="平均勤続年数">加算区分!$B$3:$F$14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12" i="18" l="1"/>
  <c r="B9" i="18"/>
  <c r="B6" i="18"/>
  <c r="BB25" i="16"/>
  <c r="AX25" i="16"/>
  <c r="BB24" i="16"/>
  <c r="AX24" i="16"/>
  <c r="AV24" i="16"/>
  <c r="AT25" i="16"/>
  <c r="AP25" i="16"/>
  <c r="AT24" i="16"/>
  <c r="AL25" i="16"/>
  <c r="AL24" i="16"/>
  <c r="AP24" i="16"/>
  <c r="AH25" i="16"/>
  <c r="AH24" i="16"/>
  <c r="AJ24" i="16"/>
  <c r="AN24" i="16"/>
  <c r="AR24" i="16"/>
  <c r="AZ24" i="16"/>
  <c r="AJ25" i="16"/>
  <c r="AN25" i="16"/>
  <c r="AR25" i="16"/>
  <c r="AV25" i="16"/>
  <c r="AZ25" i="16"/>
  <c r="AF25" i="16"/>
  <c r="AF24" i="16"/>
  <c r="R6" i="16" a="1"/>
  <c r="R6" i="16" s="1"/>
  <c r="R5" i="16" a="1"/>
  <c r="R5" i="16" s="1"/>
  <c r="M14" i="16" l="1"/>
  <c r="L15" i="16"/>
  <c r="L14" i="16"/>
  <c r="M35" i="2" l="1"/>
  <c r="AE16" i="2"/>
  <c r="Q5" i="16"/>
  <c r="Q6" i="16" s="1"/>
  <c r="S5" i="16"/>
  <c r="S6" i="16" s="1"/>
  <c r="AF8" i="16" l="1"/>
  <c r="M37" i="2"/>
  <c r="AF26" i="16"/>
  <c r="AF27" i="16" l="1"/>
  <c r="M42" i="2" s="1"/>
  <c r="AF15" i="16" s="1"/>
  <c r="AF16" i="16" l="1"/>
  <c r="AI38" i="2"/>
  <c r="BB11" i="16" s="1"/>
  <c r="AG38" i="2"/>
  <c r="AZ11" i="16" s="1"/>
  <c r="AA38" i="2"/>
  <c r="AT11" i="16" s="1"/>
  <c r="Y38" i="2"/>
  <c r="AR11" i="16" s="1"/>
  <c r="S38" i="2"/>
  <c r="AL11" i="16" s="1"/>
  <c r="Q38" i="2"/>
  <c r="AJ11" i="16" s="1"/>
  <c r="AI36" i="2"/>
  <c r="AG36" i="2"/>
  <c r="AE36" i="2"/>
  <c r="AC36" i="2"/>
  <c r="AA36" i="2"/>
  <c r="Y36" i="2"/>
  <c r="W36" i="2"/>
  <c r="U36" i="2"/>
  <c r="S36" i="2"/>
  <c r="Q36" i="2"/>
  <c r="O36" i="2"/>
  <c r="M36" i="2"/>
  <c r="AI35" i="2"/>
  <c r="AG35" i="2"/>
  <c r="AE35" i="2"/>
  <c r="AC35" i="2"/>
  <c r="AA35" i="2"/>
  <c r="Y35" i="2"/>
  <c r="W35" i="2"/>
  <c r="U35" i="2"/>
  <c r="S35" i="2"/>
  <c r="Q35" i="2"/>
  <c r="O35" i="2"/>
  <c r="AP8" i="16" l="1"/>
  <c r="AP26" i="16" s="1"/>
  <c r="AH8" i="16"/>
  <c r="AH26" i="16" s="1"/>
  <c r="AL8" i="16"/>
  <c r="AL26" i="16" s="1"/>
  <c r="AR8" i="16"/>
  <c r="AR26" i="16" s="1"/>
  <c r="AX8" i="16"/>
  <c r="AX26" i="16" s="1"/>
  <c r="AZ8" i="16"/>
  <c r="AZ26" i="16" s="1"/>
  <c r="AJ8" i="16"/>
  <c r="AJ26" i="16" s="1"/>
  <c r="AT8" i="16"/>
  <c r="AT26" i="16" s="1"/>
  <c r="AV8" i="16"/>
  <c r="AV26" i="16" s="1"/>
  <c r="BB8" i="16"/>
  <c r="BB26" i="16" s="1"/>
  <c r="AN8" i="16"/>
  <c r="AN26" i="16" s="1"/>
  <c r="M43" i="2" l="1"/>
  <c r="S21" i="2" l="1"/>
  <c r="B11" i="18" s="1"/>
  <c r="M21" i="2"/>
  <c r="B10" i="18" s="1"/>
  <c r="AC37" i="2" l="1"/>
  <c r="AA37" i="2"/>
  <c r="Y37" i="2"/>
  <c r="W37" i="2"/>
  <c r="U37" i="2"/>
  <c r="S37" i="2"/>
  <c r="Q37" i="2"/>
  <c r="O37" i="2"/>
  <c r="AI37" i="2"/>
  <c r="AG37" i="2"/>
  <c r="AE37" i="2"/>
  <c r="BJ24" i="16" l="1"/>
  <c r="S40" i="2" s="1"/>
  <c r="BJ25" i="16"/>
  <c r="S41" i="2" s="1"/>
  <c r="BX24" i="16"/>
  <c r="AG40" i="2" s="1"/>
  <c r="BX25" i="16"/>
  <c r="AG41" i="2" s="1"/>
  <c r="BZ24" i="16"/>
  <c r="AI40" i="2" s="1"/>
  <c r="BZ25" i="16"/>
  <c r="AI41" i="2" s="1"/>
  <c r="BD24" i="16"/>
  <c r="M40" i="2" s="1"/>
  <c r="BD25" i="16"/>
  <c r="M41" i="2" s="1"/>
  <c r="BF25" i="16"/>
  <c r="O41" i="2" s="1"/>
  <c r="BF24" i="16"/>
  <c r="O40" i="2" s="1"/>
  <c r="BH24" i="16"/>
  <c r="Q40" i="2" s="1"/>
  <c r="BH25" i="16"/>
  <c r="Q41" i="2" s="1"/>
  <c r="BL24" i="16"/>
  <c r="U40" i="2" s="1"/>
  <c r="BL25" i="16"/>
  <c r="U41" i="2" s="1"/>
  <c r="BN24" i="16"/>
  <c r="W40" i="2" s="1"/>
  <c r="BN25" i="16"/>
  <c r="W41" i="2" s="1"/>
  <c r="BV25" i="16"/>
  <c r="AE41" i="2" s="1"/>
  <c r="BV24" i="16"/>
  <c r="AE40" i="2" s="1"/>
  <c r="BP25" i="16"/>
  <c r="Y41" i="2" s="1"/>
  <c r="BP24" i="16"/>
  <c r="Y40" i="2" s="1"/>
  <c r="BR25" i="16"/>
  <c r="AA41" i="2" s="1"/>
  <c r="BR24" i="16"/>
  <c r="AA40" i="2" s="1"/>
  <c r="BT24" i="16"/>
  <c r="AC40" i="2" s="1"/>
  <c r="BT25" i="16"/>
  <c r="AC41" i="2" s="1"/>
  <c r="AF10" i="16"/>
  <c r="AF13" i="16" s="1"/>
  <c r="AZ10" i="16"/>
  <c r="AZ13" i="16" s="1"/>
  <c r="AX10" i="16"/>
  <c r="AX13" i="16" s="1"/>
  <c r="BB10" i="16"/>
  <c r="BB13" i="16" s="1"/>
  <c r="AH10" i="16"/>
  <c r="AH13" i="16" s="1"/>
  <c r="AJ10" i="16"/>
  <c r="AJ13" i="16" s="1"/>
  <c r="AL10" i="16"/>
  <c r="AL13" i="16" s="1"/>
  <c r="AN10" i="16"/>
  <c r="AN13" i="16" s="1"/>
  <c r="AP10" i="16"/>
  <c r="AP13" i="16" s="1"/>
  <c r="AR10" i="16"/>
  <c r="AR13" i="16" s="1"/>
  <c r="AT10" i="16"/>
  <c r="AT13" i="16" s="1"/>
  <c r="AV10" i="16"/>
  <c r="AV13" i="16" s="1"/>
  <c r="Q39" i="2"/>
  <c r="Q44" i="2" s="1"/>
  <c r="M39" i="2"/>
  <c r="O39" i="2"/>
  <c r="O44" i="2" s="1"/>
  <c r="U39" i="2"/>
  <c r="U44" i="2" s="1"/>
  <c r="W39" i="2"/>
  <c r="W44" i="2" s="1"/>
  <c r="AE39" i="2"/>
  <c r="AE44" i="2" s="1"/>
  <c r="M44" i="2" l="1"/>
  <c r="M45" i="2" s="1"/>
  <c r="AV12" i="16"/>
  <c r="AV14" i="16"/>
  <c r="AN12" i="16"/>
  <c r="AN14" i="16"/>
  <c r="AJ12" i="16"/>
  <c r="AJ14" i="16"/>
  <c r="AT12" i="16"/>
  <c r="AT14" i="16"/>
  <c r="AR12" i="16"/>
  <c r="AR14" i="16"/>
  <c r="AP12" i="16"/>
  <c r="AP14" i="16"/>
  <c r="AL12" i="16"/>
  <c r="AL14" i="16"/>
  <c r="AH12" i="16"/>
  <c r="AH14" i="16"/>
  <c r="BB12" i="16"/>
  <c r="BB14" i="16"/>
  <c r="AX12" i="16"/>
  <c r="AX14" i="16"/>
  <c r="AZ12" i="16"/>
  <c r="AZ14" i="16"/>
  <c r="AF12" i="16"/>
  <c r="AF14" i="16"/>
  <c r="AC39" i="2"/>
  <c r="AC44" i="2" s="1"/>
  <c r="F14" i="3"/>
  <c r="F13" i="3"/>
  <c r="F12" i="3"/>
  <c r="F11" i="3"/>
  <c r="F10" i="3"/>
  <c r="F9" i="3"/>
  <c r="F8" i="3"/>
  <c r="F7" i="3"/>
  <c r="F6" i="3"/>
  <c r="F5" i="3"/>
  <c r="F4" i="3"/>
  <c r="F3" i="3"/>
  <c r="AF17" i="16" l="1"/>
  <c r="AF18" i="16" s="1"/>
  <c r="AJ17" i="16"/>
  <c r="AJ18" i="16" s="1"/>
  <c r="BB17" i="16"/>
  <c r="BB18" i="16" s="1"/>
  <c r="AZ17" i="16"/>
  <c r="AZ18" i="16" s="1"/>
  <c r="AX17" i="16"/>
  <c r="AX18" i="16" s="1"/>
  <c r="AT17" i="16"/>
  <c r="AT18" i="16" s="1"/>
  <c r="AP17" i="16"/>
  <c r="AP18" i="16" s="1"/>
  <c r="AR17" i="16"/>
  <c r="AR18" i="16" s="1"/>
  <c r="AH17" i="16"/>
  <c r="AH18" i="16" s="1"/>
  <c r="AN17" i="16"/>
  <c r="AN18" i="16" s="1"/>
  <c r="AL17" i="16"/>
  <c r="AL18" i="16" s="1"/>
  <c r="AV17" i="16"/>
  <c r="AV18" i="16" s="1"/>
  <c r="S39" i="2"/>
  <c r="S44" i="2" s="1"/>
  <c r="AE45" i="2"/>
  <c r="O45" i="2"/>
  <c r="AF19" i="16" l="1"/>
  <c r="M51" i="2" s="1"/>
  <c r="B23" i="18" s="1"/>
  <c r="Y39" i="2"/>
  <c r="Y44" i="2" s="1"/>
  <c r="AA39" i="2"/>
  <c r="AA44" i="2" s="1"/>
  <c r="AI39" i="2"/>
  <c r="AI44" i="2" s="1"/>
  <c r="AG39" i="2"/>
  <c r="AG44" i="2" s="1"/>
  <c r="W45" i="2"/>
  <c r="Q45" i="2"/>
  <c r="AC45" i="2"/>
  <c r="U45" i="2"/>
  <c r="S45" i="2"/>
  <c r="AG45" i="2" l="1"/>
  <c r="AI45" i="2"/>
  <c r="AA45" i="2"/>
  <c r="Y45" i="2"/>
  <c r="M50" i="2" l="1"/>
  <c r="M47" i="2"/>
  <c r="B20" i="18" s="1"/>
  <c r="M48" i="2" l="1"/>
  <c r="B21" i="18" s="1"/>
  <c r="B22" i="18"/>
  <c r="M46" i="2" l="1"/>
  <c r="M27" i="2" s="1"/>
  <c r="B15" i="18" s="1"/>
  <c r="B19" i="18"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<sst xmlns="http://schemas.openxmlformats.org/spreadsheetml/2006/main" count="445" uniqueCount="245">
  <si>
    <t>定員</t>
    <rPh sb="0" eb="2">
      <t>テイイン</t>
    </rPh>
    <phoneticPr fontId="5"/>
  </si>
  <si>
    <t>施設・事業種別</t>
    <rPh sb="0" eb="2">
      <t>シセツ</t>
    </rPh>
    <rPh sb="3" eb="5">
      <t>ジギョウ</t>
    </rPh>
    <rPh sb="5" eb="7">
      <t>シュベツ</t>
    </rPh>
    <phoneticPr fontId="7"/>
  </si>
  <si>
    <t>施設・事業所番号</t>
    <rPh sb="0" eb="2">
      <t>シセツ</t>
    </rPh>
    <rPh sb="3" eb="6">
      <t>ジギョウショ</t>
    </rPh>
    <rPh sb="6" eb="8">
      <t>バンゴウ</t>
    </rPh>
    <phoneticPr fontId="7"/>
  </si>
  <si>
    <t>１歳児</t>
    <rPh sb="1" eb="2">
      <t>サイ</t>
    </rPh>
    <rPh sb="2" eb="3">
      <t>ジ</t>
    </rPh>
    <phoneticPr fontId="7"/>
  </si>
  <si>
    <t>乳児</t>
    <rPh sb="0" eb="2">
      <t>ニュウジ</t>
    </rPh>
    <phoneticPr fontId="7"/>
  </si>
  <si>
    <t>利用定員</t>
    <rPh sb="0" eb="2">
      <t>リヨウ</t>
    </rPh>
    <rPh sb="2" eb="4">
      <t>テイイン</t>
    </rPh>
    <phoneticPr fontId="7"/>
  </si>
  <si>
    <t>定員区分</t>
    <rPh sb="0" eb="2">
      <t>テイイン</t>
    </rPh>
    <rPh sb="2" eb="4">
      <t>クブン</t>
    </rPh>
    <phoneticPr fontId="7"/>
  </si>
  <si>
    <t>実施月数
（通常12月）</t>
    <phoneticPr fontId="4"/>
  </si>
  <si>
    <t>基礎分</t>
    <rPh sb="0" eb="2">
      <t>キソ</t>
    </rPh>
    <rPh sb="2" eb="3">
      <t>ブン</t>
    </rPh>
    <phoneticPr fontId="4"/>
  </si>
  <si>
    <t>うちｷｬﾘｱﾊﾟｽ要件</t>
    <rPh sb="9" eb="11">
      <t>ヨウケン</t>
    </rPh>
    <phoneticPr fontId="7"/>
  </si>
  <si>
    <t>区分</t>
    <rPh sb="0" eb="2">
      <t>クブン</t>
    </rPh>
    <phoneticPr fontId="7"/>
  </si>
  <si>
    <t>適用
する
場合</t>
    <rPh sb="0" eb="2">
      <t>テキヨウ</t>
    </rPh>
    <rPh sb="6" eb="8">
      <t>バアイ</t>
    </rPh>
    <phoneticPr fontId="7"/>
  </si>
  <si>
    <t>年齢別単価</t>
    <rPh sb="0" eb="2">
      <t>ネンレイ</t>
    </rPh>
    <rPh sb="2" eb="3">
      <t>ベツ</t>
    </rPh>
    <rPh sb="3" eb="5">
      <t>タンカ</t>
    </rPh>
    <phoneticPr fontId="7"/>
  </si>
  <si>
    <t>標準時間</t>
    <rPh sb="0" eb="2">
      <t>ヒョウジュン</t>
    </rPh>
    <rPh sb="2" eb="4">
      <t>ジカン</t>
    </rPh>
    <phoneticPr fontId="7"/>
  </si>
  <si>
    <t>短時間</t>
    <rPh sb="0" eb="3">
      <t>タンジカン</t>
    </rPh>
    <phoneticPr fontId="7"/>
  </si>
  <si>
    <t>平均利用子ども数(人)</t>
    <rPh sb="9" eb="10">
      <t>ニン</t>
    </rPh>
    <phoneticPr fontId="4"/>
  </si>
  <si>
    <t>①</t>
    <phoneticPr fontId="4"/>
  </si>
  <si>
    <t>処遇改善等加算分単価(円)</t>
    <rPh sb="0" eb="2">
      <t>ショグウ</t>
    </rPh>
    <rPh sb="2" eb="4">
      <t>カイゼン</t>
    </rPh>
    <rPh sb="4" eb="5">
      <t>ナド</t>
    </rPh>
    <rPh sb="5" eb="7">
      <t>カサン</t>
    </rPh>
    <rPh sb="7" eb="8">
      <t>ブン</t>
    </rPh>
    <rPh sb="8" eb="10">
      <t>タンカ</t>
    </rPh>
    <rPh sb="11" eb="12">
      <t>エン</t>
    </rPh>
    <phoneticPr fontId="7"/>
  </si>
  <si>
    <t>基本加算②</t>
    <rPh sb="0" eb="2">
      <t>キホン</t>
    </rPh>
    <rPh sb="2" eb="4">
      <t>カサン</t>
    </rPh>
    <phoneticPr fontId="7"/>
  </si>
  <si>
    <t>②合計</t>
    <rPh sb="1" eb="3">
      <t>ゴウケイ</t>
    </rPh>
    <phoneticPr fontId="4"/>
  </si>
  <si>
    <t>加減調整部分③</t>
    <rPh sb="0" eb="2">
      <t>カゲン</t>
    </rPh>
    <rPh sb="2" eb="4">
      <t>チョウセイ</t>
    </rPh>
    <rPh sb="4" eb="6">
      <t>ブブン</t>
    </rPh>
    <phoneticPr fontId="4"/>
  </si>
  <si>
    <t>合計額（年額）</t>
    <rPh sb="0" eb="2">
      <t>ゴウケイ</t>
    </rPh>
    <rPh sb="2" eb="3">
      <t>ガク</t>
    </rPh>
    <rPh sb="4" eb="6">
      <t>ネンガク</t>
    </rPh>
    <phoneticPr fontId="4"/>
  </si>
  <si>
    <t>賃金改善要件分</t>
    <rPh sb="0" eb="2">
      <t>チンギン</t>
    </rPh>
    <rPh sb="2" eb="4">
      <t>カイゼン</t>
    </rPh>
    <rPh sb="4" eb="6">
      <t>ヨウケン</t>
    </rPh>
    <rPh sb="6" eb="7">
      <t>ブン</t>
    </rPh>
    <phoneticPr fontId="4"/>
  </si>
  <si>
    <t>職員一人当たりの
平均勤続年数</t>
    <phoneticPr fontId="7"/>
  </si>
  <si>
    <t>合計</t>
    <rPh sb="0" eb="2">
      <t>ゴウケイ</t>
    </rPh>
    <phoneticPr fontId="4"/>
  </si>
  <si>
    <t>１年未満</t>
    <phoneticPr fontId="7"/>
  </si>
  <si>
    <t>１年以上２年未満</t>
    <phoneticPr fontId="7"/>
  </si>
  <si>
    <t>２年以上３年未満</t>
    <phoneticPr fontId="7"/>
  </si>
  <si>
    <t>３年以上４年未満</t>
    <phoneticPr fontId="7"/>
  </si>
  <si>
    <t>４年以上５年未満</t>
    <phoneticPr fontId="7"/>
  </si>
  <si>
    <t>５年以上６年未満</t>
    <phoneticPr fontId="7"/>
  </si>
  <si>
    <t>６年以上７年未満</t>
    <phoneticPr fontId="7"/>
  </si>
  <si>
    <t>７年以上８年未満</t>
    <phoneticPr fontId="7"/>
  </si>
  <si>
    <t>８年以上９年未満</t>
    <phoneticPr fontId="7"/>
  </si>
  <si>
    <t>９年以上１０年未満</t>
    <phoneticPr fontId="7"/>
  </si>
  <si>
    <t>１０年以上１１年未満</t>
    <phoneticPr fontId="7"/>
  </si>
  <si>
    <t>地域
区分</t>
    <rPh sb="0" eb="2">
      <t>チイキ</t>
    </rPh>
    <rPh sb="3" eb="5">
      <t>クブン</t>
    </rPh>
    <phoneticPr fontId="7"/>
  </si>
  <si>
    <t>認定
区分</t>
    <rPh sb="0" eb="2">
      <t>ニンテイ</t>
    </rPh>
    <rPh sb="3" eb="5">
      <t>クブン</t>
    </rPh>
    <phoneticPr fontId="5"/>
  </si>
  <si>
    <t>加算額</t>
    <rPh sb="0" eb="3">
      <t>カサンガク</t>
    </rPh>
    <phoneticPr fontId="5"/>
  </si>
  <si>
    <t>標　準</t>
    <rPh sb="0" eb="1">
      <t>シルベ</t>
    </rPh>
    <rPh sb="2" eb="3">
      <t>ジュン</t>
    </rPh>
    <phoneticPr fontId="5"/>
  </si>
  <si>
    <t>都市部</t>
    <rPh sb="0" eb="3">
      <t>トシブ</t>
    </rPh>
    <phoneticPr fontId="5"/>
  </si>
  <si>
    <t>3号</t>
    <rPh sb="1" eb="2">
      <t>ゴウ</t>
    </rPh>
    <phoneticPr fontId="5"/>
  </si>
  <si>
    <t>加算部分２</t>
    <rPh sb="0" eb="2">
      <t>カサン</t>
    </rPh>
    <rPh sb="2" eb="4">
      <t>ブブン</t>
    </rPh>
    <phoneticPr fontId="5"/>
  </si>
  <si>
    <t>冷暖房費加算</t>
    <rPh sb="0" eb="3">
      <t>レイダンボウ</t>
    </rPh>
    <rPh sb="3" eb="4">
      <t>ヒ</t>
    </rPh>
    <rPh sb="4" eb="6">
      <t>カサン</t>
    </rPh>
    <phoneticPr fontId="7"/>
  </si>
  <si>
    <t>１級地</t>
    <rPh sb="1" eb="3">
      <t>キュウチ</t>
    </rPh>
    <phoneticPr fontId="7"/>
  </si>
  <si>
    <t>４級地</t>
    <rPh sb="1" eb="3">
      <t>キュウチ</t>
    </rPh>
    <phoneticPr fontId="7"/>
  </si>
  <si>
    <t>２級地</t>
    <rPh sb="1" eb="3">
      <t>キュウチ</t>
    </rPh>
    <phoneticPr fontId="7"/>
  </si>
  <si>
    <t>その他地域</t>
    <rPh sb="2" eb="3">
      <t>タ</t>
    </rPh>
    <rPh sb="3" eb="5">
      <t>チイキ</t>
    </rPh>
    <phoneticPr fontId="7"/>
  </si>
  <si>
    <t>３級地</t>
    <rPh sb="1" eb="3">
      <t>キュウチ</t>
    </rPh>
    <phoneticPr fontId="7"/>
  </si>
  <si>
    <t>除雪費加算</t>
    <rPh sb="0" eb="2">
      <t>ジョセツ</t>
    </rPh>
    <rPh sb="2" eb="3">
      <t>ヒ</t>
    </rPh>
    <rPh sb="3" eb="5">
      <t>カサン</t>
    </rPh>
    <phoneticPr fontId="7"/>
  </si>
  <si>
    <t>※３月初日の利用子どもの単価に加算</t>
    <rPh sb="3" eb="5">
      <t>ショニチ</t>
    </rPh>
    <rPh sb="6" eb="8">
      <t>リヨウ</t>
    </rPh>
    <rPh sb="8" eb="9">
      <t>コ</t>
    </rPh>
    <phoneticPr fontId="7"/>
  </si>
  <si>
    <t>降灰除去費加算</t>
    <rPh sb="0" eb="2">
      <t>コウカイ</t>
    </rPh>
    <rPh sb="2" eb="4">
      <t>ジョキョ</t>
    </rPh>
    <rPh sb="4" eb="5">
      <t>ヒ</t>
    </rPh>
    <rPh sb="5" eb="7">
      <t>カサン</t>
    </rPh>
    <phoneticPr fontId="7"/>
  </si>
  <si>
    <t>施設機能強化推進費加算</t>
    <rPh sb="0" eb="2">
      <t>シセツ</t>
    </rPh>
    <rPh sb="2" eb="4">
      <t>キノウ</t>
    </rPh>
    <rPh sb="4" eb="6">
      <t>キョウカ</t>
    </rPh>
    <rPh sb="6" eb="8">
      <t>スイシン</t>
    </rPh>
    <rPh sb="8" eb="9">
      <t>ヒ</t>
    </rPh>
    <rPh sb="9" eb="11">
      <t>カサン</t>
    </rPh>
    <phoneticPr fontId="7"/>
  </si>
  <si>
    <t>第三者評価受審加算</t>
    <rPh sb="0" eb="3">
      <t>ダイサンシャ</t>
    </rPh>
    <rPh sb="3" eb="5">
      <t>ヒョウカ</t>
    </rPh>
    <rPh sb="5" eb="7">
      <t>ジュシン</t>
    </rPh>
    <rPh sb="7" eb="9">
      <t>カサン</t>
    </rPh>
    <phoneticPr fontId="7"/>
  </si>
  <si>
    <t>乳児（障害児）</t>
    <rPh sb="0" eb="2">
      <t>ニュウジ</t>
    </rPh>
    <rPh sb="3" eb="5">
      <t>ショウガイ</t>
    </rPh>
    <rPh sb="5" eb="6">
      <t>ジ</t>
    </rPh>
    <phoneticPr fontId="7"/>
  </si>
  <si>
    <t>1歳児（障害児）</t>
    <rPh sb="1" eb="2">
      <t>サイ</t>
    </rPh>
    <rPh sb="2" eb="3">
      <t>ジ</t>
    </rPh>
    <rPh sb="4" eb="6">
      <t>ショウガイ</t>
    </rPh>
    <rPh sb="6" eb="7">
      <t>ジ</t>
    </rPh>
    <phoneticPr fontId="7"/>
  </si>
  <si>
    <t>2歳児（障害児）</t>
    <rPh sb="1" eb="2">
      <t>サイ</t>
    </rPh>
    <rPh sb="2" eb="3">
      <t>ジ</t>
    </rPh>
    <rPh sb="4" eb="6">
      <t>ショウガイ</t>
    </rPh>
    <rPh sb="6" eb="7">
      <t>ジ</t>
    </rPh>
    <phoneticPr fontId="7"/>
  </si>
  <si>
    <t>2歳児</t>
    <rPh sb="1" eb="2">
      <t>サイ</t>
    </rPh>
    <rPh sb="2" eb="3">
      <t>ジ</t>
    </rPh>
    <phoneticPr fontId="7"/>
  </si>
  <si>
    <t>障害児保育加算</t>
    <rPh sb="0" eb="2">
      <t>ショウガイ</t>
    </rPh>
    <rPh sb="2" eb="3">
      <t>ジ</t>
    </rPh>
    <rPh sb="3" eb="5">
      <t>ホイク</t>
    </rPh>
    <rPh sb="5" eb="7">
      <t>カサン</t>
    </rPh>
    <phoneticPr fontId="7"/>
  </si>
  <si>
    <t>Ａ地域</t>
  </si>
  <si>
    <t>保育必要
量区分</t>
    <rPh sb="0" eb="2">
      <t>ホイク</t>
    </rPh>
    <rPh sb="2" eb="4">
      <t>ヒツヨウ</t>
    </rPh>
    <rPh sb="5" eb="6">
      <t>リョウ</t>
    </rPh>
    <rPh sb="6" eb="8">
      <t>クブン</t>
    </rPh>
    <phoneticPr fontId="7"/>
  </si>
  <si>
    <t>基本分
単　価</t>
    <rPh sb="0" eb="2">
      <t>キホン</t>
    </rPh>
    <rPh sb="2" eb="3">
      <t>ブン</t>
    </rPh>
    <rPh sb="4" eb="5">
      <t>タン</t>
    </rPh>
    <rPh sb="6" eb="7">
      <t>アタイ</t>
    </rPh>
    <phoneticPr fontId="7"/>
  </si>
  <si>
    <t>　資格保有者加算</t>
    <rPh sb="1" eb="3">
      <t>シカク</t>
    </rPh>
    <rPh sb="3" eb="6">
      <t>ホユウシャ</t>
    </rPh>
    <rPh sb="6" eb="8">
      <t>カサン</t>
    </rPh>
    <phoneticPr fontId="5"/>
  </si>
  <si>
    <t>　家庭的保育補助者加算</t>
    <rPh sb="1" eb="4">
      <t>カテイテキ</t>
    </rPh>
    <rPh sb="4" eb="6">
      <t>ホイク</t>
    </rPh>
    <rPh sb="6" eb="8">
      <t>ホジョ</t>
    </rPh>
    <rPh sb="8" eb="11">
      <t>シャカサン</t>
    </rPh>
    <phoneticPr fontId="5"/>
  </si>
  <si>
    <t>家庭的保育
支援加算</t>
    <rPh sb="0" eb="3">
      <t>カテイテキ</t>
    </rPh>
    <rPh sb="3" eb="5">
      <t>ホイク</t>
    </rPh>
    <rPh sb="6" eb="8">
      <t>シエン</t>
    </rPh>
    <rPh sb="8" eb="10">
      <t>カサン</t>
    </rPh>
    <phoneticPr fontId="7"/>
  </si>
  <si>
    <t>　賃借料加算</t>
    <rPh sb="1" eb="4">
      <t>チンシャクリョウ</t>
    </rPh>
    <rPh sb="4" eb="6">
      <t>カサン</t>
    </rPh>
    <phoneticPr fontId="5"/>
  </si>
  <si>
    <t>連携施設を設定しない場合</t>
    <rPh sb="0" eb="2">
      <t>レンケイ</t>
    </rPh>
    <rPh sb="2" eb="4">
      <t>シセツ</t>
    </rPh>
    <rPh sb="5" eb="7">
      <t>セッテイ</t>
    </rPh>
    <rPh sb="10" eb="12">
      <t>バアイ</t>
    </rPh>
    <phoneticPr fontId="7"/>
  </si>
  <si>
    <t>食事の搬入について自園調理又は連携施設等からの搬入以外の方法による場合</t>
    <rPh sb="0" eb="2">
      <t>ショクジ</t>
    </rPh>
    <rPh sb="3" eb="5">
      <t>ハンニュウ</t>
    </rPh>
    <rPh sb="9" eb="11">
      <t>ジエン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7"/>
  </si>
  <si>
    <t>①</t>
    <phoneticPr fontId="5"/>
  </si>
  <si>
    <t>②</t>
    <phoneticPr fontId="5"/>
  </si>
  <si>
    <t>③</t>
    <phoneticPr fontId="5"/>
  </si>
  <si>
    <t>④</t>
    <phoneticPr fontId="5"/>
  </si>
  <si>
    <t>⑤</t>
    <phoneticPr fontId="5"/>
  </si>
  <si>
    <t>⑥</t>
    <phoneticPr fontId="5"/>
  </si>
  <si>
    <t>⑦</t>
    <phoneticPr fontId="5"/>
  </si>
  <si>
    <t>⑧</t>
    <phoneticPr fontId="5"/>
  </si>
  <si>
    <t>⑨</t>
    <phoneticPr fontId="5"/>
  </si>
  <si>
    <t>⑩</t>
    <phoneticPr fontId="5"/>
  </si>
  <si>
    <t>⑪</t>
    <phoneticPr fontId="5"/>
  </si>
  <si>
    <t>⑫</t>
    <phoneticPr fontId="5"/>
  </si>
  <si>
    <t>⑬</t>
    <phoneticPr fontId="5"/>
  </si>
  <si>
    <t>⑭</t>
    <phoneticPr fontId="5"/>
  </si>
  <si>
    <t>保育標準
時間認定</t>
    <rPh sb="0" eb="2">
      <t>ホイク</t>
    </rPh>
    <rPh sb="2" eb="4">
      <t>ヒョウジュン</t>
    </rPh>
    <rPh sb="5" eb="7">
      <t>ジカン</t>
    </rPh>
    <rPh sb="7" eb="9">
      <t>ニンテイ</t>
    </rPh>
    <phoneticPr fontId="7"/>
  </si>
  <si>
    <t>利用子どもが
 4人以上の場合</t>
    <rPh sb="0" eb="2">
      <t>リヨウ</t>
    </rPh>
    <rPh sb="2" eb="3">
      <t>コ</t>
    </rPh>
    <rPh sb="9" eb="12">
      <t>ニンイジョウ</t>
    </rPh>
    <rPh sb="13" eb="15">
      <t>バアイ</t>
    </rPh>
    <phoneticPr fontId="5"/>
  </si>
  <si>
    <t>＋</t>
    <phoneticPr fontId="5"/>
  </si>
  <si>
    <t>－</t>
    <phoneticPr fontId="5"/>
  </si>
  <si>
    <t>Ｂ地域</t>
    <phoneticPr fontId="5"/>
  </si>
  <si>
    <t>保育短
時間認定</t>
    <rPh sb="0" eb="2">
      <t>ホイク</t>
    </rPh>
    <rPh sb="2" eb="3">
      <t>タン</t>
    </rPh>
    <rPh sb="4" eb="6">
      <t>ジカン</t>
    </rPh>
    <rPh sb="6" eb="8">
      <t>ニンテイ</t>
    </rPh>
    <phoneticPr fontId="7"/>
  </si>
  <si>
    <t>Ｃ地域</t>
    <phoneticPr fontId="5"/>
  </si>
  <si>
    <t>Ｄ地域</t>
    <phoneticPr fontId="5"/>
  </si>
  <si>
    <t>16/100
地域</t>
    <phoneticPr fontId="7"/>
  </si>
  <si>
    <t>⑰</t>
    <phoneticPr fontId="7"/>
  </si>
  <si>
    <t>⑲</t>
    <phoneticPr fontId="7"/>
  </si>
  <si>
    <t>　</t>
    <phoneticPr fontId="7"/>
  </si>
  <si>
    <t>４人以上</t>
    <rPh sb="1" eb="4">
      <t>ニンイジョウ</t>
    </rPh>
    <phoneticPr fontId="5"/>
  </si>
  <si>
    <t>３人以下</t>
    <rPh sb="1" eb="4">
      <t>ニンイカ</t>
    </rPh>
    <phoneticPr fontId="5"/>
  </si>
  <si>
    <t>資格保有者加算</t>
    <rPh sb="0" eb="2">
      <t>シカク</t>
    </rPh>
    <rPh sb="2" eb="5">
      <t>ホユウシャ</t>
    </rPh>
    <rPh sb="5" eb="7">
      <t>カサン</t>
    </rPh>
    <phoneticPr fontId="7"/>
  </si>
  <si>
    <t>３人以下</t>
    <rPh sb="1" eb="4">
      <t>ニンイカ</t>
    </rPh>
    <phoneticPr fontId="1"/>
  </si>
  <si>
    <t>４人以上</t>
    <rPh sb="1" eb="4">
      <t>ニンイジョウ</t>
    </rPh>
    <phoneticPr fontId="1"/>
  </si>
  <si>
    <t>家庭的保育補助者加算</t>
    <rPh sb="0" eb="3">
      <t>カテイテキ</t>
    </rPh>
    <rPh sb="3" eb="5">
      <t>ホイク</t>
    </rPh>
    <rPh sb="5" eb="8">
      <t>ホジョシャ</t>
    </rPh>
    <rPh sb="8" eb="10">
      <t>カサン</t>
    </rPh>
    <phoneticPr fontId="1"/>
  </si>
  <si>
    <t>平均経験年数</t>
    <rPh sb="0" eb="2">
      <t>ヘイキン</t>
    </rPh>
    <rPh sb="2" eb="4">
      <t>ケイケン</t>
    </rPh>
    <rPh sb="4" eb="6">
      <t>ネンスウ</t>
    </rPh>
    <phoneticPr fontId="7"/>
  </si>
  <si>
    <t xml:space="preserve"> ÷ 各月初日の利用子ども数</t>
    <phoneticPr fontId="5"/>
  </si>
  <si>
    <t>⑮</t>
    <phoneticPr fontId="5"/>
  </si>
  <si>
    <t>⑱</t>
    <phoneticPr fontId="7"/>
  </si>
  <si>
    <t>利用子どもが
 3人以下の場合</t>
    <rPh sb="0" eb="2">
      <t>リヨウ</t>
    </rPh>
    <rPh sb="2" eb="3">
      <t>コ</t>
    </rPh>
    <rPh sb="9" eb="10">
      <t>ニン</t>
    </rPh>
    <rPh sb="10" eb="12">
      <t>イカ</t>
    </rPh>
    <rPh sb="13" eb="15">
      <t>バアイ</t>
    </rPh>
    <phoneticPr fontId="5"/>
  </si>
  <si>
    <t>土曜日に閉所する場合</t>
    <rPh sb="0" eb="3">
      <t>ドヨウビ</t>
    </rPh>
    <rPh sb="4" eb="6">
      <t>ヘイショ</t>
    </rPh>
    <rPh sb="8" eb="10">
      <t>バアイ</t>
    </rPh>
    <phoneticPr fontId="7"/>
  </si>
  <si>
    <t>月に１日土曜日を閉所する場合</t>
    <phoneticPr fontId="5"/>
  </si>
  <si>
    <t>月に２日土曜日を閉所する場合</t>
    <phoneticPr fontId="5"/>
  </si>
  <si>
    <t>月に３日以上土曜日を閉所する場合</t>
    <rPh sb="4" eb="6">
      <t>イジョウ</t>
    </rPh>
    <phoneticPr fontId="5"/>
  </si>
  <si>
    <t>全ての土曜日を閉所する場合</t>
    <phoneticPr fontId="5"/>
  </si>
  <si>
    <t>栄養管理加算</t>
    <rPh sb="0" eb="2">
      <t>エイヨウ</t>
    </rPh>
    <rPh sb="2" eb="4">
      <t>カンリ</t>
    </rPh>
    <rPh sb="4" eb="6">
      <t>カサン</t>
    </rPh>
    <phoneticPr fontId="5"/>
  </si>
  <si>
    <t>Ａ</t>
    <phoneticPr fontId="7"/>
  </si>
  <si>
    <t>基本額</t>
    <phoneticPr fontId="7"/>
  </si>
  <si>
    <t>（</t>
    <phoneticPr fontId="7"/>
  </si>
  <si>
    <t>＋</t>
    <phoneticPr fontId="7"/>
  </si>
  <si>
    <t>）</t>
    <phoneticPr fontId="7"/>
  </si>
  <si>
    <t>Ｂ</t>
    <phoneticPr fontId="5"/>
  </si>
  <si>
    <t>Ｃ</t>
    <phoneticPr fontId="7"/>
  </si>
  <si>
    <t>÷各月初日の利用子ども数</t>
  </si>
  <si>
    <t>食事の搬入について自園調理又は連携施設等からの搬入以外の方法による場合</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</si>
  <si>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③合計</t>
    <rPh sb="1" eb="3">
      <t>ゴウケイ</t>
    </rPh>
    <phoneticPr fontId="4"/>
  </si>
  <si>
    <t>栄養管理加算</t>
    <rPh sb="0" eb="2">
      <t>エイヨウ</t>
    </rPh>
    <rPh sb="2" eb="4">
      <t>カンリ</t>
    </rPh>
    <rPh sb="4" eb="6">
      <t>カサン</t>
    </rPh>
    <phoneticPr fontId="7"/>
  </si>
  <si>
    <t>④合計</t>
    <rPh sb="1" eb="3">
      <t>ゴウケイ</t>
    </rPh>
    <phoneticPr fontId="4"/>
  </si>
  <si>
    <t>特定加算④</t>
    <phoneticPr fontId="1"/>
  </si>
  <si>
    <t>栄養管理加算</t>
    <rPh sb="0" eb="2">
      <t>エイヨウ</t>
    </rPh>
    <rPh sb="2" eb="4">
      <t>カンリ</t>
    </rPh>
    <rPh sb="4" eb="6">
      <t>カサン</t>
    </rPh>
    <phoneticPr fontId="1"/>
  </si>
  <si>
    <t>配置</t>
    <rPh sb="0" eb="2">
      <t>ハイチ</t>
    </rPh>
    <phoneticPr fontId="1"/>
  </si>
  <si>
    <t>処遇改善等加算の単価の合計額(②＋③＋④)</t>
    <rPh sb="0" eb="2">
      <t>ショグウ</t>
    </rPh>
    <rPh sb="2" eb="4">
      <t>カイゼン</t>
    </rPh>
    <rPh sb="4" eb="5">
      <t>トウ</t>
    </rPh>
    <rPh sb="5" eb="7">
      <t>カサン</t>
    </rPh>
    <rPh sb="8" eb="10">
      <t>タンカ</t>
    </rPh>
    <rPh sb="11" eb="13">
      <t>ゴウケイ</t>
    </rPh>
    <rPh sb="13" eb="14">
      <t>ガク</t>
    </rPh>
    <phoneticPr fontId="4"/>
  </si>
  <si>
    <t>⑤</t>
    <phoneticPr fontId="4"/>
  </si>
  <si>
    <t>平均利用子ども数①×⑤</t>
    <rPh sb="0" eb="2">
      <t>ヘイキン</t>
    </rPh>
    <rPh sb="2" eb="4">
      <t>リヨウ</t>
    </rPh>
    <rPh sb="4" eb="5">
      <t>コ</t>
    </rPh>
    <rPh sb="7" eb="8">
      <t>スウ</t>
    </rPh>
    <phoneticPr fontId="4"/>
  </si>
  <si>
    <t>市町村</t>
    <rPh sb="0" eb="3">
      <t>シチョウソン</t>
    </rPh>
    <phoneticPr fontId="7"/>
  </si>
  <si>
    <t>横浜市</t>
    <rPh sb="0" eb="3">
      <t>ヨコハマシ</t>
    </rPh>
    <phoneticPr fontId="1"/>
  </si>
  <si>
    <t>区</t>
    <rPh sb="0" eb="1">
      <t>ク</t>
    </rPh>
    <phoneticPr fontId="1"/>
  </si>
  <si>
    <t>施設・事業所名称</t>
    <rPh sb="0" eb="2">
      <t>シセツ</t>
    </rPh>
    <rPh sb="3" eb="6">
      <t>ジギョウショ</t>
    </rPh>
    <rPh sb="6" eb="8">
      <t>メイショウ</t>
    </rPh>
    <phoneticPr fontId="4"/>
  </si>
  <si>
    <t>代表者職・氏名</t>
    <rPh sb="0" eb="3">
      <t>ダイヒョウシャ</t>
    </rPh>
    <rPh sb="3" eb="4">
      <t>ショク</t>
    </rPh>
    <rPh sb="5" eb="7">
      <t>シメイ</t>
    </rPh>
    <phoneticPr fontId="4"/>
  </si>
  <si>
    <t>減価償却費加算</t>
    <rPh sb="0" eb="2">
      <t>ゲンカ</t>
    </rPh>
    <rPh sb="2" eb="5">
      <t>ショウキャクヒ</t>
    </rPh>
    <rPh sb="5" eb="7">
      <t>カサン</t>
    </rPh>
    <phoneticPr fontId="5"/>
  </si>
  <si>
    <t>(④＋⑤＋⑧)</t>
  </si>
  <si>
    <t>１１年以上</t>
    <phoneticPr fontId="7"/>
  </si>
  <si>
    <t>÷各月初日の利用子ども数　</t>
    <phoneticPr fontId="7"/>
  </si>
  <si>
    <t>×</t>
    <phoneticPr fontId="5"/>
  </si>
  <si>
    <t>㉑</t>
    <phoneticPr fontId="5"/>
  </si>
  <si>
    <t>※１　各月初日の利用子どもの単価に加算
※２　Ａ又はＢのいずれかとする</t>
    <rPh sb="3" eb="5">
      <t>カクツキ</t>
    </rPh>
    <rPh sb="5" eb="7">
      <t>ショニチ</t>
    </rPh>
    <rPh sb="8" eb="10">
      <t>リヨウ</t>
    </rPh>
    <rPh sb="10" eb="11">
      <t>コ</t>
    </rPh>
    <rPh sb="14" eb="16">
      <t>タンカ</t>
    </rPh>
    <rPh sb="17" eb="19">
      <t>カサン</t>
    </rPh>
    <rPh sb="24" eb="25">
      <t>マタ</t>
    </rPh>
    <phoneticPr fontId="5"/>
  </si>
  <si>
    <t>区分１基礎分
(加算率（a）)</t>
    <rPh sb="0" eb="2">
      <t>クブン</t>
    </rPh>
    <rPh sb="3" eb="5">
      <t>キソ</t>
    </rPh>
    <rPh sb="5" eb="6">
      <t>ブン</t>
    </rPh>
    <rPh sb="8" eb="10">
      <t>カサン</t>
    </rPh>
    <rPh sb="10" eb="11">
      <t>リツ</t>
    </rPh>
    <phoneticPr fontId="4"/>
  </si>
  <si>
    <t>区分２賃金改善分
(加算率（ｂ）)</t>
    <rPh sb="0" eb="2">
      <t>クブン</t>
    </rPh>
    <rPh sb="3" eb="5">
      <t>チンギン</t>
    </rPh>
    <rPh sb="5" eb="7">
      <t>カイゼン</t>
    </rPh>
    <rPh sb="7" eb="8">
      <t>ブン</t>
    </rPh>
    <rPh sb="10" eb="12">
      <t>カサン</t>
    </rPh>
    <rPh sb="12" eb="13">
      <t>リツ</t>
    </rPh>
    <phoneticPr fontId="7"/>
  </si>
  <si>
    <t>区分１基礎分（加算率（a））</t>
    <rPh sb="0" eb="2">
      <t>クブン</t>
    </rPh>
    <rPh sb="3" eb="5">
      <t>キソ</t>
    </rPh>
    <rPh sb="5" eb="6">
      <t>ブン</t>
    </rPh>
    <rPh sb="7" eb="9">
      <t>カサン</t>
    </rPh>
    <rPh sb="9" eb="10">
      <t>リツ</t>
    </rPh>
    <phoneticPr fontId="4"/>
  </si>
  <si>
    <t>区分２賃金改善分（加算率（b）（c））</t>
    <rPh sb="0" eb="2">
      <t>クブン</t>
    </rPh>
    <rPh sb="3" eb="5">
      <t>チンギン</t>
    </rPh>
    <rPh sb="5" eb="7">
      <t>カイゼン</t>
    </rPh>
    <rPh sb="7" eb="8">
      <t>ブン</t>
    </rPh>
    <rPh sb="9" eb="12">
      <t>カサンリツ</t>
    </rPh>
    <phoneticPr fontId="4"/>
  </si>
  <si>
    <t>処遇改善等加算区分１２</t>
    <rPh sb="0" eb="2">
      <t>ショグウ</t>
    </rPh>
    <rPh sb="2" eb="4">
      <t>カイゼン</t>
    </rPh>
    <rPh sb="4" eb="5">
      <t>トウ</t>
    </rPh>
    <rPh sb="5" eb="7">
      <t>カサン</t>
    </rPh>
    <rPh sb="7" eb="9">
      <t>クブン</t>
    </rPh>
    <phoneticPr fontId="1"/>
  </si>
  <si>
    <t>処遇改善等加算（区分１及び区分２）</t>
    <phoneticPr fontId="5"/>
  </si>
  <si>
    <r>
      <t xml:space="preserve">　障害児保育加算
  </t>
    </r>
    <r>
      <rPr>
        <sz val="7"/>
        <rFont val="HGｺﾞｼｯｸM"/>
        <family val="3"/>
        <charset val="128"/>
      </rPr>
      <t>※特別な支援が必要な利用子どもの単価に加算</t>
    </r>
    <rPh sb="1" eb="4">
      <t>ショウガイジ</t>
    </rPh>
    <rPh sb="4" eb="6">
      <t>ホイク</t>
    </rPh>
    <rPh sb="6" eb="8">
      <t>カサン</t>
    </rPh>
    <phoneticPr fontId="5"/>
  </si>
  <si>
    <t>加算率（注）</t>
    <rPh sb="0" eb="3">
      <t>カサンリツ</t>
    </rPh>
    <rPh sb="4" eb="5">
      <t>チュウ</t>
    </rPh>
    <phoneticPr fontId="5"/>
  </si>
  <si>
    <t>加算率（注）</t>
    <phoneticPr fontId="5"/>
  </si>
  <si>
    <t>（a）</t>
  </si>
  <si>
    <t>（b）</t>
    <phoneticPr fontId="5"/>
  </si>
  <si>
    <t>（c）</t>
    <phoneticPr fontId="5"/>
  </si>
  <si>
    <t>（加算率（a）</t>
    <rPh sb="1" eb="3">
      <t>カサン</t>
    </rPh>
    <rPh sb="3" eb="4">
      <t>リツ</t>
    </rPh>
    <phoneticPr fontId="5"/>
  </si>
  <si>
    <t>＋</t>
  </si>
  <si>
    <t>加算率（b）</t>
    <rPh sb="0" eb="3">
      <t>カサンリツ</t>
    </rPh>
    <phoneticPr fontId="5"/>
  </si>
  <si>
    <t>(④＋⑤＋⑧)</t>
    <phoneticPr fontId="5"/>
  </si>
  <si>
    <t>その他
地域</t>
    <rPh sb="2" eb="3">
      <t>タ</t>
    </rPh>
    <phoneticPr fontId="7"/>
  </si>
  <si>
    <t>箱チェック</t>
    <rPh sb="0" eb="1">
      <t>ハコ</t>
    </rPh>
    <phoneticPr fontId="5"/>
  </si>
  <si>
    <t>処遇改善等加算（区分３）</t>
    <rPh sb="0" eb="2">
      <t>ショグウ</t>
    </rPh>
    <rPh sb="2" eb="4">
      <t>カイゼン</t>
    </rPh>
    <rPh sb="4" eb="5">
      <t>トウ</t>
    </rPh>
    <rPh sb="5" eb="7">
      <t>カサン</t>
    </rPh>
    <rPh sb="8" eb="10">
      <t>クブン</t>
    </rPh>
    <phoneticPr fontId="5"/>
  </si>
  <si>
    <t>Ａ：処遇改善等加算（区分３）－①</t>
    <rPh sb="2" eb="4">
      <t>ショグウ</t>
    </rPh>
    <rPh sb="4" eb="6">
      <t>カイゼン</t>
    </rPh>
    <rPh sb="6" eb="7">
      <t>トウ</t>
    </rPh>
    <rPh sb="7" eb="9">
      <t>カサン</t>
    </rPh>
    <rPh sb="10" eb="12">
      <t>クブン</t>
    </rPh>
    <phoneticPr fontId="5"/>
  </si>
  <si>
    <t>Ｂ：処遇改善等加算（区分３）－②</t>
    <rPh sb="2" eb="4">
      <t>ショグウ</t>
    </rPh>
    <rPh sb="4" eb="6">
      <t>カイゼン</t>
    </rPh>
    <rPh sb="6" eb="7">
      <t>トウ</t>
    </rPh>
    <rPh sb="7" eb="9">
      <t>カサン</t>
    </rPh>
    <rPh sb="10" eb="12">
      <t>クブン</t>
    </rPh>
    <phoneticPr fontId="5"/>
  </si>
  <si>
    <t>⑯</t>
    <phoneticPr fontId="7"/>
  </si>
  <si>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7"/>
  </si>
  <si>
    <t>激変緩和地域</t>
    <phoneticPr fontId="7"/>
  </si>
  <si>
    <t>⑳</t>
    <phoneticPr fontId="5"/>
  </si>
  <si>
    <t>処遇改善等加算（区分１及び区分２）</t>
    <phoneticPr fontId="7"/>
  </si>
  <si>
    <t>（  加算率（a）</t>
    <phoneticPr fontId="5"/>
  </si>
  <si>
    <t>加算率（b）</t>
    <phoneticPr fontId="5"/>
  </si>
  <si>
    <t>（ 注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5"/>
  </si>
  <si>
    <t>区分２賃金改善分（加算率（b））</t>
    <rPh sb="0" eb="2">
      <t>クブン</t>
    </rPh>
    <rPh sb="3" eb="5">
      <t>チンギン</t>
    </rPh>
    <rPh sb="5" eb="7">
      <t>カイゼン</t>
    </rPh>
    <rPh sb="7" eb="8">
      <t>ブン</t>
    </rPh>
    <rPh sb="9" eb="12">
      <t>カサンリツ</t>
    </rPh>
    <phoneticPr fontId="4"/>
  </si>
  <si>
    <t>区分２賃金改善分（加算率（c））</t>
    <rPh sb="0" eb="2">
      <t>クブン</t>
    </rPh>
    <rPh sb="3" eb="5">
      <t>チンギン</t>
    </rPh>
    <rPh sb="5" eb="7">
      <t>カイゼン</t>
    </rPh>
    <rPh sb="7" eb="8">
      <t>ブン</t>
    </rPh>
    <rPh sb="9" eb="12">
      <t>カサンリツ</t>
    </rPh>
    <phoneticPr fontId="4"/>
  </si>
  <si>
    <t>実施月数</t>
    <rPh sb="0" eb="4">
      <t>ジッシツキスウ</t>
    </rPh>
    <phoneticPr fontId="1"/>
  </si>
  <si>
    <t>兼務</t>
  </si>
  <si>
    <t>―</t>
  </si>
  <si>
    <t>保育単価表（B型）</t>
    <phoneticPr fontId="1"/>
  </si>
  <si>
    <t>加算率（c）</t>
    <rPh sb="0" eb="3">
      <t>カサンリツ</t>
    </rPh>
    <phoneticPr fontId="1"/>
  </si>
  <si>
    <t>→単価表参照列(要メンテ)</t>
    <rPh sb="1" eb="4">
      <t>タンカヒョウ</t>
    </rPh>
    <rPh sb="4" eb="7">
      <t>サンショウレツ</t>
    </rPh>
    <rPh sb="8" eb="9">
      <t>ヨウ</t>
    </rPh>
    <phoneticPr fontId="1"/>
  </si>
  <si>
    <t>３人以下</t>
    <phoneticPr fontId="1"/>
  </si>
  <si>
    <t>　家庭的保育補助者加算</t>
    <phoneticPr fontId="1"/>
  </si>
  <si>
    <t>　障害児保育加算</t>
    <phoneticPr fontId="5"/>
  </si>
  <si>
    <t>栄養管理加算</t>
    <phoneticPr fontId="1"/>
  </si>
  <si>
    <t>計算用作業セル</t>
    <rPh sb="0" eb="5">
      <t>ケイサンヨウサギョウ</t>
    </rPh>
    <phoneticPr fontId="1"/>
  </si>
  <si>
    <t>計算ベースの分母÷分子の値を取得</t>
    <rPh sb="0" eb="2">
      <t>ケイサン</t>
    </rPh>
    <rPh sb="6" eb="8">
      <t>ブンボ</t>
    </rPh>
    <rPh sb="9" eb="11">
      <t>ブンシ</t>
    </rPh>
    <rPh sb="12" eb="13">
      <t>アタイ</t>
    </rPh>
    <rPh sb="14" eb="16">
      <t>シュトク</t>
    </rPh>
    <phoneticPr fontId="1"/>
  </si>
  <si>
    <t>食事の搬入について自園調理又は連携施設等からの搬入以外の方法による場合</t>
    <phoneticPr fontId="1"/>
  </si>
  <si>
    <t>加算率計算</t>
    <rPh sb="0" eb="3">
      <t>カサンリツ</t>
    </rPh>
    <rPh sb="3" eb="5">
      <t>ケイサン</t>
    </rPh>
    <phoneticPr fontId="1"/>
  </si>
  <si>
    <t>積算表表示用</t>
    <rPh sb="0" eb="5">
      <t>セキサンヒョウヒョウジ</t>
    </rPh>
    <rPh sb="5" eb="6">
      <t>ヨウ</t>
    </rPh>
    <phoneticPr fontId="1"/>
  </si>
  <si>
    <t>中間計算結果の格納(加算率A)</t>
    <rPh sb="0" eb="2">
      <t>チュウカン</t>
    </rPh>
    <rPh sb="2" eb="6">
      <t>ケイサンケッカ</t>
    </rPh>
    <rPh sb="7" eb="9">
      <t>カクノウ</t>
    </rPh>
    <rPh sb="10" eb="13">
      <t>カサンリツ</t>
    </rPh>
    <phoneticPr fontId="1"/>
  </si>
  <si>
    <t>中間計算結果の格納(加算率B)</t>
    <rPh sb="0" eb="2">
      <t>チュウカン</t>
    </rPh>
    <rPh sb="2" eb="6">
      <t>ケイサンケッカ</t>
    </rPh>
    <rPh sb="7" eb="9">
      <t>カクノウ</t>
    </rPh>
    <rPh sb="10" eb="13">
      <t>カサンリツ</t>
    </rPh>
    <phoneticPr fontId="1"/>
  </si>
  <si>
    <t>中間計算結果の格納(加算率C)</t>
    <rPh sb="0" eb="2">
      <t>チュウカン</t>
    </rPh>
    <rPh sb="2" eb="6">
      <t>ケイサンケッカ</t>
    </rPh>
    <rPh sb="7" eb="9">
      <t>カクノウ</t>
    </rPh>
    <rPh sb="10" eb="13">
      <t>カサンリツ</t>
    </rPh>
    <phoneticPr fontId="1"/>
  </si>
  <si>
    <t>食事の搬入について自園調理又は連携施設等からの搬入以外の方法による場合
（加算率（a））
（加算率（b））</t>
    <rPh sb="0" eb="2">
      <t>ショクジ</t>
    </rPh>
    <rPh sb="3" eb="5">
      <t>ハンニュウ</t>
    </rPh>
    <rPh sb="9" eb="10">
      <t>ジ</t>
    </rPh>
    <rPh sb="10" eb="11">
      <t>エン</t>
    </rPh>
    <rPh sb="11" eb="13">
      <t>チョウリ</t>
    </rPh>
    <rPh sb="13" eb="14">
      <t>マタ</t>
    </rPh>
    <rPh sb="15" eb="17">
      <t>レンケイ</t>
    </rPh>
    <rPh sb="17" eb="19">
      <t>シセツ</t>
    </rPh>
    <rPh sb="19" eb="20">
      <t>トウ</t>
    </rPh>
    <rPh sb="23" eb="25">
      <t>ハンニュウ</t>
    </rPh>
    <rPh sb="25" eb="27">
      <t>イガイ</t>
    </rPh>
    <rPh sb="28" eb="30">
      <t>ホウホウ</t>
    </rPh>
    <rPh sb="33" eb="35">
      <t>バアイ</t>
    </rPh>
    <phoneticPr fontId="1"/>
  </si>
  <si>
    <t>処遇改善等加算の単価の合計額(②＋④)</t>
    <rPh sb="0" eb="2">
      <t>ショグウ</t>
    </rPh>
    <rPh sb="2" eb="4">
      <t>カイゼン</t>
    </rPh>
    <rPh sb="4" eb="5">
      <t>トウ</t>
    </rPh>
    <rPh sb="5" eb="7">
      <t>カサン</t>
    </rPh>
    <rPh sb="8" eb="10">
      <t>タンカ</t>
    </rPh>
    <rPh sb="11" eb="13">
      <t>ゴウケイ</t>
    </rPh>
    <rPh sb="13" eb="14">
      <t>ガク</t>
    </rPh>
    <phoneticPr fontId="4"/>
  </si>
  <si>
    <t>①×⑤</t>
    <phoneticPr fontId="4"/>
  </si>
  <si>
    <t>⑥</t>
    <phoneticPr fontId="1"/>
  </si>
  <si>
    <t>○</t>
    <phoneticPr fontId="1"/>
  </si>
  <si>
    <t>１　処遇改善等加算区分１・２</t>
    <rPh sb="2" eb="4">
      <t>ショグウ</t>
    </rPh>
    <rPh sb="4" eb="6">
      <t>カイゼン</t>
    </rPh>
    <rPh sb="6" eb="7">
      <t>トウ</t>
    </rPh>
    <rPh sb="7" eb="9">
      <t>カサン</t>
    </rPh>
    <rPh sb="9" eb="11">
      <t>クブン</t>
    </rPh>
    <phoneticPr fontId="1"/>
  </si>
  <si>
    <t>処遇改善等加算区分１・２</t>
    <rPh sb="0" eb="2">
      <t>ショグウ</t>
    </rPh>
    <rPh sb="2" eb="4">
      <t>カイゼン</t>
    </rPh>
    <rPh sb="4" eb="5">
      <t>トウ</t>
    </rPh>
    <rPh sb="5" eb="7">
      <t>カサン</t>
    </rPh>
    <rPh sb="7" eb="9">
      <t>クブン</t>
    </rPh>
    <phoneticPr fontId="1"/>
  </si>
  <si>
    <t>積算表の仕様上、処遇改善等加算部分のみを取り出しており、</t>
    <phoneticPr fontId="1"/>
  </si>
  <si>
    <t>加算率（a）（b）と（ｃ）を切り離して計算しているため、</t>
    <phoneticPr fontId="1"/>
  </si>
  <si>
    <t>表示される金額はあくまでも概算額です。</t>
    <phoneticPr fontId="1"/>
  </si>
  <si>
    <t>○</t>
  </si>
  <si>
    <t>積算表</t>
    <rPh sb="0" eb="3">
      <t>セキサンヒョウ</t>
    </rPh>
    <phoneticPr fontId="7"/>
  </si>
  <si>
    <t>保育所分園</t>
    <rPh sb="0" eb="3">
      <t>ホイクショ</t>
    </rPh>
    <rPh sb="3" eb="5">
      <t>ブンエン</t>
    </rPh>
    <phoneticPr fontId="7"/>
  </si>
  <si>
    <r>
      <rPr>
        <strike/>
        <u/>
        <sz val="11"/>
        <rFont val="ＭＳ Ｐゴシック"/>
        <family val="3"/>
        <charset val="128"/>
      </rPr>
      <t>もし定員見るなら。</t>
    </r>
    <r>
      <rPr>
        <u/>
        <sz val="11"/>
        <rFont val="ＭＳ Ｐゴシック"/>
        <family val="3"/>
        <charset val="128"/>
      </rPr>
      <t>定員は</t>
    </r>
    <r>
      <rPr>
        <sz val="11"/>
        <color theme="1"/>
        <rFont val="ＭＳ Ｐゴシック"/>
        <family val="2"/>
        <charset val="128"/>
        <scheme val="minor"/>
      </rPr>
      <t>不要とする</t>
    </r>
    <rPh sb="2" eb="5">
      <t>テイインミ</t>
    </rPh>
    <rPh sb="9" eb="11">
      <t>テイイン</t>
    </rPh>
    <rPh sb="12" eb="14">
      <t>フヨウ</t>
    </rPh>
    <phoneticPr fontId="7"/>
  </si>
  <si>
    <t>認こ　教育</t>
    <rPh sb="0" eb="1">
      <t>ニン</t>
    </rPh>
    <rPh sb="3" eb="5">
      <t>キョウイク</t>
    </rPh>
    <phoneticPr fontId="7"/>
  </si>
  <si>
    <t>認こ　保育</t>
    <rPh sb="0" eb="1">
      <t>ニン</t>
    </rPh>
    <rPh sb="3" eb="5">
      <t>ホイク</t>
    </rPh>
    <phoneticPr fontId="7"/>
  </si>
  <si>
    <t>施設によって場所が違うので全部出しておく</t>
    <rPh sb="0" eb="2">
      <t>シセツ</t>
    </rPh>
    <rPh sb="6" eb="8">
      <t>バショ</t>
    </rPh>
    <rPh sb="9" eb="10">
      <t>チガ</t>
    </rPh>
    <rPh sb="13" eb="16">
      <t>ゼンブダ</t>
    </rPh>
    <phoneticPr fontId="7"/>
  </si>
  <si>
    <t>【本園】利用定員
（中心保育所）</t>
    <rPh sb="1" eb="2">
      <t>ホン</t>
    </rPh>
    <rPh sb="2" eb="3">
      <t>エン</t>
    </rPh>
    <rPh sb="4" eb="6">
      <t>リヨウ</t>
    </rPh>
    <rPh sb="6" eb="8">
      <t>テイイン</t>
    </rPh>
    <rPh sb="10" eb="12">
      <t>チュウシン</t>
    </rPh>
    <rPh sb="12" eb="14">
      <t>ホイク</t>
    </rPh>
    <rPh sb="14" eb="15">
      <t>ショ</t>
    </rPh>
    <phoneticPr fontId="7"/>
  </si>
  <si>
    <t>【本園】定員区分
（中心保育所）</t>
    <rPh sb="1" eb="2">
      <t>ホン</t>
    </rPh>
    <rPh sb="2" eb="3">
      <t>エン</t>
    </rPh>
    <rPh sb="4" eb="6">
      <t>テイイン</t>
    </rPh>
    <rPh sb="6" eb="8">
      <t>クブン</t>
    </rPh>
    <rPh sb="10" eb="12">
      <t>チュウシン</t>
    </rPh>
    <rPh sb="12" eb="14">
      <t>ホイク</t>
    </rPh>
    <rPh sb="14" eb="15">
      <t>ショ</t>
    </rPh>
    <phoneticPr fontId="7"/>
  </si>
  <si>
    <t>１号利用定員</t>
    <phoneticPr fontId="7"/>
  </si>
  <si>
    <t>2・3号利用定員</t>
    <phoneticPr fontId="7"/>
  </si>
  <si>
    <t>【分園】利用定員</t>
    <rPh sb="1" eb="3">
      <t>ブンエン</t>
    </rPh>
    <rPh sb="4" eb="6">
      <t>リヨウ</t>
    </rPh>
    <rPh sb="6" eb="8">
      <t>テイイン</t>
    </rPh>
    <phoneticPr fontId="7"/>
  </si>
  <si>
    <t>【分園】定員区分</t>
    <rPh sb="1" eb="3">
      <t>ブンエン</t>
    </rPh>
    <rPh sb="4" eb="6">
      <t>テイイン</t>
    </rPh>
    <rPh sb="6" eb="8">
      <t>クブン</t>
    </rPh>
    <phoneticPr fontId="7"/>
  </si>
  <si>
    <t>定員区分</t>
    <phoneticPr fontId="7"/>
  </si>
  <si>
    <t>全体利用定員</t>
    <rPh sb="0" eb="2">
      <t>ゼンタイ</t>
    </rPh>
    <rPh sb="2" eb="4">
      <t>リヨウ</t>
    </rPh>
    <rPh sb="4" eb="6">
      <t>テイイン</t>
    </rPh>
    <phoneticPr fontId="7"/>
  </si>
  <si>
    <t>全体定員区分</t>
    <rPh sb="0" eb="2">
      <t>ゼンタイ</t>
    </rPh>
    <rPh sb="2" eb="4">
      <t>テイイン</t>
    </rPh>
    <rPh sb="4" eb="6">
      <t>クブン</t>
    </rPh>
    <phoneticPr fontId="7"/>
  </si>
  <si>
    <t>２号利用定員</t>
    <phoneticPr fontId="7"/>
  </si>
  <si>
    <t>３号利用定員</t>
    <phoneticPr fontId="7"/>
  </si>
  <si>
    <t>平均経験年数</t>
    <phoneticPr fontId="7"/>
  </si>
  <si>
    <t>利用定員</t>
    <phoneticPr fontId="7"/>
  </si>
  <si>
    <t>実施月数
（通常12月）</t>
    <phoneticPr fontId="7"/>
  </si>
  <si>
    <t>区分１基礎分
(加算率（a）)</t>
    <phoneticPr fontId="7"/>
  </si>
  <si>
    <t>区分２賃金改善分
(加算率（ｂ）)</t>
    <phoneticPr fontId="7"/>
  </si>
  <si>
    <t>うちｷｬﾘｱﾊﾟｽ要件</t>
    <phoneticPr fontId="7"/>
  </si>
  <si>
    <t>処遇改善等加算区分１・２</t>
    <rPh sb="7" eb="9">
      <t>クブン</t>
    </rPh>
    <phoneticPr fontId="7"/>
  </si>
  <si>
    <t>令和７年度の区分１・２の加算額総額
（基礎分+賃金改善分）</t>
    <rPh sb="0" eb="2">
      <t>レイワ</t>
    </rPh>
    <rPh sb="3" eb="5">
      <t>ネンド</t>
    </rPh>
    <rPh sb="6" eb="8">
      <t>クブン</t>
    </rPh>
    <rPh sb="12" eb="15">
      <t>カサンガク</t>
    </rPh>
    <rPh sb="15" eb="17">
      <t>ソウガク</t>
    </rPh>
    <phoneticPr fontId="7"/>
  </si>
  <si>
    <t>処遇改善等加算【国】（1,000円未満切り捨て）</t>
    <phoneticPr fontId="7"/>
  </si>
  <si>
    <t>職員配置加算【市】（1,000円未満切り捨て）</t>
    <phoneticPr fontId="7"/>
  </si>
  <si>
    <t>合計額（年額）</t>
    <rPh sb="0" eb="2">
      <t>ゴウケイ</t>
    </rPh>
    <rPh sb="2" eb="3">
      <t>ガク</t>
    </rPh>
    <rPh sb="4" eb="6">
      <t>ネンガク</t>
    </rPh>
    <phoneticPr fontId="7"/>
  </si>
  <si>
    <t>区分１基礎分（加算率（a））</t>
    <phoneticPr fontId="7"/>
  </si>
  <si>
    <t>区分２賃金改善分（加算率（b）（c））</t>
    <phoneticPr fontId="7"/>
  </si>
  <si>
    <t>区分２賃金改善分（加算率（b））</t>
    <phoneticPr fontId="7"/>
  </si>
  <si>
    <t>区分２賃金改善分（加算率（c））</t>
    <phoneticPr fontId="7"/>
  </si>
  <si>
    <t>職員配置加算</t>
    <rPh sb="0" eb="6">
      <t>ショクインハイチカサン</t>
    </rPh>
    <phoneticPr fontId="7"/>
  </si>
  <si>
    <t>家庭的保育事業</t>
    <rPh sb="0" eb="7">
      <t>カテイテキホイクジギョウ</t>
    </rPh>
    <phoneticPr fontId="1"/>
  </si>
  <si>
    <t>家庭的保育事業
（人事院勧告後）</t>
    <rPh sb="0" eb="3">
      <t>カテイテキ</t>
    </rPh>
    <rPh sb="3" eb="5">
      <t>ホイク</t>
    </rPh>
    <rPh sb="5" eb="7">
      <t>ジギョウ</t>
    </rPh>
    <phoneticPr fontId="4"/>
  </si>
  <si>
    <t>令和７年度 処遇改善等加算区分１・２ 加算見込額積算表（人事院勧告後）</t>
    <rPh sb="0" eb="2">
      <t>レイワ</t>
    </rPh>
    <rPh sb="3" eb="5">
      <t>ネンド</t>
    </rPh>
    <rPh sb="6" eb="8">
      <t>ショグウ</t>
    </rPh>
    <rPh sb="8" eb="10">
      <t>カイゼン</t>
    </rPh>
    <rPh sb="10" eb="11">
      <t>トウ</t>
    </rPh>
    <rPh sb="11" eb="13">
      <t>カサン</t>
    </rPh>
    <rPh sb="13" eb="15">
      <t>クブン</t>
    </rPh>
    <rPh sb="19" eb="21">
      <t>カサン</t>
    </rPh>
    <rPh sb="21" eb="23">
      <t>ミコ</t>
    </rPh>
    <rPh sb="23" eb="24">
      <t>ガク</t>
    </rPh>
    <rPh sb="24" eb="26">
      <t>セキサン</t>
    </rPh>
    <rPh sb="26" eb="27">
      <t>ヒョウ</t>
    </rPh>
    <phoneticPr fontId="7"/>
  </si>
  <si>
    <t>※青色欄を記入してください。</t>
  </si>
  <si>
    <t>※黄欄には令和７年度の区分１・２の加算額総額（増額改定を反映させた額）が表示されます。</t>
  </si>
  <si>
    <t>※一カ月単位で計算したい場合は、実施月数を変更してください。</t>
  </si>
  <si>
    <t>令和７年度の区分１・２の加算額総額
（増額改定を反映させた額。基礎分+賃金改善分）
（処遇改善等加算【国】（1,000円未満切り捨て））</t>
    <phoneticPr fontId="4"/>
  </si>
  <si>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38" eb="39">
      <t>トウ</t>
    </rPh>
    <rPh sb="98" eb="99">
      <t>トウ</t>
    </rPh>
    <rPh sb="123" eb="124">
      <t>トウ</t>
    </rPh>
    <phoneticPr fontId="5"/>
  </si>
  <si>
    <t>運営継続支援臨時加算</t>
    <rPh sb="0" eb="2">
      <t>ウンエイ</t>
    </rPh>
    <rPh sb="2" eb="4">
      <t>ケイゾク</t>
    </rPh>
    <rPh sb="4" eb="6">
      <t>シエン</t>
    </rPh>
    <rPh sb="6" eb="8">
      <t>リンジ</t>
    </rPh>
    <rPh sb="8" eb="10">
      <t>カサン</t>
    </rPh>
    <phoneticPr fontId="7"/>
  </si>
  <si>
    <t>㉒</t>
    <phoneticPr fontId="5"/>
  </si>
  <si>
    <t>※令和８年１月初日の利用子どもの単価に加算</t>
    <rPh sb="1" eb="3">
      <t>レイワ</t>
    </rPh>
    <rPh sb="4" eb="5">
      <t>ネン</t>
    </rPh>
    <rPh sb="7" eb="9">
      <t>ショニチ</t>
    </rPh>
    <rPh sb="10" eb="12">
      <t>リヨウ</t>
    </rPh>
    <rPh sb="12" eb="13">
      <t>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</si>
</sst>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5">
    <numFmt numFmtId="176" formatCode="[$-411]ggge&quot;年&quot;m&quot;月&quot;d&quot;日&quot;;@"/>
    <numFmt numFmtId="177" formatCode="0_);[Red]\(0\)"/>
    <numFmt numFmtId="178" formatCode="0&quot; 年&quot;"/>
    <numFmt numFmtId="179" formatCode="0&quot;人&quot;"/>
    <numFmt numFmtId="180" formatCode="0&quot; 月&quot;"/>
    <numFmt numFmtId="181" formatCode="##&quot;％&quot;"/>
    <numFmt numFmtId="182" formatCode="0.0"/>
    <numFmt numFmtId="183" formatCode="#,##0;[Red]#,##0"/>
    <numFmt numFmtId="184" formatCode="###,###&quot;円&quot;"/>
    <numFmt numFmtId="185" formatCode="\(#,##0\)"/>
    <numFmt numFmtId="186" formatCode="#,##0;&quot;▲ &quot;#,##0"/>
    <numFmt numFmtId="187" formatCode="#,##0\×&quot;加&quot;&quot;算&quot;&quot;率&quot;"/>
    <numFmt numFmtId="188" formatCode="&quot;＋ &quot;#,##0;&quot;▲ &quot;#,##0"/>
    <numFmt numFmtId="189" formatCode="&quot;×&quot;#\ ?/100"/>
    <numFmt numFmtId="190" formatCode="#,##0&quot;÷３月初日の利用子ども数&quot;"/>
    <numFmt numFmtId="191" formatCode="#,##0&quot;（限度額）÷３月初日の利用子ども数&quot;"/>
    <numFmt numFmtId="192" formatCode="#,##0&quot;×加算率&quot;"/>
    <numFmt numFmtId="193" formatCode="0&quot;％&quot;"/>
    <numFmt numFmtId="194" formatCode="#,##0_ "/>
    <numFmt numFmtId="195" formatCode="#,##0.0&quot;）&quot;"/>
    <numFmt numFmtId="196" formatCode="#,##0.0&quot;（c））&quot;"/>
    <numFmt numFmtId="197" formatCode="#,##0.0&quot;（c）&quot;"/>
    <numFmt numFmtId="198" formatCode="#,##0&quot;×（加算率（a）＋加算率（b））&quot;"/>
    <numFmt numFmtId="199" formatCode="#,##0.0"/>
    <numFmt numFmtId="200" formatCode="#,##0&quot;÷令和８年１月初日の利用子ども数&quot;"/>
  </numFmts>
  <fonts count="51">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name val="HGｺﾞｼｯｸM"/>
      <family val="3"/>
      <charset val="128"/>
    </font>
    <font>
      <sz val="6"/>
      <name val="ＭＳ Ｐゴシック"/>
      <family val="3"/>
      <charset val="128"/>
      <scheme val="minor"/>
    </font>
    <font>
      <sz val="6"/>
      <name val="明朝"/>
      <family val="3"/>
      <charset val="128"/>
    </font>
    <font>
      <sz val="12"/>
      <name val="HGPｺﾞｼｯｸM"/>
      <family val="3"/>
      <charset val="128"/>
    </font>
    <font>
      <sz val="6"/>
      <name val="ＭＳ Ｐゴシック"/>
      <family val="3"/>
      <charset val="128"/>
    </font>
    <font>
      <sz val="12"/>
      <name val="HGP創英角ﾎﾟｯﾌﾟ体"/>
      <family val="3"/>
      <charset val="128"/>
    </font>
    <font>
      <sz val="11"/>
      <color theme="1"/>
      <name val="ＭＳ Ｐゴシック"/>
      <family val="3"/>
      <charset val="128"/>
      <scheme val="minor"/>
    </font>
    <font>
      <sz val="11"/>
      <name val="HGPｺﾞｼｯｸM"/>
      <family val="3"/>
      <charset val="128"/>
    </font>
    <font>
      <sz val="10"/>
      <name val="HGｺﾞｼｯｸM"/>
      <family val="3"/>
      <charset val="128"/>
    </font>
    <font>
      <b/>
      <sz val="11"/>
      <name val="HGｺﾞｼｯｸM"/>
      <family val="3"/>
      <charset val="128"/>
    </font>
    <font>
      <sz val="18"/>
      <name val="HGP創英角ﾎﾟｯﾌﾟ体"/>
      <family val="3"/>
      <charset val="128"/>
    </font>
    <font>
      <sz val="10"/>
      <name val="HGPｺﾞｼｯｸM"/>
      <family val="3"/>
      <charset val="128"/>
    </font>
    <font>
      <b/>
      <sz val="18"/>
      <name val="HGP創英角ﾎﾟｯﾌﾟ体"/>
      <family val="3"/>
      <charset val="128"/>
    </font>
    <font>
      <b/>
      <sz val="11"/>
      <name val="HGP創英角ﾎﾟｯﾌﾟ体"/>
      <family val="3"/>
      <charset val="128"/>
    </font>
    <font>
      <sz val="11"/>
      <name val="Arial Unicode MS"/>
      <family val="3"/>
      <charset val="128"/>
    </font>
    <font>
      <sz val="9"/>
      <name val="HGPｺﾞｼｯｸM"/>
      <family val="3"/>
      <charset val="128"/>
    </font>
    <font>
      <sz val="12"/>
      <name val="Arial Unicode MS"/>
      <family val="3"/>
      <charset val="128"/>
    </font>
    <font>
      <sz val="10"/>
      <color theme="1"/>
      <name val="HGｺﾞｼｯｸM"/>
      <family val="3"/>
      <charset val="128"/>
    </font>
    <font>
      <sz val="10"/>
      <color theme="1"/>
      <name val="Arial Unicode MS"/>
      <family val="3"/>
      <charset val="128"/>
    </font>
    <font>
      <sz val="11"/>
      <color theme="1"/>
      <name val="Arial Unicode MS"/>
      <family val="3"/>
      <charset val="128"/>
    </font>
    <font>
      <sz val="8"/>
      <name val="HGｺﾞｼｯｸM"/>
      <family val="3"/>
      <charset val="128"/>
    </font>
    <font>
      <sz val="7"/>
      <name val="HGｺﾞｼｯｸM"/>
      <family val="3"/>
      <charset val="128"/>
    </font>
    <font>
      <sz val="11"/>
      <name val="明朝"/>
      <family val="3"/>
      <charset val="128"/>
    </font>
    <font>
      <b/>
      <sz val="16"/>
      <name val="HGｺﾞｼｯｸM"/>
      <family val="3"/>
      <charset val="128"/>
    </font>
    <font>
      <sz val="6"/>
      <name val="HGPｺﾞｼｯｸM"/>
      <family val="3"/>
      <charset val="128"/>
    </font>
    <font>
      <sz val="11"/>
      <color rgb="FFFF0000"/>
      <name val="HGｺﾞｼｯｸM"/>
      <family val="3"/>
      <charset val="128"/>
    </font>
    <font>
      <sz val="11"/>
      <color theme="1"/>
      <name val="明朝"/>
      <family val="3"/>
      <charset val="128"/>
    </font>
    <font>
      <sz val="8"/>
      <color theme="1"/>
      <name val="HGｺﾞｼｯｸM"/>
      <family val="3"/>
      <charset val="128"/>
    </font>
    <font>
      <sz val="11"/>
      <color theme="1"/>
      <name val="HGｺﾞｼｯｸM"/>
      <family val="3"/>
      <charset val="128"/>
    </font>
    <font>
      <sz val="8"/>
      <color theme="1"/>
      <name val="Meiryo UI"/>
      <family val="3"/>
      <charset val="128"/>
    </font>
    <font>
      <sz val="8"/>
      <name val="Meiryo UI"/>
      <family val="3"/>
      <charset val="128"/>
    </font>
    <font>
      <sz val="8"/>
      <name val="HGPｺﾞｼｯｸM"/>
      <family val="3"/>
      <charset val="128"/>
    </font>
    <font>
      <sz val="8"/>
      <color rgb="FFFF0000"/>
      <name val="HGPｺﾞｼｯｸM"/>
      <family val="3"/>
      <charset val="128"/>
    </font>
    <font>
      <sz val="8"/>
      <color rgb="FFFF0000"/>
      <name val="Meiryo UI"/>
      <family val="3"/>
      <charset val="128"/>
    </font>
    <font>
      <sz val="9"/>
      <name val="HGｺﾞｼｯｸM"/>
      <family val="3"/>
      <charset val="128"/>
    </font>
    <font>
      <sz val="11"/>
      <name val="ＭＳ Ｐゴシック"/>
      <family val="2"/>
      <charset val="128"/>
      <scheme val="minor"/>
    </font>
    <font>
      <b/>
      <sz val="18"/>
      <name val="HGPｺﾞｼｯｸM"/>
      <family val="3"/>
      <charset val="128"/>
    </font>
    <font>
      <b/>
      <sz val="10"/>
      <color rgb="FFFF0000"/>
      <name val="HGPｺﾞｼｯｸM"/>
      <family val="3"/>
      <charset val="128"/>
    </font>
    <font>
      <b/>
      <sz val="20"/>
      <color rgb="FFFF0000"/>
      <name val="HGPｺﾞｼｯｸM"/>
      <family val="3"/>
      <charset val="128"/>
    </font>
    <font>
      <b/>
      <sz val="20"/>
      <name val="HGPｺﾞｼｯｸM"/>
      <family val="3"/>
      <charset val="128"/>
    </font>
    <font>
      <b/>
      <sz val="22"/>
      <name val="ＭＳ Ｐゴシック"/>
      <family val="3"/>
      <charset val="128"/>
    </font>
    <font>
      <sz val="16"/>
      <name val="ＭＳ Ｐゴシック"/>
      <family val="3"/>
      <charset val="128"/>
    </font>
    <font>
      <strike/>
      <u/>
      <sz val="11"/>
      <name val="ＭＳ Ｐゴシック"/>
      <family val="3"/>
      <charset val="128"/>
    </font>
    <font>
      <u/>
      <sz val="11"/>
      <name val="ＭＳ Ｐゴシック"/>
      <family val="3"/>
      <charset val="128"/>
    </font>
    <font>
      <b/>
      <sz val="14"/>
      <color rgb="FFFF0000"/>
      <name val="ＭＳ Ｐゴシック"/>
      <family val="3"/>
      <charset val="128"/>
    </font>
    <font>
      <sz val="11"/>
      <color rgb="FFFF0000"/>
      <name val="ＭＳ Ｐゴシック"/>
      <family val="3"/>
      <charset val="128"/>
    </font>
    <font>
      <sz val="12"/>
      <name val="ＭＳ Ｐゴシック"/>
      <family val="3"/>
      <charset val="128"/>
    </font>
    <font>
      <sz val="11"/>
      <name val="ＭＳ 明朝"/>
      <family val="1"/>
      <charset val="128"/>
    </font>
  </fonts>
  <fills count="9">
    <fill>
      <patternFill patternType="none"/>
    </fill>
    <fill>
      <patternFill patternType="gray125"/>
    </fill>
    <fill>
      <patternFill patternType="solid">
        <fgColor rgb="FFFFFF66"/>
        <bgColor indexed="64"/>
      </patternFill>
    </fill>
    <fill>
      <patternFill patternType="solid">
        <fgColor theme="1" tint="0.499984740745262"/>
        <bgColor indexed="64"/>
      </patternFill>
    </fill>
    <fill>
      <patternFill patternType="solid">
        <fgColor theme="0"/>
        <bgColor indexed="64"/>
      </patternFill>
    </fill>
    <fill>
      <patternFill patternType="solid">
        <fgColor rgb="FF99FF99"/>
        <bgColor indexed="64"/>
      </patternFill>
    </fill>
    <fill>
      <patternFill patternType="solid">
        <fgColor theme="0" tint="-0.499984740745262"/>
        <bgColor indexed="64"/>
      </patternFill>
    </fill>
    <fill>
      <patternFill patternType="solid">
        <fgColor theme="1" tint="0.14999847407452621"/>
        <bgColor indexed="64"/>
      </patternFill>
    </fill>
    <fill>
      <patternFill patternType="solid">
        <fgColor rgb="FFFFFFFF"/>
        <bgColor rgb="FF000000"/>
      </patternFill>
    </fill>
  </fills>
  <borders count="179">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hair">
        <color indexed="64"/>
      </right>
      <top style="thin">
        <color indexed="64"/>
      </top>
      <bottom/>
      <diagonal/>
    </border>
    <border>
      <left style="hair">
        <color indexed="64"/>
      </left>
      <right/>
      <top style="thin">
        <color indexed="64"/>
      </top>
      <bottom style="medium">
        <color auto="1"/>
      </bottom>
      <diagonal/>
    </border>
    <border>
      <left style="medium">
        <color auto="1"/>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thin">
        <color indexed="64"/>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indexed="64"/>
      </right>
      <top style="medium">
        <color indexed="64"/>
      </top>
      <bottom style="medium">
        <color indexed="64"/>
      </bottom>
      <diagonal/>
    </border>
    <border>
      <left style="medium">
        <color indexed="64"/>
      </left>
      <right/>
      <top style="medium">
        <color indexed="64"/>
      </top>
      <bottom style="hair">
        <color auto="1"/>
      </bottom>
      <diagonal/>
    </border>
    <border>
      <left/>
      <right style="medium">
        <color auto="1"/>
      </right>
      <top style="medium">
        <color auto="1"/>
      </top>
      <bottom style="hair">
        <color auto="1"/>
      </bottom>
      <diagonal/>
    </border>
    <border>
      <left/>
      <right/>
      <top style="hair">
        <color indexed="64"/>
      </top>
      <bottom style="hair">
        <color indexed="64"/>
      </bottom>
      <diagonal/>
    </border>
    <border>
      <left style="medium">
        <color auto="1"/>
      </left>
      <right/>
      <top style="hair">
        <color auto="1"/>
      </top>
      <bottom style="hair">
        <color auto="1"/>
      </bottom>
      <diagonal/>
    </border>
    <border>
      <left/>
      <right style="medium">
        <color auto="1"/>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right style="hair">
        <color indexed="64"/>
      </right>
      <top style="hair">
        <color indexed="64"/>
      </top>
      <bottom style="hair">
        <color indexed="64"/>
      </bottom>
      <diagonal/>
    </border>
    <border>
      <left style="thin">
        <color indexed="64"/>
      </left>
      <right style="thin">
        <color indexed="64"/>
      </right>
      <top/>
      <bottom/>
      <diagonal/>
    </border>
    <border>
      <left/>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auto="1"/>
      </left>
      <right style="hair">
        <color auto="1"/>
      </right>
      <top style="hair">
        <color auto="1"/>
      </top>
      <bottom style="double">
        <color indexed="64"/>
      </bottom>
      <diagonal/>
    </border>
    <border>
      <left style="hair">
        <color indexed="64"/>
      </left>
      <right style="thin">
        <color indexed="64"/>
      </right>
      <top style="hair">
        <color indexed="64"/>
      </top>
      <bottom style="double">
        <color indexed="64"/>
      </bottom>
      <diagonal/>
    </border>
    <border>
      <left style="thin">
        <color auto="1"/>
      </left>
      <right style="hair">
        <color auto="1"/>
      </right>
      <top style="hair">
        <color auto="1"/>
      </top>
      <bottom style="double">
        <color indexed="64"/>
      </bottom>
      <diagonal/>
    </border>
    <border>
      <left style="hair">
        <color indexed="64"/>
      </left>
      <right/>
      <top style="hair">
        <color indexed="64"/>
      </top>
      <bottom style="hair">
        <color indexed="64"/>
      </bottom>
      <diagonal/>
    </border>
    <border>
      <left style="thin">
        <color auto="1"/>
      </left>
      <right style="hair">
        <color auto="1"/>
      </right>
      <top style="double">
        <color indexed="64"/>
      </top>
      <bottom style="thin">
        <color indexed="64"/>
      </bottom>
      <diagonal/>
    </border>
    <border>
      <left style="hair">
        <color indexed="64"/>
      </left>
      <right style="hair">
        <color indexed="64"/>
      </right>
      <top style="double">
        <color indexed="64"/>
      </top>
      <bottom style="thin">
        <color indexed="64"/>
      </bottom>
      <diagonal/>
    </border>
    <border>
      <left style="hair">
        <color indexed="64"/>
      </left>
      <right style="thin">
        <color indexed="64"/>
      </right>
      <top style="double">
        <color indexed="64"/>
      </top>
      <bottom style="thin">
        <color indexed="64"/>
      </bottom>
      <diagonal/>
    </border>
    <border>
      <left/>
      <right style="medium">
        <color indexed="64"/>
      </right>
      <top style="hair">
        <color auto="1"/>
      </top>
      <bottom style="medium">
        <color indexed="64"/>
      </bottom>
      <diagonal/>
    </border>
    <border>
      <left/>
      <right style="medium">
        <color auto="1"/>
      </right>
      <top style="hair">
        <color indexed="64"/>
      </top>
      <bottom style="double">
        <color indexed="64"/>
      </bottom>
      <diagonal/>
    </border>
    <border>
      <left/>
      <right style="thin">
        <color indexed="64"/>
      </right>
      <top style="hair">
        <color indexed="64"/>
      </top>
      <bottom style="hair">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thin">
        <color indexed="64"/>
      </left>
      <right style="thin">
        <color indexed="64"/>
      </right>
      <top/>
      <bottom style="hair">
        <color indexed="64"/>
      </bottom>
      <diagonal/>
    </border>
    <border>
      <left style="hair">
        <color indexed="64"/>
      </left>
      <right style="thin">
        <color indexed="64"/>
      </right>
      <top/>
      <bottom/>
      <diagonal/>
    </border>
    <border>
      <left style="hair">
        <color indexed="64"/>
      </left>
      <right style="hair">
        <color indexed="64"/>
      </right>
      <top/>
      <bottom/>
      <diagonal/>
    </border>
    <border>
      <left style="thin">
        <color indexed="64"/>
      </left>
      <right style="thin">
        <color indexed="64"/>
      </right>
      <top style="hair">
        <color indexed="64"/>
      </top>
      <bottom/>
      <diagonal/>
    </border>
    <border>
      <left style="thin">
        <color indexed="64"/>
      </left>
      <right style="hair">
        <color auto="1"/>
      </right>
      <top style="medium">
        <color auto="1"/>
      </top>
      <bottom style="hair">
        <color indexed="64"/>
      </bottom>
      <diagonal/>
    </border>
    <border>
      <left style="hair">
        <color indexed="64"/>
      </left>
      <right style="hair">
        <color indexed="64"/>
      </right>
      <top style="medium">
        <color auto="1"/>
      </top>
      <bottom style="hair">
        <color indexed="64"/>
      </bottom>
      <diagonal/>
    </border>
    <border>
      <left/>
      <right style="hair">
        <color auto="1"/>
      </right>
      <top style="medium">
        <color auto="1"/>
      </top>
      <bottom style="hair">
        <color indexed="64"/>
      </bottom>
      <diagonal/>
    </border>
    <border>
      <left style="hair">
        <color indexed="64"/>
      </left>
      <right style="thin">
        <color indexed="64"/>
      </right>
      <top style="medium">
        <color auto="1"/>
      </top>
      <bottom style="hair">
        <color indexed="64"/>
      </bottom>
      <diagonal/>
    </border>
    <border>
      <left style="medium">
        <color indexed="64"/>
      </left>
      <right style="hair">
        <color auto="1"/>
      </right>
      <top style="hair">
        <color auto="1"/>
      </top>
      <bottom style="double">
        <color indexed="64"/>
      </bottom>
      <diagonal/>
    </border>
    <border>
      <left style="medium">
        <color indexed="64"/>
      </left>
      <right/>
      <top/>
      <bottom style="thin">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hair">
        <color indexed="64"/>
      </bottom>
      <diagonal/>
    </border>
    <border>
      <left style="thin">
        <color indexed="64"/>
      </left>
      <right style="hair">
        <color indexed="64"/>
      </right>
      <top style="hair">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style="thin">
        <color indexed="64"/>
      </right>
      <top style="medium">
        <color indexed="64"/>
      </top>
      <bottom style="medium">
        <color indexed="64"/>
      </bottom>
      <diagonal/>
    </border>
    <border>
      <left style="thin">
        <color theme="1"/>
      </left>
      <right/>
      <top style="thin">
        <color theme="1"/>
      </top>
      <bottom/>
      <diagonal/>
    </border>
    <border>
      <left/>
      <right/>
      <top style="thin">
        <color theme="1"/>
      </top>
      <bottom/>
      <diagonal/>
    </border>
    <border>
      <left/>
      <right style="thin">
        <color theme="1"/>
      </right>
      <top style="thin">
        <color theme="1"/>
      </top>
      <bottom/>
      <diagonal/>
    </border>
    <border>
      <left style="thin">
        <color theme="1"/>
      </left>
      <right/>
      <top/>
      <bottom/>
      <diagonal/>
    </border>
    <border>
      <left/>
      <right style="thin">
        <color theme="1"/>
      </right>
      <top/>
      <bottom/>
      <diagonal/>
    </border>
    <border>
      <left style="thin">
        <color indexed="64"/>
      </left>
      <right/>
      <top style="thin">
        <color theme="1"/>
      </top>
      <bottom/>
      <diagonal/>
    </border>
    <border>
      <left/>
      <right style="thin">
        <color theme="1"/>
      </right>
      <top style="thin">
        <color indexed="64"/>
      </top>
      <bottom/>
      <diagonal/>
    </border>
    <border>
      <left style="hair">
        <color indexed="64"/>
      </left>
      <right/>
      <top style="hair">
        <color indexed="64"/>
      </top>
      <bottom/>
      <diagonal/>
    </border>
    <border>
      <left style="hair">
        <color indexed="64"/>
      </left>
      <right style="thin">
        <color theme="1"/>
      </right>
      <top style="hair">
        <color indexed="64"/>
      </top>
      <bottom/>
      <diagonal/>
    </border>
    <border>
      <left style="thin">
        <color theme="1"/>
      </left>
      <right style="hair">
        <color indexed="64"/>
      </right>
      <top style="hair">
        <color indexed="64"/>
      </top>
      <bottom/>
      <diagonal/>
    </border>
    <border>
      <left style="thin">
        <color theme="1"/>
      </left>
      <right style="thin">
        <color indexed="64"/>
      </right>
      <top/>
      <bottom/>
      <diagonal/>
    </border>
    <border>
      <left style="thin">
        <color theme="1"/>
      </left>
      <right/>
      <top/>
      <bottom style="thin">
        <color theme="1"/>
      </bottom>
      <diagonal/>
    </border>
    <border>
      <left/>
      <right/>
      <top/>
      <bottom style="thin">
        <color theme="1"/>
      </bottom>
      <diagonal/>
    </border>
    <border>
      <left/>
      <right style="thin">
        <color theme="1"/>
      </right>
      <top/>
      <bottom style="thin">
        <color theme="1"/>
      </bottom>
      <diagonal/>
    </border>
    <border>
      <left style="thin">
        <color indexed="64"/>
      </left>
      <right/>
      <top/>
      <bottom style="thin">
        <color theme="1"/>
      </bottom>
      <diagonal/>
    </border>
    <border>
      <left/>
      <right style="thin">
        <color indexed="64"/>
      </right>
      <top/>
      <bottom style="thin">
        <color theme="1"/>
      </bottom>
      <diagonal/>
    </border>
    <border>
      <left style="thin">
        <color theme="1"/>
      </left>
      <right style="thin">
        <color theme="1"/>
      </right>
      <top style="thin">
        <color theme="1"/>
      </top>
      <bottom style="thin">
        <color theme="1"/>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medium">
        <color auto="1"/>
      </top>
      <bottom/>
      <diagonal/>
    </border>
    <border>
      <left style="hair">
        <color auto="1"/>
      </left>
      <right style="hair">
        <color auto="1"/>
      </right>
      <top style="medium">
        <color auto="1"/>
      </top>
      <bottom/>
      <diagonal/>
    </border>
    <border>
      <left/>
      <right style="hair">
        <color auto="1"/>
      </right>
      <top style="medium">
        <color auto="1"/>
      </top>
      <bottom/>
      <diagonal/>
    </border>
    <border>
      <left style="hair">
        <color auto="1"/>
      </left>
      <right/>
      <top style="medium">
        <color auto="1"/>
      </top>
      <bottom/>
      <diagonal/>
    </border>
    <border>
      <left style="hair">
        <color indexed="64"/>
      </left>
      <right style="medium">
        <color indexed="64"/>
      </right>
      <top style="hair">
        <color indexed="64"/>
      </top>
      <bottom style="hair">
        <color indexed="64"/>
      </bottom>
      <diagonal/>
    </border>
    <border>
      <left/>
      <right style="hair">
        <color indexed="64"/>
      </right>
      <top style="hair">
        <color indexed="64"/>
      </top>
      <bottom/>
      <diagonal/>
    </border>
    <border>
      <left style="thin">
        <color indexed="64"/>
      </left>
      <right/>
      <top style="double">
        <color indexed="64"/>
      </top>
      <bottom style="medium">
        <color indexed="64"/>
      </bottom>
      <diagonal/>
    </border>
    <border>
      <left/>
      <right style="hair">
        <color auto="1"/>
      </right>
      <top style="double">
        <color indexed="64"/>
      </top>
      <bottom style="medium">
        <color indexed="64"/>
      </bottom>
      <diagonal/>
    </border>
    <border>
      <left style="hair">
        <color indexed="64"/>
      </left>
      <right/>
      <top style="double">
        <color indexed="64"/>
      </top>
      <bottom style="medium">
        <color indexed="64"/>
      </bottom>
      <diagonal/>
    </border>
    <border>
      <left/>
      <right style="thin">
        <color indexed="64"/>
      </right>
      <top style="double">
        <color indexed="64"/>
      </top>
      <bottom style="medium">
        <color indexed="64"/>
      </bottom>
      <diagonal/>
    </border>
    <border>
      <left/>
      <right style="medium">
        <color indexed="64"/>
      </right>
      <top style="double">
        <color indexed="64"/>
      </top>
      <bottom style="medium">
        <color indexed="64"/>
      </bottom>
      <diagonal/>
    </border>
    <border>
      <left style="hair">
        <color auto="1"/>
      </left>
      <right style="medium">
        <color auto="1"/>
      </right>
      <top style="medium">
        <color auto="1"/>
      </top>
      <bottom/>
      <diagonal/>
    </border>
    <border>
      <left style="hair">
        <color auto="1"/>
      </left>
      <right style="medium">
        <color auto="1"/>
      </right>
      <top style="hair">
        <color indexed="64"/>
      </top>
      <bottom style="double">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style="medium">
        <color indexed="64"/>
      </left>
      <right style="hair">
        <color auto="1"/>
      </right>
      <top style="medium">
        <color indexed="64"/>
      </top>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diagonal/>
    </border>
    <border>
      <left style="medium">
        <color indexed="64"/>
      </left>
      <right/>
      <top style="double">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auto="1"/>
      </bottom>
      <diagonal/>
    </border>
    <border>
      <left/>
      <right style="thin">
        <color indexed="64"/>
      </right>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top style="hair">
        <color indexed="64"/>
      </top>
      <bottom style="medium">
        <color indexed="64"/>
      </bottom>
      <diagonal/>
    </border>
    <border>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thin">
        <color indexed="64"/>
      </left>
      <right/>
      <top style="medium">
        <color indexed="64"/>
      </top>
      <bottom style="double">
        <color indexed="64"/>
      </bottom>
      <diagonal/>
    </border>
    <border>
      <left/>
      <right style="hair">
        <color indexed="64"/>
      </right>
      <top style="medium">
        <color indexed="64"/>
      </top>
      <bottom style="double">
        <color indexed="64"/>
      </bottom>
      <diagonal/>
    </border>
    <border>
      <left style="hair">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medium">
        <color indexed="64"/>
      </top>
      <bottom style="double">
        <color indexed="64"/>
      </bottom>
      <diagonal/>
    </border>
    <border>
      <left/>
      <right style="hair">
        <color indexed="64"/>
      </right>
      <top style="hair">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auto="1"/>
      </right>
      <top/>
      <bottom style="hair">
        <color auto="1"/>
      </bottom>
      <diagonal/>
    </border>
    <border>
      <left style="medium">
        <color indexed="64"/>
      </left>
      <right/>
      <top style="hair">
        <color auto="1"/>
      </top>
      <bottom style="double">
        <color indexed="64"/>
      </bottom>
      <diagonal/>
    </border>
    <border>
      <left style="thin">
        <color indexed="64"/>
      </left>
      <right style="hair">
        <color indexed="64"/>
      </right>
      <top/>
      <bottom style="thin">
        <color theme="0"/>
      </bottom>
      <diagonal/>
    </border>
    <border>
      <left style="thin">
        <color indexed="64"/>
      </left>
      <right style="hair">
        <color indexed="64"/>
      </right>
      <top style="thin">
        <color theme="0"/>
      </top>
      <bottom style="thin">
        <color indexed="64"/>
      </bottom>
      <diagonal/>
    </border>
    <border>
      <left style="thin">
        <color auto="1"/>
      </left>
      <right/>
      <top style="medium">
        <color auto="1"/>
      </top>
      <bottom style="medium">
        <color auto="1"/>
      </bottom>
      <diagonal/>
    </border>
    <border>
      <left style="thin">
        <color indexed="64"/>
      </left>
      <right style="thin">
        <color indexed="64"/>
      </right>
      <top style="medium">
        <color auto="1"/>
      </top>
      <bottom/>
      <diagonal/>
    </border>
    <border>
      <left/>
      <right style="medium">
        <color indexed="64"/>
      </right>
      <top/>
      <bottom/>
      <diagonal/>
    </border>
  </borders>
  <cellStyleXfs count="10">
    <xf numFmtId="0" fontId="0" fillId="0" borderId="0">
      <alignment vertical="center"/>
    </xf>
    <xf numFmtId="0" fontId="2" fillId="0" borderId="0"/>
    <xf numFmtId="0" fontId="9" fillId="0" borderId="0">
      <alignment vertical="center"/>
    </xf>
    <xf numFmtId="9" fontId="2" fillId="0" borderId="0" applyFont="0" applyFill="0" applyBorder="0" applyAlignment="0" applyProtection="0"/>
    <xf numFmtId="9" fontId="9" fillId="0" borderId="0" applyFont="0" applyFill="0" applyBorder="0" applyAlignment="0" applyProtection="0">
      <alignment vertical="center"/>
    </xf>
    <xf numFmtId="38" fontId="9" fillId="0" borderId="0" applyFont="0" applyFill="0" applyBorder="0" applyAlignment="0" applyProtection="0">
      <alignment vertical="center"/>
    </xf>
    <xf numFmtId="0" fontId="2" fillId="0" borderId="0">
      <alignment vertical="center"/>
    </xf>
    <xf numFmtId="0" fontId="25" fillId="0" borderId="0"/>
    <xf numFmtId="0" fontId="25" fillId="0" borderId="0"/>
    <xf numFmtId="38" fontId="25" fillId="0" borderId="0" applyFont="0" applyFill="0" applyBorder="0" applyAlignment="0" applyProtection="0">
      <alignment vertical="center"/>
    </xf>
  </cellStyleXfs>
  <cellXfs count="778">
    <xf numFmtId="0" fontId="0" fillId="0" borderId="0" xfId="0">
      <alignment vertical="center"/>
    </xf>
    <xf numFmtId="0" fontId="3" fillId="0" borderId="0" xfId="1" applyFont="1"/>
    <xf numFmtId="0" fontId="9" fillId="0" borderId="0" xfId="2">
      <alignment vertical="center"/>
    </xf>
    <xf numFmtId="0" fontId="10" fillId="0" borderId="26" xfId="1" applyFont="1" applyBorder="1" applyAlignment="1">
      <alignment horizontal="left" vertical="center"/>
    </xf>
    <xf numFmtId="0" fontId="9" fillId="0" borderId="0" xfId="2" applyAlignment="1">
      <alignment horizontal="center" vertical="center" wrapText="1"/>
    </xf>
    <xf numFmtId="0" fontId="20" fillId="0" borderId="0" xfId="2" applyFont="1" applyAlignment="1">
      <alignment horizontal="center" vertical="center" wrapText="1"/>
    </xf>
    <xf numFmtId="0" fontId="20" fillId="0" borderId="34" xfId="2" applyFont="1" applyBorder="1" applyAlignment="1">
      <alignment horizontal="center" vertical="center" wrapText="1"/>
    </xf>
    <xf numFmtId="0" fontId="20" fillId="0" borderId="0" xfId="2" applyFont="1" applyAlignment="1">
      <alignment horizontal="center" vertical="center"/>
    </xf>
    <xf numFmtId="0" fontId="20" fillId="0" borderId="34" xfId="2" applyFont="1" applyBorder="1" applyAlignment="1">
      <alignment horizontal="center" vertical="center"/>
    </xf>
    <xf numFmtId="0" fontId="21" fillId="0" borderId="34" xfId="2" applyFont="1" applyBorder="1" applyAlignment="1">
      <alignment horizontal="center" vertical="center"/>
    </xf>
    <xf numFmtId="38" fontId="22" fillId="0" borderId="34" xfId="2" applyNumberFormat="1" applyFont="1" applyBorder="1">
      <alignment vertical="center"/>
    </xf>
    <xf numFmtId="181" fontId="9" fillId="0" borderId="34" xfId="2" applyNumberFormat="1" applyBorder="1">
      <alignment vertical="center"/>
    </xf>
    <xf numFmtId="3" fontId="11" fillId="0" borderId="0" xfId="6" applyNumberFormat="1" applyFont="1" applyAlignment="1">
      <alignment horizontal="left" vertical="center"/>
    </xf>
    <xf numFmtId="185" fontId="23" fillId="0" borderId="0" xfId="6" applyNumberFormat="1" applyFont="1" applyAlignment="1">
      <alignment horizontal="center" vertical="center"/>
    </xf>
    <xf numFmtId="0" fontId="3" fillId="0" borderId="0" xfId="6" applyFont="1">
      <alignment vertical="center"/>
    </xf>
    <xf numFmtId="0" fontId="11" fillId="0" borderId="0" xfId="6" applyFont="1">
      <alignment vertical="center"/>
    </xf>
    <xf numFmtId="3" fontId="23" fillId="0" borderId="12" xfId="6" applyNumberFormat="1" applyFont="1" applyBorder="1" applyAlignment="1">
      <alignment vertical="center" wrapText="1"/>
    </xf>
    <xf numFmtId="3" fontId="23" fillId="0" borderId="0" xfId="6" applyNumberFormat="1" applyFont="1">
      <alignment vertical="center"/>
    </xf>
    <xf numFmtId="186" fontId="23" fillId="0" borderId="0" xfId="6" applyNumberFormat="1" applyFont="1">
      <alignment vertical="center"/>
    </xf>
    <xf numFmtId="186" fontId="3" fillId="0" borderId="0" xfId="6" applyNumberFormat="1" applyFont="1">
      <alignment vertical="center"/>
    </xf>
    <xf numFmtId="187" fontId="23" fillId="0" borderId="0" xfId="6" applyNumberFormat="1" applyFont="1">
      <alignment vertical="center"/>
    </xf>
    <xf numFmtId="186" fontId="23" fillId="0" borderId="0" xfId="6" applyNumberFormat="1" applyFont="1" applyAlignment="1">
      <alignment horizontal="center" vertical="center"/>
    </xf>
    <xf numFmtId="3" fontId="3" fillId="0" borderId="0" xfId="6" applyNumberFormat="1" applyFont="1">
      <alignment vertical="center"/>
    </xf>
    <xf numFmtId="0" fontId="10" fillId="0" borderId="12" xfId="1" applyFont="1" applyBorder="1" applyAlignment="1">
      <alignment horizontal="right" vertical="center"/>
    </xf>
    <xf numFmtId="186" fontId="3" fillId="0" borderId="0" xfId="8" applyNumberFormat="1" applyFont="1" applyAlignment="1">
      <alignment vertical="center"/>
    </xf>
    <xf numFmtId="0" fontId="10" fillId="4" borderId="29" xfId="1" applyFont="1" applyFill="1" applyBorder="1" applyAlignment="1">
      <alignment vertical="center"/>
    </xf>
    <xf numFmtId="0" fontId="10" fillId="4" borderId="29" xfId="1" applyFont="1" applyFill="1" applyBorder="1" applyAlignment="1">
      <alignment horizontal="right" vertical="center"/>
    </xf>
    <xf numFmtId="0" fontId="10" fillId="4" borderId="95" xfId="1" applyFont="1" applyFill="1" applyBorder="1" applyAlignment="1">
      <alignment vertical="center"/>
    </xf>
    <xf numFmtId="0" fontId="10" fillId="4" borderId="95" xfId="1" applyFont="1" applyFill="1" applyBorder="1" applyAlignment="1">
      <alignment horizontal="right" vertical="center"/>
    </xf>
    <xf numFmtId="0" fontId="10" fillId="4" borderId="0" xfId="1" applyFont="1" applyFill="1" applyAlignment="1">
      <alignment vertical="center" shrinkToFit="1"/>
    </xf>
    <xf numFmtId="0" fontId="8" fillId="4" borderId="0" xfId="1" applyFont="1" applyFill="1" applyAlignment="1">
      <alignment vertical="center" shrinkToFit="1"/>
    </xf>
    <xf numFmtId="0" fontId="3" fillId="4" borderId="24" xfId="1" applyFont="1" applyFill="1" applyBorder="1"/>
    <xf numFmtId="0" fontId="12" fillId="4" borderId="24" xfId="1" applyFont="1" applyFill="1" applyBorder="1" applyAlignment="1">
      <alignment horizontal="center" vertical="center"/>
    </xf>
    <xf numFmtId="1" fontId="10" fillId="4" borderId="24" xfId="1" applyNumberFormat="1" applyFont="1" applyFill="1" applyBorder="1" applyAlignment="1">
      <alignment horizontal="right" vertical="center"/>
    </xf>
    <xf numFmtId="0" fontId="3" fillId="4" borderId="24" xfId="1" applyFont="1" applyFill="1" applyBorder="1" applyAlignment="1">
      <alignment horizontal="right"/>
    </xf>
    <xf numFmtId="0" fontId="3" fillId="4" borderId="25" xfId="1" applyFont="1" applyFill="1" applyBorder="1"/>
    <xf numFmtId="0" fontId="3" fillId="4" borderId="29" xfId="1" applyFont="1" applyFill="1" applyBorder="1"/>
    <xf numFmtId="1" fontId="10" fillId="4" borderId="29" xfId="1" applyNumberFormat="1" applyFont="1" applyFill="1" applyBorder="1" applyAlignment="1">
      <alignment horizontal="right" vertical="center"/>
    </xf>
    <xf numFmtId="0" fontId="3" fillId="4" borderId="29" xfId="1" applyFont="1" applyFill="1" applyBorder="1" applyAlignment="1">
      <alignment horizontal="right"/>
    </xf>
    <xf numFmtId="0" fontId="3" fillId="4" borderId="30" xfId="1" applyFont="1" applyFill="1" applyBorder="1"/>
    <xf numFmtId="9" fontId="10" fillId="4" borderId="24" xfId="3" applyFont="1" applyFill="1" applyBorder="1" applyAlignment="1" applyProtection="1">
      <alignment vertical="center"/>
    </xf>
    <xf numFmtId="9" fontId="14" fillId="4" borderId="24" xfId="3" applyFont="1" applyFill="1" applyBorder="1" applyAlignment="1" applyProtection="1">
      <alignment vertical="center" wrapText="1"/>
    </xf>
    <xf numFmtId="9" fontId="14" fillId="4" borderId="12" xfId="3" applyFont="1" applyFill="1" applyBorder="1" applyAlignment="1" applyProtection="1">
      <alignment vertical="center" wrapText="1"/>
    </xf>
    <xf numFmtId="9" fontId="14" fillId="4" borderId="13" xfId="3" applyFont="1" applyFill="1" applyBorder="1" applyAlignment="1" applyProtection="1">
      <alignment vertical="center" wrapText="1"/>
    </xf>
    <xf numFmtId="0" fontId="3" fillId="4" borderId="0" xfId="1" applyFont="1" applyFill="1"/>
    <xf numFmtId="0" fontId="3" fillId="4" borderId="0" xfId="1" applyFont="1" applyFill="1" applyAlignment="1">
      <alignment horizontal="right"/>
    </xf>
    <xf numFmtId="0" fontId="10" fillId="4" borderId="50" xfId="1" applyFont="1" applyFill="1" applyBorder="1" applyAlignment="1">
      <alignment vertical="center"/>
    </xf>
    <xf numFmtId="0" fontId="10" fillId="4" borderId="61" xfId="1" applyFont="1" applyFill="1" applyBorder="1" applyAlignment="1">
      <alignment vertical="center"/>
    </xf>
    <xf numFmtId="0" fontId="10" fillId="4" borderId="60" xfId="1" applyFont="1" applyFill="1" applyBorder="1" applyAlignment="1">
      <alignment vertical="center"/>
    </xf>
    <xf numFmtId="0" fontId="10" fillId="4" borderId="79" xfId="1" applyFont="1" applyFill="1" applyBorder="1" applyAlignment="1">
      <alignment vertical="center"/>
    </xf>
    <xf numFmtId="181" fontId="13" fillId="4" borderId="0" xfId="4" applyNumberFormat="1" applyFont="1" applyFill="1" applyBorder="1" applyAlignment="1" applyProtection="1">
      <alignment horizontal="center" vertical="center"/>
    </xf>
    <xf numFmtId="0" fontId="10" fillId="0" borderId="59" xfId="1" applyFont="1" applyBorder="1" applyAlignment="1">
      <alignment horizontal="left" vertical="center"/>
    </xf>
    <xf numFmtId="0" fontId="3" fillId="5" borderId="0" xfId="1" applyFont="1" applyFill="1"/>
    <xf numFmtId="186" fontId="23" fillId="0" borderId="23" xfId="6" applyNumberFormat="1" applyFont="1" applyBorder="1" applyAlignment="1">
      <alignment horizontal="center" vertical="center" wrapText="1"/>
    </xf>
    <xf numFmtId="186" fontId="23" fillId="0" borderId="82" xfId="6" applyNumberFormat="1" applyFont="1" applyBorder="1" applyAlignment="1">
      <alignment horizontal="right" vertical="center" wrapText="1"/>
    </xf>
    <xf numFmtId="186" fontId="23" fillId="0" borderId="35" xfId="6" applyNumberFormat="1" applyFont="1" applyBorder="1" applyAlignment="1"/>
    <xf numFmtId="186" fontId="23" fillId="0" borderId="26" xfId="6" applyNumberFormat="1" applyFont="1" applyBorder="1" applyAlignment="1">
      <alignment horizontal="center" vertical="center" wrapText="1"/>
    </xf>
    <xf numFmtId="186" fontId="23" fillId="0" borderId="85" xfId="6" applyNumberFormat="1" applyFont="1" applyBorder="1" applyAlignment="1">
      <alignment horizontal="right" vertical="center" wrapText="1"/>
    </xf>
    <xf numFmtId="189" fontId="23" fillId="0" borderId="59" xfId="6" applyNumberFormat="1" applyFont="1" applyBorder="1">
      <alignment vertical="center"/>
    </xf>
    <xf numFmtId="186" fontId="23" fillId="0" borderId="86" xfId="6" applyNumberFormat="1" applyFont="1" applyBorder="1" applyAlignment="1"/>
    <xf numFmtId="189" fontId="23" fillId="0" borderId="62" xfId="6" applyNumberFormat="1" applyFont="1" applyBorder="1">
      <alignment vertical="center"/>
    </xf>
    <xf numFmtId="190" fontId="3" fillId="0" borderId="0" xfId="8" applyNumberFormat="1" applyFont="1" applyAlignment="1">
      <alignment horizontal="center" vertical="center" wrapText="1"/>
    </xf>
    <xf numFmtId="186" fontId="3" fillId="0" borderId="24" xfId="8" applyNumberFormat="1" applyFont="1" applyBorder="1" applyAlignment="1">
      <alignment vertical="center"/>
    </xf>
    <xf numFmtId="186" fontId="3" fillId="0" borderId="25" xfId="8" applyNumberFormat="1" applyFont="1" applyBorder="1" applyAlignment="1">
      <alignment vertical="center"/>
    </xf>
    <xf numFmtId="0" fontId="3" fillId="0" borderId="0" xfId="8" applyFont="1" applyAlignment="1">
      <alignment horizontal="left" vertical="center"/>
    </xf>
    <xf numFmtId="186" fontId="3" fillId="0" borderId="27" xfId="8" applyNumberFormat="1" applyFont="1" applyBorder="1" applyAlignment="1">
      <alignment vertical="center"/>
    </xf>
    <xf numFmtId="186" fontId="3" fillId="0" borderId="29" xfId="8" applyNumberFormat="1" applyFont="1" applyBorder="1" applyAlignment="1">
      <alignment vertical="center"/>
    </xf>
    <xf numFmtId="186" fontId="23" fillId="0" borderId="59" xfId="6" applyNumberFormat="1" applyFont="1" applyBorder="1" applyAlignment="1">
      <alignment vertical="center" wrapText="1"/>
    </xf>
    <xf numFmtId="3" fontId="23" fillId="0" borderId="26" xfId="6" applyNumberFormat="1" applyFont="1" applyBorder="1" applyAlignment="1">
      <alignment horizontal="distributed" vertical="center"/>
    </xf>
    <xf numFmtId="3" fontId="23" fillId="0" borderId="26" xfId="6" applyNumberFormat="1" applyFont="1" applyBorder="1" applyAlignment="1">
      <alignment horizontal="center" vertical="center" wrapText="1"/>
    </xf>
    <xf numFmtId="3" fontId="23" fillId="0" borderId="0" xfId="6" applyNumberFormat="1" applyFont="1" applyAlignment="1">
      <alignment horizontal="center" vertical="center"/>
    </xf>
    <xf numFmtId="3" fontId="23" fillId="0" borderId="0" xfId="6" applyNumberFormat="1" applyFont="1" applyAlignment="1">
      <alignment horizontal="center" vertical="center" wrapText="1"/>
    </xf>
    <xf numFmtId="185" fontId="23" fillId="0" borderId="0" xfId="6" applyNumberFormat="1" applyFont="1" applyAlignment="1">
      <alignment horizontal="center" vertical="center" wrapText="1"/>
    </xf>
    <xf numFmtId="3" fontId="23" fillId="0" borderId="27" xfId="6" applyNumberFormat="1" applyFont="1" applyBorder="1" applyAlignment="1">
      <alignment horizontal="center" vertical="center" wrapText="1"/>
    </xf>
    <xf numFmtId="185" fontId="23" fillId="0" borderId="27" xfId="6" applyNumberFormat="1" applyFont="1" applyBorder="1" applyAlignment="1">
      <alignment horizontal="center" vertical="center"/>
    </xf>
    <xf numFmtId="186" fontId="23" fillId="0" borderId="105" xfId="6" applyNumberFormat="1" applyFont="1" applyBorder="1" applyAlignment="1">
      <alignment horizontal="center" vertical="center" wrapText="1"/>
    </xf>
    <xf numFmtId="186" fontId="23" fillId="0" borderId="57" xfId="6" applyNumberFormat="1" applyFont="1" applyBorder="1" applyAlignment="1">
      <alignment horizontal="center" vertical="center" wrapText="1"/>
    </xf>
    <xf numFmtId="186" fontId="23" fillId="0" borderId="56" xfId="6" applyNumberFormat="1" applyFont="1" applyBorder="1" applyAlignment="1">
      <alignment horizontal="center" vertical="center" wrapText="1"/>
    </xf>
    <xf numFmtId="3" fontId="23" fillId="0" borderId="62" xfId="6" applyNumberFormat="1" applyFont="1" applyBorder="1" applyAlignment="1">
      <alignment horizontal="center" vertical="center" wrapText="1"/>
    </xf>
    <xf numFmtId="186" fontId="23" fillId="0" borderId="62" xfId="6" applyNumberFormat="1" applyFont="1" applyBorder="1" applyAlignment="1">
      <alignment horizontal="center" vertical="center" wrapText="1"/>
    </xf>
    <xf numFmtId="0" fontId="3" fillId="0" borderId="0" xfId="8" applyFont="1" applyAlignment="1">
      <alignment vertical="center" wrapText="1"/>
    </xf>
    <xf numFmtId="187" fontId="23" fillId="0" borderId="35" xfId="6" applyNumberFormat="1" applyFont="1" applyBorder="1">
      <alignment vertical="center"/>
    </xf>
    <xf numFmtId="187" fontId="23" fillId="0" borderId="59" xfId="6" applyNumberFormat="1" applyFont="1" applyBorder="1">
      <alignment vertical="center"/>
    </xf>
    <xf numFmtId="186" fontId="23" fillId="0" borderId="35" xfId="6" applyNumberFormat="1" applyFont="1" applyBorder="1" applyAlignment="1">
      <alignment vertical="center" wrapText="1"/>
    </xf>
    <xf numFmtId="186" fontId="23" fillId="0" borderId="81" xfId="6" applyNumberFormat="1" applyFont="1" applyBorder="1" applyAlignment="1">
      <alignment horizontal="right" vertical="center" wrapText="1"/>
    </xf>
    <xf numFmtId="186" fontId="23" fillId="0" borderId="84" xfId="6" applyNumberFormat="1" applyFont="1" applyBorder="1" applyAlignment="1">
      <alignment horizontal="right" vertical="center" wrapText="1"/>
    </xf>
    <xf numFmtId="186" fontId="23" fillId="0" borderId="59" xfId="6" applyNumberFormat="1" applyFont="1" applyBorder="1">
      <alignment vertical="center"/>
    </xf>
    <xf numFmtId="186" fontId="23" fillId="0" borderId="62" xfId="6" applyNumberFormat="1" applyFont="1" applyBorder="1">
      <alignment vertical="center"/>
    </xf>
    <xf numFmtId="0" fontId="20" fillId="0" borderId="0" xfId="8" applyFont="1" applyAlignment="1">
      <alignment vertical="center"/>
    </xf>
    <xf numFmtId="0" fontId="3" fillId="4" borderId="0" xfId="1" applyFont="1" applyFill="1" applyAlignment="1">
      <alignment vertical="center" shrinkToFit="1"/>
    </xf>
    <xf numFmtId="0" fontId="3" fillId="4" borderId="27" xfId="1" applyFont="1" applyFill="1" applyBorder="1" applyAlignment="1">
      <alignment vertical="center" shrinkToFit="1"/>
    </xf>
    <xf numFmtId="186" fontId="23" fillId="0" borderId="28" xfId="6" applyNumberFormat="1" applyFont="1" applyBorder="1" applyAlignment="1">
      <alignment horizontal="center" vertical="center" wrapText="1"/>
    </xf>
    <xf numFmtId="3" fontId="23" fillId="0" borderId="26" xfId="6" applyNumberFormat="1" applyFont="1" applyBorder="1" applyAlignment="1">
      <alignment vertical="center" wrapText="1"/>
    </xf>
    <xf numFmtId="186" fontId="23" fillId="0" borderId="70" xfId="6" applyNumberFormat="1" applyFont="1" applyBorder="1" applyAlignment="1">
      <alignment horizontal="right" vertical="center" wrapText="1"/>
    </xf>
    <xf numFmtId="3" fontId="23" fillId="0" borderId="112" xfId="6" applyNumberFormat="1" applyFont="1" applyBorder="1" applyAlignment="1">
      <alignment vertical="center" shrinkToFit="1"/>
    </xf>
    <xf numFmtId="3" fontId="23" fillId="0" borderId="0" xfId="6" applyNumberFormat="1" applyFont="1" applyAlignment="1">
      <alignment vertical="center" shrinkToFit="1"/>
    </xf>
    <xf numFmtId="3" fontId="23" fillId="0" borderId="113" xfId="6" applyNumberFormat="1" applyFont="1" applyBorder="1" applyAlignment="1">
      <alignment vertical="center" shrinkToFit="1"/>
    </xf>
    <xf numFmtId="186" fontId="23" fillId="0" borderId="112" xfId="6" applyNumberFormat="1" applyFont="1" applyBorder="1" applyAlignment="1">
      <alignment horizontal="center" vertical="center" wrapText="1"/>
    </xf>
    <xf numFmtId="3" fontId="23" fillId="0" borderId="112" xfId="6" applyNumberFormat="1" applyFont="1" applyBorder="1" applyAlignment="1">
      <alignment vertical="center" wrapText="1"/>
    </xf>
    <xf numFmtId="3" fontId="30" fillId="0" borderId="26" xfId="6" applyNumberFormat="1" applyFont="1" applyBorder="1" applyAlignment="1">
      <alignment horizontal="right" vertical="center" shrinkToFit="1"/>
    </xf>
    <xf numFmtId="3" fontId="30" fillId="0" borderId="0" xfId="6" applyNumberFormat="1" applyFont="1" applyAlignment="1">
      <alignment vertical="center" shrinkToFit="1"/>
    </xf>
    <xf numFmtId="186" fontId="23" fillId="0" borderId="93" xfId="6" applyNumberFormat="1" applyFont="1" applyBorder="1" applyAlignment="1">
      <alignment horizontal="center" vertical="center" wrapText="1"/>
    </xf>
    <xf numFmtId="186" fontId="23" fillId="0" borderId="94" xfId="6" applyNumberFormat="1" applyFont="1" applyBorder="1" applyAlignment="1">
      <alignment horizontal="center" vertical="center" wrapText="1"/>
    </xf>
    <xf numFmtId="186" fontId="23" fillId="0" borderId="116" xfId="6" applyNumberFormat="1" applyFont="1" applyBorder="1" applyAlignment="1">
      <alignment horizontal="center" vertical="center" wrapText="1"/>
    </xf>
    <xf numFmtId="185" fontId="30" fillId="0" borderId="105" xfId="6" applyNumberFormat="1" applyFont="1" applyBorder="1" applyAlignment="1">
      <alignment horizontal="center" vertical="center" wrapText="1"/>
    </xf>
    <xf numFmtId="185" fontId="30" fillId="0" borderId="0" xfId="6" applyNumberFormat="1" applyFont="1" applyAlignment="1">
      <alignment horizontal="left" vertical="center" wrapText="1"/>
    </xf>
    <xf numFmtId="195" fontId="30" fillId="0" borderId="56" xfId="6" applyNumberFormat="1" applyFont="1" applyBorder="1" applyAlignment="1">
      <alignment horizontal="center" vertical="center" wrapText="1"/>
    </xf>
    <xf numFmtId="195" fontId="30" fillId="0" borderId="117" xfId="6" applyNumberFormat="1" applyFont="1" applyBorder="1" applyAlignment="1">
      <alignment horizontal="center" vertical="center" wrapText="1"/>
    </xf>
    <xf numFmtId="186" fontId="23" fillId="0" borderId="112" xfId="6" applyNumberFormat="1" applyFont="1" applyBorder="1" applyAlignment="1">
      <alignment vertical="center" wrapText="1"/>
    </xf>
    <xf numFmtId="185" fontId="30" fillId="0" borderId="118" xfId="6" applyNumberFormat="1" applyFont="1" applyBorder="1" applyAlignment="1">
      <alignment horizontal="center" vertical="center" wrapText="1"/>
    </xf>
    <xf numFmtId="186" fontId="23" fillId="0" borderId="119" xfId="6" applyNumberFormat="1" applyFont="1" applyBorder="1" applyAlignment="1">
      <alignment vertical="center" wrapText="1"/>
    </xf>
    <xf numFmtId="3" fontId="20" fillId="0" borderId="0" xfId="6" applyNumberFormat="1" applyFont="1" applyAlignment="1">
      <alignment horizontal="center" vertical="center" wrapText="1"/>
    </xf>
    <xf numFmtId="3" fontId="30" fillId="0" borderId="0" xfId="6" applyNumberFormat="1" applyFont="1" applyAlignment="1">
      <alignment horizontal="center" vertical="center" wrapText="1"/>
    </xf>
    <xf numFmtId="3" fontId="23" fillId="0" borderId="12" xfId="6" applyNumberFormat="1" applyFont="1" applyBorder="1">
      <alignment vertical="center"/>
    </xf>
    <xf numFmtId="187" fontId="23" fillId="0" borderId="23" xfId="6" applyNumberFormat="1" applyFont="1" applyBorder="1">
      <alignment vertical="center"/>
    </xf>
    <xf numFmtId="0" fontId="11" fillId="0" borderId="24" xfId="6" applyFont="1" applyBorder="1">
      <alignment vertical="center"/>
    </xf>
    <xf numFmtId="0" fontId="11" fillId="0" borderId="0" xfId="6" applyFont="1" applyAlignment="1">
      <alignment horizontal="center" vertical="center"/>
    </xf>
    <xf numFmtId="0" fontId="11" fillId="0" borderId="27" xfId="6" applyFont="1" applyBorder="1">
      <alignment vertical="center"/>
    </xf>
    <xf numFmtId="185" fontId="30" fillId="0" borderId="0" xfId="6" applyNumberFormat="1" applyFont="1" applyAlignment="1">
      <alignment horizontal="center" vertical="center" wrapText="1"/>
    </xf>
    <xf numFmtId="3" fontId="23" fillId="0" borderId="26" xfId="6" applyNumberFormat="1" applyFont="1" applyBorder="1">
      <alignment vertical="center"/>
    </xf>
    <xf numFmtId="185" fontId="30" fillId="0" borderId="0" xfId="6" applyNumberFormat="1" applyFont="1" applyAlignment="1">
      <alignment vertical="center" wrapText="1"/>
    </xf>
    <xf numFmtId="196" fontId="30" fillId="0" borderId="0" xfId="6" applyNumberFormat="1" applyFont="1" applyAlignment="1">
      <alignment vertical="center" wrapText="1"/>
    </xf>
    <xf numFmtId="187" fontId="23" fillId="0" borderId="26" xfId="6" applyNumberFormat="1" applyFont="1" applyBorder="1">
      <alignment vertical="center"/>
    </xf>
    <xf numFmtId="196" fontId="30" fillId="0" borderId="27" xfId="6" applyNumberFormat="1" applyFont="1" applyBorder="1" applyAlignment="1">
      <alignment vertical="center" wrapText="1"/>
    </xf>
    <xf numFmtId="185" fontId="30" fillId="0" borderId="29" xfId="6" applyNumberFormat="1" applyFont="1" applyBorder="1" applyAlignment="1">
      <alignment horizontal="center" vertical="center" wrapText="1"/>
    </xf>
    <xf numFmtId="3" fontId="23" fillId="0" borderId="123" xfId="6" applyNumberFormat="1" applyFont="1" applyBorder="1">
      <alignment vertical="center"/>
    </xf>
    <xf numFmtId="185" fontId="30" fillId="0" borderId="121" xfId="6" applyNumberFormat="1" applyFont="1" applyBorder="1" applyAlignment="1">
      <alignment vertical="center" wrapText="1"/>
    </xf>
    <xf numFmtId="185" fontId="30" fillId="0" borderId="121" xfId="6" applyNumberFormat="1" applyFont="1" applyBorder="1" applyAlignment="1">
      <alignment horizontal="center" vertical="center" wrapText="1"/>
    </xf>
    <xf numFmtId="196" fontId="30" fillId="0" borderId="124" xfId="6" applyNumberFormat="1" applyFont="1" applyBorder="1" applyAlignment="1">
      <alignment vertical="center" wrapText="1"/>
    </xf>
    <xf numFmtId="186" fontId="23" fillId="0" borderId="59" xfId="6" applyNumberFormat="1" applyFont="1" applyBorder="1" applyAlignment="1"/>
    <xf numFmtId="186" fontId="23" fillId="0" borderId="69" xfId="6" applyNumberFormat="1" applyFont="1" applyBorder="1" applyAlignment="1">
      <alignment horizontal="right" vertical="center" wrapText="1"/>
    </xf>
    <xf numFmtId="3" fontId="23" fillId="0" borderId="28" xfId="6" applyNumberFormat="1" applyFont="1" applyBorder="1">
      <alignment vertical="center"/>
    </xf>
    <xf numFmtId="185" fontId="30" fillId="0" borderId="29" xfId="6" applyNumberFormat="1" applyFont="1" applyBorder="1" applyAlignment="1">
      <alignment vertical="center" wrapText="1"/>
    </xf>
    <xf numFmtId="196" fontId="30" fillId="0" borderId="30" xfId="6" applyNumberFormat="1" applyFont="1" applyBorder="1" applyAlignment="1">
      <alignment vertical="center" wrapText="1"/>
    </xf>
    <xf numFmtId="186" fontId="23" fillId="0" borderId="25" xfId="6" applyNumberFormat="1" applyFont="1" applyBorder="1">
      <alignment vertical="center"/>
    </xf>
    <xf numFmtId="186" fontId="23" fillId="0" borderId="25" xfId="6" applyNumberFormat="1" applyFont="1" applyBorder="1" applyAlignment="1">
      <alignment horizontal="center" vertical="center"/>
    </xf>
    <xf numFmtId="186" fontId="23" fillId="0" borderId="27" xfId="6" applyNumberFormat="1" applyFont="1" applyBorder="1">
      <alignment vertical="center"/>
    </xf>
    <xf numFmtId="186" fontId="23" fillId="0" borderId="27" xfId="6" applyNumberFormat="1" applyFont="1" applyBorder="1" applyAlignment="1">
      <alignment horizontal="center" vertical="center"/>
    </xf>
    <xf numFmtId="186" fontId="23" fillId="0" borderId="30" xfId="6" applyNumberFormat="1" applyFont="1" applyBorder="1">
      <alignment vertical="center"/>
    </xf>
    <xf numFmtId="186" fontId="23" fillId="0" borderId="30" xfId="6" applyNumberFormat="1" applyFont="1" applyBorder="1" applyAlignment="1">
      <alignment horizontal="center" vertical="center"/>
    </xf>
    <xf numFmtId="186" fontId="3" fillId="0" borderId="0" xfId="7" applyNumberFormat="1" applyFont="1" applyAlignment="1">
      <alignment vertical="center"/>
    </xf>
    <xf numFmtId="192" fontId="3" fillId="0" borderId="0" xfId="8" applyNumberFormat="1" applyFont="1" applyAlignment="1">
      <alignment vertical="center"/>
    </xf>
    <xf numFmtId="186" fontId="11" fillId="0" borderId="0" xfId="7" applyNumberFormat="1" applyFont="1" applyAlignment="1">
      <alignment vertical="center"/>
    </xf>
    <xf numFmtId="0" fontId="32" fillId="0" borderId="23" xfId="0" applyFont="1" applyBorder="1">
      <alignment vertical="center"/>
    </xf>
    <xf numFmtId="0" fontId="32" fillId="0" borderId="24" xfId="0" applyFont="1" applyBorder="1">
      <alignment vertical="center"/>
    </xf>
    <xf numFmtId="0" fontId="32" fillId="0" borderId="25" xfId="0" applyFont="1" applyBorder="1">
      <alignment vertical="center"/>
    </xf>
    <xf numFmtId="0" fontId="32" fillId="0" borderId="26" xfId="0" applyFont="1" applyBorder="1">
      <alignment vertical="center"/>
    </xf>
    <xf numFmtId="0" fontId="32" fillId="0" borderId="126" xfId="0" applyFont="1" applyBorder="1">
      <alignment vertical="center"/>
    </xf>
    <xf numFmtId="0" fontId="32" fillId="0" borderId="127" xfId="0" applyFont="1" applyBorder="1">
      <alignment vertical="center"/>
    </xf>
    <xf numFmtId="0" fontId="32" fillId="0" borderId="104" xfId="0" applyFont="1" applyBorder="1">
      <alignment vertical="center"/>
    </xf>
    <xf numFmtId="0" fontId="32" fillId="0" borderId="80" xfId="0" applyFont="1" applyBorder="1">
      <alignment vertical="center"/>
    </xf>
    <xf numFmtId="0" fontId="32" fillId="4" borderId="104" xfId="0" applyFont="1" applyFill="1" applyBorder="1">
      <alignment vertical="center"/>
    </xf>
    <xf numFmtId="0" fontId="33" fillId="0" borderId="104" xfId="1" applyFont="1" applyBorder="1"/>
    <xf numFmtId="0" fontId="32" fillId="0" borderId="28" xfId="0" applyFont="1" applyBorder="1">
      <alignment vertical="center"/>
    </xf>
    <xf numFmtId="0" fontId="33" fillId="0" borderId="98" xfId="1" applyFont="1" applyBorder="1"/>
    <xf numFmtId="0" fontId="32" fillId="0" borderId="103" xfId="0" applyFont="1" applyBorder="1">
      <alignment vertical="center"/>
    </xf>
    <xf numFmtId="0" fontId="32" fillId="0" borderId="0" xfId="0" applyFont="1">
      <alignment vertical="center"/>
    </xf>
    <xf numFmtId="0" fontId="33" fillId="0" borderId="23" xfId="1" applyFont="1" applyBorder="1"/>
    <xf numFmtId="0" fontId="33" fillId="0" borderId="24" xfId="1" applyFont="1" applyBorder="1"/>
    <xf numFmtId="0" fontId="32" fillId="0" borderId="27" xfId="0" applyFont="1" applyBorder="1">
      <alignment vertical="center"/>
    </xf>
    <xf numFmtId="0" fontId="33" fillId="0" borderId="126" xfId="1" applyFont="1" applyBorder="1"/>
    <xf numFmtId="0" fontId="33" fillId="0" borderId="127" xfId="1" applyFont="1" applyBorder="1"/>
    <xf numFmtId="0" fontId="32" fillId="0" borderId="104" xfId="2" applyFont="1" applyBorder="1">
      <alignment vertical="center"/>
    </xf>
    <xf numFmtId="0" fontId="32" fillId="0" borderId="80" xfId="2" applyFont="1" applyBorder="1">
      <alignment vertical="center"/>
    </xf>
    <xf numFmtId="0" fontId="32" fillId="0" borderId="98" xfId="0" applyFont="1" applyBorder="1">
      <alignment vertical="center"/>
    </xf>
    <xf numFmtId="38" fontId="33" fillId="0" borderId="0" xfId="0" applyNumberFormat="1" applyFont="1">
      <alignment vertical="center"/>
    </xf>
    <xf numFmtId="0" fontId="32" fillId="0" borderId="126" xfId="0" applyFont="1" applyBorder="1" applyAlignment="1">
      <alignment horizontal="right" vertical="center"/>
    </xf>
    <xf numFmtId="38" fontId="33" fillId="0" borderId="128" xfId="0" applyNumberFormat="1" applyFont="1" applyBorder="1">
      <alignment vertical="center"/>
    </xf>
    <xf numFmtId="0" fontId="32" fillId="0" borderId="98" xfId="0" applyFont="1" applyBorder="1" applyAlignment="1">
      <alignment horizontal="right" vertical="center"/>
    </xf>
    <xf numFmtId="0" fontId="33" fillId="0" borderId="99" xfId="0" applyFont="1" applyBorder="1">
      <alignment vertical="center"/>
    </xf>
    <xf numFmtId="0" fontId="32" fillId="0" borderId="26" xfId="0" applyFont="1" applyBorder="1" applyAlignment="1">
      <alignment horizontal="right" vertical="center"/>
    </xf>
    <xf numFmtId="0" fontId="33" fillId="0" borderId="0" xfId="0" applyFont="1">
      <alignment vertical="center"/>
    </xf>
    <xf numFmtId="0" fontId="33" fillId="0" borderId="0" xfId="0" applyFont="1" applyAlignment="1">
      <alignment vertical="center" textRotation="60"/>
    </xf>
    <xf numFmtId="0" fontId="33" fillId="0" borderId="35" xfId="0" applyFont="1" applyBorder="1" applyAlignment="1">
      <alignment horizontal="center" vertical="center"/>
    </xf>
    <xf numFmtId="0" fontId="33" fillId="0" borderId="126" xfId="0" applyFont="1" applyBorder="1">
      <alignment vertical="center"/>
    </xf>
    <xf numFmtId="182" fontId="33" fillId="0" borderId="129" xfId="0" applyNumberFormat="1" applyFont="1" applyBorder="1">
      <alignment vertical="center"/>
    </xf>
    <xf numFmtId="0" fontId="33" fillId="0" borderId="104" xfId="0" applyFont="1" applyBorder="1">
      <alignment vertical="center"/>
    </xf>
    <xf numFmtId="182" fontId="33" fillId="0" borderId="130" xfId="0" applyNumberFormat="1" applyFont="1" applyBorder="1">
      <alignment vertical="center"/>
    </xf>
    <xf numFmtId="0" fontId="34" fillId="4" borderId="50" xfId="1" applyFont="1" applyFill="1" applyBorder="1" applyAlignment="1">
      <alignment vertical="center"/>
    </xf>
    <xf numFmtId="0" fontId="34" fillId="4" borderId="61" xfId="1" applyFont="1" applyFill="1" applyBorder="1" applyAlignment="1">
      <alignment vertical="center"/>
    </xf>
    <xf numFmtId="0" fontId="34" fillId="4" borderId="60" xfId="1" applyFont="1" applyFill="1" applyBorder="1" applyAlignment="1">
      <alignment vertical="center"/>
    </xf>
    <xf numFmtId="0" fontId="34" fillId="4" borderId="29" xfId="1" applyFont="1" applyFill="1" applyBorder="1" applyAlignment="1">
      <alignment vertical="center"/>
    </xf>
    <xf numFmtId="0" fontId="34" fillId="4" borderId="29" xfId="1" applyFont="1" applyFill="1" applyBorder="1" applyAlignment="1">
      <alignment horizontal="right" vertical="center"/>
    </xf>
    <xf numFmtId="0" fontId="34" fillId="4" borderId="95" xfId="1" applyFont="1" applyFill="1" applyBorder="1" applyAlignment="1">
      <alignment vertical="center"/>
    </xf>
    <xf numFmtId="0" fontId="34" fillId="4" borderId="95" xfId="1" applyFont="1" applyFill="1" applyBorder="1" applyAlignment="1">
      <alignment horizontal="right" vertical="center"/>
    </xf>
    <xf numFmtId="3" fontId="33" fillId="0" borderId="14" xfId="6" applyNumberFormat="1" applyFont="1" applyBorder="1" applyAlignment="1">
      <alignment textRotation="45" wrapText="1"/>
    </xf>
    <xf numFmtId="3" fontId="33" fillId="0" borderId="34" xfId="6" applyNumberFormat="1" applyFont="1" applyBorder="1" applyAlignment="1">
      <alignment vertical="center" textRotation="45"/>
    </xf>
    <xf numFmtId="0" fontId="36" fillId="0" borderId="63" xfId="0" applyFont="1" applyBorder="1">
      <alignment vertical="center"/>
    </xf>
    <xf numFmtId="0" fontId="36" fillId="0" borderId="34" xfId="6" applyFont="1" applyBorder="1">
      <alignment vertical="center"/>
    </xf>
    <xf numFmtId="0" fontId="36" fillId="0" borderId="0" xfId="0" applyFont="1">
      <alignment vertical="center"/>
    </xf>
    <xf numFmtId="0" fontId="36" fillId="0" borderId="0" xfId="6" applyFont="1">
      <alignment vertical="center"/>
    </xf>
    <xf numFmtId="0" fontId="33" fillId="0" borderId="16" xfId="0" applyFont="1" applyBorder="1">
      <alignment vertical="center"/>
    </xf>
    <xf numFmtId="0" fontId="33" fillId="0" borderId="1" xfId="0" applyFont="1" applyBorder="1">
      <alignment vertical="center"/>
    </xf>
    <xf numFmtId="0" fontId="33" fillId="0" borderId="157" xfId="0" applyFont="1" applyBorder="1">
      <alignment vertical="center"/>
    </xf>
    <xf numFmtId="0" fontId="33" fillId="0" borderId="78" xfId="0" applyFont="1" applyBorder="1">
      <alignment vertical="center"/>
    </xf>
    <xf numFmtId="0" fontId="10" fillId="0" borderId="12" xfId="1" applyFont="1" applyBorder="1" applyAlignment="1">
      <alignment vertical="center"/>
    </xf>
    <xf numFmtId="0" fontId="38" fillId="4" borderId="0" xfId="0" applyFont="1" applyFill="1">
      <alignment vertical="center"/>
    </xf>
    <xf numFmtId="0" fontId="2" fillId="4" borderId="0" xfId="1" applyFill="1"/>
    <xf numFmtId="176" fontId="2" fillId="4" borderId="0" xfId="1" applyNumberFormat="1" applyFill="1"/>
    <xf numFmtId="0" fontId="38" fillId="0" borderId="0" xfId="0" applyFont="1">
      <alignment vertical="center"/>
    </xf>
    <xf numFmtId="0" fontId="39" fillId="4" borderId="0" xfId="1" applyFont="1" applyFill="1" applyAlignment="1">
      <alignment vertical="center" wrapText="1"/>
    </xf>
    <xf numFmtId="0" fontId="2" fillId="4" borderId="24" xfId="1" applyFill="1" applyBorder="1"/>
    <xf numFmtId="0" fontId="2" fillId="4" borderId="29" xfId="1" applyFill="1" applyBorder="1"/>
    <xf numFmtId="0" fontId="38" fillId="4" borderId="27" xfId="0" applyFont="1" applyFill="1" applyBorder="1">
      <alignment vertical="center"/>
    </xf>
    <xf numFmtId="0" fontId="38" fillId="0" borderId="174" xfId="0" applyFont="1" applyBorder="1" applyAlignment="1">
      <alignment vertical="center" shrinkToFit="1"/>
    </xf>
    <xf numFmtId="0" fontId="38" fillId="0" borderId="175" xfId="0" applyFont="1" applyBorder="1" applyAlignment="1">
      <alignment vertical="center" shrinkToFit="1"/>
    </xf>
    <xf numFmtId="0" fontId="40" fillId="4" borderId="0" xfId="1" applyFont="1" applyFill="1" applyAlignment="1">
      <alignment vertical="center"/>
    </xf>
    <xf numFmtId="0" fontId="41" fillId="4" borderId="0" xfId="1" applyFont="1" applyFill="1" applyAlignment="1">
      <alignment vertical="center"/>
    </xf>
    <xf numFmtId="0" fontId="40" fillId="4" borderId="0" xfId="1" applyFont="1" applyFill="1" applyAlignment="1">
      <alignment horizontal="left" vertical="center"/>
    </xf>
    <xf numFmtId="0" fontId="42" fillId="4" borderId="0" xfId="1" applyFont="1" applyFill="1" applyAlignment="1">
      <alignment vertical="center"/>
    </xf>
    <xf numFmtId="0" fontId="38" fillId="4" borderId="29" xfId="0" applyFont="1" applyFill="1" applyBorder="1">
      <alignment vertical="center"/>
    </xf>
    <xf numFmtId="0" fontId="10" fillId="4" borderId="26" xfId="0" applyFont="1" applyFill="1" applyBorder="1">
      <alignment vertical="center"/>
    </xf>
    <xf numFmtId="0" fontId="43" fillId="0" borderId="0" xfId="6" applyFont="1">
      <alignment vertical="center"/>
    </xf>
    <xf numFmtId="0" fontId="2" fillId="0" borderId="0" xfId="6">
      <alignment vertical="center"/>
    </xf>
    <xf numFmtId="0" fontId="44" fillId="7" borderId="0" xfId="6" applyFont="1" applyFill="1">
      <alignment vertical="center"/>
    </xf>
    <xf numFmtId="0" fontId="2" fillId="7" borderId="0" xfId="6" applyFill="1">
      <alignment vertical="center"/>
    </xf>
    <xf numFmtId="0" fontId="47" fillId="0" borderId="0" xfId="6" applyFont="1">
      <alignment vertical="center"/>
    </xf>
    <xf numFmtId="0" fontId="14" fillId="7" borderId="34" xfId="1" applyFont="1" applyFill="1" applyBorder="1" applyAlignment="1">
      <alignment horizontal="center" vertical="center" wrapText="1"/>
    </xf>
    <xf numFmtId="179" fontId="13" fillId="7" borderId="34" xfId="1" applyNumberFormat="1" applyFont="1" applyFill="1" applyBorder="1" applyAlignment="1" applyProtection="1">
      <alignment horizontal="center" vertical="center" shrinkToFit="1"/>
      <protection locked="0"/>
    </xf>
    <xf numFmtId="0" fontId="13" fillId="7" borderId="34" xfId="1" applyFont="1" applyFill="1" applyBorder="1" applyAlignment="1">
      <alignment horizontal="center" vertical="center"/>
    </xf>
    <xf numFmtId="0" fontId="14" fillId="7" borderId="13" xfId="1" applyFont="1" applyFill="1" applyBorder="1" applyAlignment="1">
      <alignment horizontal="center" vertical="center" wrapText="1"/>
    </xf>
    <xf numFmtId="0" fontId="2" fillId="7" borderId="34" xfId="6" applyFill="1" applyBorder="1">
      <alignment vertical="center"/>
    </xf>
    <xf numFmtId="0" fontId="14" fillId="7" borderId="34" xfId="1" applyFont="1" applyFill="1" applyBorder="1" applyAlignment="1">
      <alignment horizontal="center" vertical="center"/>
    </xf>
    <xf numFmtId="0" fontId="2" fillId="7" borderId="34" xfId="6" applyFill="1" applyBorder="1" applyAlignment="1">
      <alignment horizontal="center" vertical="center"/>
    </xf>
    <xf numFmtId="0" fontId="6" fillId="7" borderId="34" xfId="1" applyFont="1" applyFill="1" applyBorder="1" applyAlignment="1">
      <alignment horizontal="center" vertical="center"/>
    </xf>
    <xf numFmtId="179" fontId="13" fillId="7" borderId="34" xfId="1" applyNumberFormat="1" applyFont="1" applyFill="1" applyBorder="1" applyAlignment="1" applyProtection="1">
      <alignment horizontal="center" vertical="center" shrinkToFit="1"/>
      <protection hidden="1"/>
    </xf>
    <xf numFmtId="0" fontId="14" fillId="7" borderId="0" xfId="1" applyFont="1" applyFill="1" applyAlignment="1">
      <alignment horizontal="center" vertical="center" wrapText="1"/>
    </xf>
    <xf numFmtId="0" fontId="10" fillId="7" borderId="34" xfId="1" applyFont="1" applyFill="1" applyBorder="1" applyAlignment="1">
      <alignment horizontal="left" vertical="center"/>
    </xf>
    <xf numFmtId="0" fontId="6" fillId="7" borderId="0" xfId="1" applyFont="1" applyFill="1" applyAlignment="1">
      <alignment horizontal="center" vertical="center"/>
    </xf>
    <xf numFmtId="179" fontId="13" fillId="7" borderId="0" xfId="1" applyNumberFormat="1" applyFont="1" applyFill="1" applyAlignment="1" applyProtection="1">
      <alignment horizontal="center" vertical="center" shrinkToFit="1"/>
      <protection hidden="1"/>
    </xf>
    <xf numFmtId="0" fontId="2" fillId="7" borderId="0" xfId="6" applyFill="1" applyAlignment="1">
      <alignment horizontal="center" vertical="center"/>
    </xf>
    <xf numFmtId="0" fontId="14" fillId="7" borderId="25" xfId="1" applyFont="1" applyFill="1" applyBorder="1" applyAlignment="1">
      <alignment horizontal="center" vertical="center" wrapText="1"/>
    </xf>
    <xf numFmtId="0" fontId="10" fillId="4" borderId="34" xfId="1" applyFont="1" applyFill="1" applyBorder="1" applyAlignment="1">
      <alignment horizontal="left" vertical="center"/>
    </xf>
    <xf numFmtId="0" fontId="2" fillId="0" borderId="34" xfId="6" applyBorder="1">
      <alignment vertical="center"/>
    </xf>
    <xf numFmtId="0" fontId="14" fillId="7" borderId="0" xfId="1" applyFont="1" applyFill="1" applyAlignment="1">
      <alignment horizontal="center" vertical="center"/>
    </xf>
    <xf numFmtId="9" fontId="2" fillId="0" borderId="34" xfId="6" applyNumberFormat="1" applyBorder="1" applyAlignment="1">
      <alignment horizontal="right" vertical="center"/>
    </xf>
    <xf numFmtId="0" fontId="48" fillId="0" borderId="0" xfId="6" applyFont="1">
      <alignment vertical="center"/>
    </xf>
    <xf numFmtId="0" fontId="48" fillId="7" borderId="0" xfId="6" applyFont="1" applyFill="1">
      <alignment vertical="center"/>
    </xf>
    <xf numFmtId="0" fontId="10" fillId="4" borderId="34" xfId="1" applyFont="1" applyFill="1" applyBorder="1" applyAlignment="1">
      <alignment horizontal="left" vertical="center" wrapText="1"/>
    </xf>
    <xf numFmtId="0" fontId="49" fillId="0" borderId="34" xfId="6" applyFont="1" applyBorder="1">
      <alignment vertical="center"/>
    </xf>
    <xf numFmtId="0" fontId="10" fillId="7" borderId="34" xfId="1" applyFont="1" applyFill="1" applyBorder="1" applyAlignment="1">
      <alignment horizontal="left" vertical="center" wrapText="1"/>
    </xf>
    <xf numFmtId="0" fontId="49" fillId="7" borderId="34" xfId="6" applyFont="1" applyFill="1" applyBorder="1">
      <alignment vertical="center"/>
    </xf>
    <xf numFmtId="0" fontId="10" fillId="4" borderId="0" xfId="1" applyFont="1" applyFill="1" applyAlignment="1">
      <alignment horizontal="left" vertical="center"/>
    </xf>
    <xf numFmtId="0" fontId="10" fillId="7" borderId="0" xfId="1" applyFont="1" applyFill="1" applyAlignment="1">
      <alignment horizontal="left" vertical="center"/>
    </xf>
    <xf numFmtId="0" fontId="37" fillId="8" borderId="23" xfId="0" applyFont="1" applyFill="1" applyBorder="1" applyAlignment="1">
      <alignment horizontal="left" vertical="center"/>
    </xf>
    <xf numFmtId="0" fontId="37" fillId="8" borderId="26" xfId="0" applyFont="1" applyFill="1" applyBorder="1" applyAlignment="1">
      <alignment horizontal="left" vertical="center"/>
    </xf>
    <xf numFmtId="0" fontId="37" fillId="8" borderId="28" xfId="0" applyFont="1" applyFill="1" applyBorder="1" applyAlignment="1">
      <alignment horizontal="left" vertical="center"/>
    </xf>
    <xf numFmtId="186" fontId="26" fillId="0" borderId="0" xfId="0" applyNumberFormat="1" applyFont="1">
      <alignment vertical="center"/>
    </xf>
    <xf numFmtId="186" fontId="3" fillId="0" borderId="0" xfId="0" applyNumberFormat="1" applyFont="1">
      <alignment vertical="center"/>
    </xf>
    <xf numFmtId="186" fontId="28" fillId="0" borderId="0" xfId="0" applyNumberFormat="1" applyFont="1">
      <alignment vertical="center"/>
    </xf>
    <xf numFmtId="0" fontId="3" fillId="0" borderId="0" xfId="0" applyFont="1" applyAlignment="1">
      <alignment horizontal="center" vertical="center"/>
    </xf>
    <xf numFmtId="0" fontId="0" fillId="0" borderId="0" xfId="0" applyAlignment="1">
      <alignment horizontal="center" vertical="center"/>
    </xf>
    <xf numFmtId="186" fontId="11" fillId="0" borderId="12" xfId="0" applyNumberFormat="1" applyFont="1" applyBorder="1">
      <alignment vertical="center"/>
    </xf>
    <xf numFmtId="0" fontId="3" fillId="0" borderId="0" xfId="0" applyFont="1" applyAlignment="1">
      <alignment vertical="center" wrapText="1"/>
    </xf>
    <xf numFmtId="0" fontId="3" fillId="0" borderId="0" xfId="0" applyFont="1" applyAlignment="1">
      <alignment horizontal="distributed" vertical="center"/>
    </xf>
    <xf numFmtId="0" fontId="3" fillId="0" borderId="0" xfId="0" applyFont="1" applyAlignment="1">
      <alignment horizontal="right" vertical="center"/>
    </xf>
    <xf numFmtId="0" fontId="3" fillId="0" borderId="0" xfId="0" applyFont="1">
      <alignment vertical="center"/>
    </xf>
    <xf numFmtId="0" fontId="20" fillId="0" borderId="0" xfId="0" applyFont="1">
      <alignment vertical="center"/>
    </xf>
    <xf numFmtId="0" fontId="3" fillId="0" borderId="14" xfId="0" applyFont="1" applyBorder="1" applyAlignment="1">
      <alignment vertical="center" wrapText="1"/>
    </xf>
    <xf numFmtId="0" fontId="3" fillId="0" borderId="13" xfId="0" applyFont="1" applyBorder="1" applyAlignment="1">
      <alignment vertical="center" wrapText="1"/>
    </xf>
    <xf numFmtId="0" fontId="20" fillId="0" borderId="34" xfId="0" applyFont="1" applyBorder="1">
      <alignment vertical="center"/>
    </xf>
    <xf numFmtId="0" fontId="20" fillId="0" borderId="0" xfId="0" applyFont="1" applyAlignment="1">
      <alignment horizontal="center" vertical="center"/>
    </xf>
    <xf numFmtId="0" fontId="0" fillId="0" borderId="24" xfId="0" applyBorder="1" applyAlignment="1">
      <alignment wrapText="1"/>
    </xf>
    <xf numFmtId="0" fontId="31" fillId="0" borderId="0" xfId="0" applyFont="1">
      <alignment vertical="center"/>
    </xf>
    <xf numFmtId="0" fontId="0" fillId="0" borderId="29" xfId="0" applyBorder="1">
      <alignment vertical="center"/>
    </xf>
    <xf numFmtId="0" fontId="3" fillId="0" borderId="24" xfId="0" applyFont="1" applyBorder="1" applyAlignment="1">
      <alignment horizontal="center" vertical="center"/>
    </xf>
    <xf numFmtId="0" fontId="3" fillId="0" borderId="25" xfId="0" applyFont="1" applyBorder="1" applyAlignment="1">
      <alignment horizontal="center" vertical="center"/>
    </xf>
    <xf numFmtId="0" fontId="11" fillId="0" borderId="0" xfId="0" applyFont="1">
      <alignment vertical="center"/>
    </xf>
    <xf numFmtId="0" fontId="3" fillId="0" borderId="13" xfId="0" applyFont="1" applyBorder="1" applyAlignment="1">
      <alignment horizontal="center" vertical="center"/>
    </xf>
    <xf numFmtId="0" fontId="11" fillId="0" borderId="34" xfId="0" applyFont="1" applyBorder="1">
      <alignment vertical="center"/>
    </xf>
    <xf numFmtId="190" fontId="3" fillId="0" borderId="0" xfId="0" applyNumberFormat="1" applyFont="1" applyAlignment="1">
      <alignment horizontal="center" vertical="center" wrapText="1"/>
    </xf>
    <xf numFmtId="0" fontId="50" fillId="0" borderId="13" xfId="0" applyFont="1" applyBorder="1" applyAlignment="1">
      <alignment horizontal="center" vertical="center"/>
    </xf>
    <xf numFmtId="0" fontId="39" fillId="4" borderId="2" xfId="1" applyFont="1" applyFill="1" applyBorder="1" applyAlignment="1">
      <alignment horizontal="center" vertical="center" wrapText="1"/>
    </xf>
    <xf numFmtId="0" fontId="39" fillId="4" borderId="3" xfId="1" applyFont="1" applyFill="1" applyBorder="1" applyAlignment="1">
      <alignment horizontal="center" vertical="center" wrapText="1"/>
    </xf>
    <xf numFmtId="0" fontId="39" fillId="4" borderId="4" xfId="1" applyFont="1" applyFill="1" applyBorder="1" applyAlignment="1">
      <alignment horizontal="center" vertical="center" wrapText="1"/>
    </xf>
    <xf numFmtId="0" fontId="39" fillId="4" borderId="10" xfId="1" applyFont="1" applyFill="1" applyBorder="1" applyAlignment="1">
      <alignment horizontal="center" vertical="center" wrapText="1"/>
    </xf>
    <xf numFmtId="0" fontId="39" fillId="4" borderId="0" xfId="1" applyFont="1" applyFill="1" applyAlignment="1">
      <alignment horizontal="center" vertical="center" wrapText="1"/>
    </xf>
    <xf numFmtId="0" fontId="39" fillId="4" borderId="178" xfId="1" applyFont="1" applyFill="1" applyBorder="1" applyAlignment="1">
      <alignment horizontal="center" vertical="center" wrapText="1"/>
    </xf>
    <xf numFmtId="0" fontId="39" fillId="4" borderId="16" xfId="1" applyFont="1" applyFill="1" applyBorder="1" applyAlignment="1">
      <alignment horizontal="center" vertical="center" wrapText="1"/>
    </xf>
    <xf numFmtId="0" fontId="39" fillId="4" borderId="1" xfId="1" applyFont="1" applyFill="1" applyBorder="1" applyAlignment="1">
      <alignment horizontal="center" vertical="center" wrapText="1"/>
    </xf>
    <xf numFmtId="0" fontId="39" fillId="4" borderId="17" xfId="1" applyFont="1" applyFill="1" applyBorder="1" applyAlignment="1">
      <alignment horizontal="center" vertical="center" wrapText="1"/>
    </xf>
    <xf numFmtId="183" fontId="19" fillId="0" borderId="23" xfId="1" applyNumberFormat="1" applyFont="1" applyBorder="1" applyAlignment="1">
      <alignment horizontal="center" vertical="center" shrinkToFit="1"/>
    </xf>
    <xf numFmtId="183" fontId="19" fillId="0" borderId="24" xfId="1" applyNumberFormat="1" applyFont="1" applyBorder="1" applyAlignment="1">
      <alignment horizontal="center" vertical="center" shrinkToFit="1"/>
    </xf>
    <xf numFmtId="183" fontId="19" fillId="0" borderId="25" xfId="1" applyNumberFormat="1" applyFont="1" applyBorder="1" applyAlignment="1">
      <alignment horizontal="center" vertical="center" shrinkToFit="1"/>
    </xf>
    <xf numFmtId="183" fontId="19" fillId="0" borderId="14" xfId="1" applyNumberFormat="1" applyFont="1" applyBorder="1" applyAlignment="1">
      <alignment horizontal="center" vertical="center" shrinkToFit="1"/>
    </xf>
    <xf numFmtId="183" fontId="19" fillId="0" borderId="12" xfId="1" applyNumberFormat="1" applyFont="1" applyBorder="1" applyAlignment="1">
      <alignment horizontal="center" vertical="center" shrinkToFit="1"/>
    </xf>
    <xf numFmtId="183" fontId="19" fillId="0" borderId="13" xfId="1" applyNumberFormat="1" applyFont="1" applyBorder="1" applyAlignment="1">
      <alignment horizontal="center" vertical="center" shrinkToFit="1"/>
    </xf>
    <xf numFmtId="0" fontId="10" fillId="4" borderId="29" xfId="0" applyFont="1" applyFill="1" applyBorder="1" applyAlignment="1">
      <alignment horizontal="left" vertical="center"/>
    </xf>
    <xf numFmtId="0" fontId="10" fillId="4" borderId="30" xfId="0" applyFont="1" applyFill="1" applyBorder="1" applyAlignment="1">
      <alignment horizontal="left" vertical="center"/>
    </xf>
    <xf numFmtId="0" fontId="8" fillId="4" borderId="21" xfId="1" applyFont="1" applyFill="1" applyBorder="1" applyAlignment="1" applyProtection="1">
      <alignment horizontal="center" vertical="center" shrinkToFit="1"/>
      <protection locked="0"/>
    </xf>
    <xf numFmtId="0" fontId="8" fillId="4" borderId="19" xfId="1" applyFont="1" applyFill="1" applyBorder="1" applyAlignment="1" applyProtection="1">
      <alignment horizontal="center" vertical="center" shrinkToFit="1"/>
      <protection locked="0"/>
    </xf>
    <xf numFmtId="0" fontId="8" fillId="4" borderId="22" xfId="1" applyFont="1" applyFill="1" applyBorder="1" applyAlignment="1" applyProtection="1">
      <alignment horizontal="center" vertical="center" shrinkToFit="1"/>
      <protection locked="0"/>
    </xf>
    <xf numFmtId="0" fontId="2" fillId="4" borderId="0" xfId="1" applyFill="1" applyAlignment="1">
      <alignment horizontal="center"/>
    </xf>
    <xf numFmtId="0" fontId="6" fillId="4" borderId="5" xfId="1" applyFont="1" applyFill="1" applyBorder="1" applyAlignment="1" applyProtection="1">
      <alignment horizontal="center" vertical="center" shrinkToFit="1"/>
      <protection hidden="1"/>
    </xf>
    <xf numFmtId="0" fontId="6" fillId="4" borderId="6" xfId="1" applyFont="1" applyFill="1" applyBorder="1" applyAlignment="1" applyProtection="1">
      <alignment horizontal="center" vertical="center" shrinkToFit="1"/>
      <protection hidden="1"/>
    </xf>
    <xf numFmtId="0" fontId="6" fillId="4" borderId="7" xfId="1" applyFont="1" applyFill="1" applyBorder="1" applyAlignment="1" applyProtection="1">
      <alignment horizontal="center" vertical="center" shrinkToFit="1"/>
      <protection hidden="1"/>
    </xf>
    <xf numFmtId="177" fontId="8" fillId="4" borderId="14" xfId="1" applyNumberFormat="1" applyFont="1" applyFill="1" applyBorder="1" applyAlignment="1">
      <alignment horizontal="center" vertical="center" shrinkToFit="1"/>
    </xf>
    <xf numFmtId="177" fontId="8" fillId="4" borderId="12" xfId="1" applyNumberFormat="1" applyFont="1" applyFill="1" applyBorder="1" applyAlignment="1">
      <alignment horizontal="center" vertical="center" shrinkToFit="1"/>
    </xf>
    <xf numFmtId="177" fontId="8" fillId="4" borderId="15" xfId="1" applyNumberFormat="1" applyFont="1" applyFill="1" applyBorder="1" applyAlignment="1">
      <alignment horizontal="center" vertical="center" shrinkToFit="1"/>
    </xf>
    <xf numFmtId="0" fontId="6" fillId="4" borderId="11" xfId="1" applyFont="1" applyFill="1" applyBorder="1" applyAlignment="1" applyProtection="1">
      <alignment horizontal="center" vertical="center" shrinkToFit="1"/>
      <protection hidden="1"/>
    </xf>
    <xf numFmtId="0" fontId="6" fillId="4" borderId="12" xfId="1" applyFont="1" applyFill="1" applyBorder="1" applyAlignment="1" applyProtection="1">
      <alignment horizontal="center" vertical="center" shrinkToFit="1"/>
      <protection hidden="1"/>
    </xf>
    <xf numFmtId="0" fontId="6" fillId="4" borderId="13" xfId="1" applyFont="1" applyFill="1" applyBorder="1" applyAlignment="1" applyProtection="1">
      <alignment horizontal="center" vertical="center" shrinkToFit="1"/>
      <protection hidden="1"/>
    </xf>
    <xf numFmtId="176" fontId="2" fillId="4" borderId="0" xfId="1" applyNumberFormat="1" applyFill="1" applyAlignment="1">
      <alignment horizontal="center"/>
    </xf>
    <xf numFmtId="177" fontId="8" fillId="4" borderId="8" xfId="1" applyNumberFormat="1" applyFont="1" applyFill="1" applyBorder="1" applyAlignment="1">
      <alignment horizontal="center" vertical="center" shrinkToFit="1"/>
    </xf>
    <xf numFmtId="177" fontId="8" fillId="4" borderId="6" xfId="1" applyNumberFormat="1" applyFont="1" applyFill="1" applyBorder="1" applyAlignment="1">
      <alignment horizontal="center" vertical="center" shrinkToFit="1"/>
    </xf>
    <xf numFmtId="177" fontId="8" fillId="4" borderId="6" xfId="1" applyNumberFormat="1" applyFont="1" applyFill="1" applyBorder="1" applyAlignment="1" applyProtection="1">
      <alignment horizontal="center" vertical="center" shrinkToFit="1"/>
      <protection locked="0"/>
    </xf>
    <xf numFmtId="177" fontId="8" fillId="4" borderId="9" xfId="1" applyNumberFormat="1" applyFont="1" applyFill="1" applyBorder="1" applyAlignment="1">
      <alignment horizontal="center" vertical="center" shrinkToFit="1"/>
    </xf>
    <xf numFmtId="0" fontId="10" fillId="4" borderId="10" xfId="1" applyFont="1" applyFill="1" applyBorder="1" applyAlignment="1" applyProtection="1">
      <alignment horizontal="center" vertical="center" shrinkToFit="1"/>
      <protection hidden="1"/>
    </xf>
    <xf numFmtId="0" fontId="10" fillId="4" borderId="0" xfId="1" applyFont="1" applyFill="1" applyAlignment="1" applyProtection="1">
      <alignment horizontal="center" vertical="center" shrinkToFit="1"/>
      <protection hidden="1"/>
    </xf>
    <xf numFmtId="0" fontId="10" fillId="4" borderId="27" xfId="1" applyFont="1" applyFill="1" applyBorder="1" applyAlignment="1" applyProtection="1">
      <alignment horizontal="center" vertical="center" shrinkToFit="1"/>
      <protection hidden="1"/>
    </xf>
    <xf numFmtId="0" fontId="10" fillId="4" borderId="92" xfId="1" applyFont="1" applyFill="1" applyBorder="1" applyAlignment="1" applyProtection="1">
      <alignment horizontal="center" vertical="center" shrinkToFit="1"/>
      <protection hidden="1"/>
    </xf>
    <xf numFmtId="0" fontId="10" fillId="4" borderId="29" xfId="1" applyFont="1" applyFill="1" applyBorder="1" applyAlignment="1" applyProtection="1">
      <alignment horizontal="center" vertical="center" shrinkToFit="1"/>
      <protection hidden="1"/>
    </xf>
    <xf numFmtId="0" fontId="10" fillId="4" borderId="30" xfId="1" applyFont="1" applyFill="1" applyBorder="1" applyAlignment="1" applyProtection="1">
      <alignment horizontal="center" vertical="center" shrinkToFit="1"/>
      <protection hidden="1"/>
    </xf>
    <xf numFmtId="177" fontId="8" fillId="4" borderId="14" xfId="1" applyNumberFormat="1" applyFont="1" applyFill="1" applyBorder="1" applyAlignment="1" applyProtection="1">
      <alignment horizontal="center" vertical="center" shrinkToFit="1"/>
      <protection locked="0"/>
    </xf>
    <xf numFmtId="177" fontId="8" fillId="4" borderId="12" xfId="1" applyNumberFormat="1" applyFont="1" applyFill="1" applyBorder="1" applyAlignment="1" applyProtection="1">
      <alignment horizontal="center" vertical="center" shrinkToFit="1"/>
      <protection locked="0"/>
    </xf>
    <xf numFmtId="177" fontId="8" fillId="4" borderId="15" xfId="1" applyNumberFormat="1" applyFont="1" applyFill="1" applyBorder="1" applyAlignment="1" applyProtection="1">
      <alignment horizontal="center" vertical="center" shrinkToFit="1"/>
      <protection locked="0"/>
    </xf>
    <xf numFmtId="177" fontId="8" fillId="4" borderId="23" xfId="1" applyNumberFormat="1" applyFont="1" applyFill="1" applyBorder="1" applyAlignment="1" applyProtection="1">
      <alignment horizontal="center" vertical="center" shrinkToFit="1"/>
      <protection locked="0"/>
    </xf>
    <xf numFmtId="177" fontId="8" fillId="4" borderId="24" xfId="1" applyNumberFormat="1" applyFont="1" applyFill="1" applyBorder="1" applyAlignment="1" applyProtection="1">
      <alignment horizontal="center" vertical="center" shrinkToFit="1"/>
      <protection locked="0"/>
    </xf>
    <xf numFmtId="177" fontId="8" fillId="4" borderId="106" xfId="1" applyNumberFormat="1" applyFont="1" applyFill="1" applyBorder="1" applyAlignment="1" applyProtection="1">
      <alignment horizontal="center" vertical="center" shrinkToFit="1"/>
      <protection locked="0"/>
    </xf>
    <xf numFmtId="177" fontId="8" fillId="4" borderId="28" xfId="1" applyNumberFormat="1" applyFont="1" applyFill="1" applyBorder="1" applyAlignment="1" applyProtection="1">
      <alignment horizontal="center" vertical="center" shrinkToFit="1"/>
      <protection locked="0"/>
    </xf>
    <xf numFmtId="177" fontId="8" fillId="4" borderId="29" xfId="1" applyNumberFormat="1" applyFont="1" applyFill="1" applyBorder="1" applyAlignment="1" applyProtection="1">
      <alignment horizontal="center" vertical="center" shrinkToFit="1"/>
      <protection locked="0"/>
    </xf>
    <xf numFmtId="177" fontId="8" fillId="4" borderId="107" xfId="1" applyNumberFormat="1" applyFont="1" applyFill="1" applyBorder="1" applyAlignment="1" applyProtection="1">
      <alignment horizontal="center" vertical="center" shrinkToFit="1"/>
      <protection locked="0"/>
    </xf>
    <xf numFmtId="0" fontId="10" fillId="4" borderId="40" xfId="1" applyFont="1" applyFill="1" applyBorder="1" applyAlignment="1">
      <alignment horizontal="center" vertical="center" shrinkToFit="1"/>
    </xf>
    <xf numFmtId="0" fontId="10" fillId="4" borderId="20" xfId="1" applyFont="1" applyFill="1" applyBorder="1" applyAlignment="1">
      <alignment horizontal="center" vertical="center" shrinkToFit="1"/>
    </xf>
    <xf numFmtId="0" fontId="10" fillId="4" borderId="23" xfId="1" applyFont="1" applyFill="1" applyBorder="1" applyAlignment="1">
      <alignment horizontal="center" vertical="center" shrinkToFit="1"/>
    </xf>
    <xf numFmtId="0" fontId="10" fillId="4" borderId="39" xfId="1" applyFont="1" applyFill="1" applyBorder="1" applyAlignment="1">
      <alignment horizontal="center" vertical="center" shrinkToFit="1"/>
    </xf>
    <xf numFmtId="3" fontId="17" fillId="0" borderId="75" xfId="1" applyNumberFormat="1" applyFont="1" applyBorder="1" applyAlignment="1">
      <alignment horizontal="right" vertical="center" shrinkToFit="1"/>
    </xf>
    <xf numFmtId="3" fontId="17" fillId="0" borderId="76" xfId="1" applyNumberFormat="1" applyFont="1" applyBorder="1" applyAlignment="1">
      <alignment horizontal="right" vertical="center" shrinkToFit="1"/>
    </xf>
    <xf numFmtId="3" fontId="17" fillId="0" borderId="77" xfId="1" applyNumberFormat="1" applyFont="1" applyBorder="1" applyAlignment="1">
      <alignment horizontal="right" vertical="center" shrinkToFit="1"/>
    </xf>
    <xf numFmtId="3" fontId="17" fillId="0" borderId="54" xfId="1" applyNumberFormat="1" applyFont="1" applyBorder="1" applyAlignment="1">
      <alignment horizontal="right" vertical="center" shrinkToFit="1"/>
    </xf>
    <xf numFmtId="3" fontId="17" fillId="0" borderId="55" xfId="1" applyNumberFormat="1" applyFont="1" applyBorder="1" applyAlignment="1">
      <alignment horizontal="right" vertical="center" shrinkToFit="1"/>
    </xf>
    <xf numFmtId="1" fontId="16" fillId="0" borderId="51" xfId="1" applyNumberFormat="1" applyFont="1" applyBorder="1" applyAlignment="1" applyProtection="1">
      <alignment horizontal="center" vertical="center"/>
      <protection locked="0"/>
    </xf>
    <xf numFmtId="1" fontId="16" fillId="0" borderId="52" xfId="1" applyNumberFormat="1" applyFont="1" applyBorder="1" applyAlignment="1" applyProtection="1">
      <alignment horizontal="center" vertical="center"/>
      <protection locked="0"/>
    </xf>
    <xf numFmtId="3" fontId="10" fillId="0" borderId="0" xfId="1" applyNumberFormat="1" applyFont="1" applyAlignment="1">
      <alignment horizontal="right" vertical="center" shrinkToFit="1"/>
    </xf>
    <xf numFmtId="0" fontId="10" fillId="0" borderId="0" xfId="1" applyFont="1" applyAlignment="1">
      <alignment horizontal="right" vertical="center" shrinkToFit="1"/>
    </xf>
    <xf numFmtId="3" fontId="17" fillId="3" borderId="91" xfId="1" applyNumberFormat="1" applyFont="1" applyFill="1" applyBorder="1" applyAlignment="1">
      <alignment horizontal="right" vertical="center" shrinkToFit="1"/>
    </xf>
    <xf numFmtId="3" fontId="17" fillId="3" borderId="71" xfId="1" applyNumberFormat="1" applyFont="1" applyFill="1" applyBorder="1" applyAlignment="1">
      <alignment horizontal="right" vertical="center" shrinkToFit="1"/>
    </xf>
    <xf numFmtId="3" fontId="17" fillId="0" borderId="53" xfId="1" applyNumberFormat="1" applyFont="1" applyBorder="1" applyAlignment="1">
      <alignment horizontal="right" vertical="center" shrinkToFit="1"/>
    </xf>
    <xf numFmtId="3" fontId="17" fillId="3" borderId="72" xfId="1" applyNumberFormat="1" applyFont="1" applyFill="1" applyBorder="1" applyAlignment="1">
      <alignment horizontal="right" vertical="center" shrinkToFit="1"/>
    </xf>
    <xf numFmtId="3" fontId="17" fillId="3" borderId="73" xfId="1" applyNumberFormat="1" applyFont="1" applyFill="1" applyBorder="1" applyAlignment="1">
      <alignment horizontal="right" vertical="center" shrinkToFit="1"/>
    </xf>
    <xf numFmtId="0" fontId="16" fillId="0" borderId="173" xfId="1" applyFont="1" applyBorder="1" applyAlignment="1" applyProtection="1">
      <alignment horizontal="center" vertical="center"/>
      <protection locked="0"/>
    </xf>
    <xf numFmtId="0" fontId="16" fillId="0" borderId="79" xfId="1" applyFont="1" applyBorder="1" applyAlignment="1" applyProtection="1">
      <alignment horizontal="center" vertical="center"/>
      <protection locked="0"/>
    </xf>
    <xf numFmtId="179" fontId="13" fillId="4" borderId="36" xfId="1" applyNumberFormat="1" applyFont="1" applyFill="1" applyBorder="1" applyAlignment="1" applyProtection="1">
      <alignment horizontal="center" vertical="center" shrinkToFit="1"/>
      <protection locked="0"/>
    </xf>
    <xf numFmtId="179" fontId="13" fillId="4" borderId="37" xfId="1" applyNumberFormat="1" applyFont="1" applyFill="1" applyBorder="1" applyAlignment="1" applyProtection="1">
      <alignment horizontal="center" vertical="center" shrinkToFit="1"/>
      <protection locked="0"/>
    </xf>
    <xf numFmtId="179" fontId="13" fillId="4" borderId="38" xfId="1" applyNumberFormat="1" applyFont="1" applyFill="1" applyBorder="1" applyAlignment="1" applyProtection="1">
      <alignment horizontal="center" vertical="center" shrinkToFit="1"/>
      <protection locked="0"/>
    </xf>
    <xf numFmtId="0" fontId="6" fillId="4" borderId="13" xfId="1" applyFont="1" applyFill="1" applyBorder="1" applyAlignment="1">
      <alignment horizontal="center" vertical="center"/>
    </xf>
    <xf numFmtId="0" fontId="6" fillId="4" borderId="34" xfId="1" applyFont="1" applyFill="1" applyBorder="1" applyAlignment="1">
      <alignment horizontal="center" vertical="center"/>
    </xf>
    <xf numFmtId="0" fontId="10" fillId="4" borderId="34" xfId="1" applyFont="1" applyFill="1" applyBorder="1" applyAlignment="1">
      <alignment horizontal="center" vertical="center" wrapText="1"/>
    </xf>
    <xf numFmtId="0" fontId="10" fillId="4" borderId="14" xfId="1" applyFont="1" applyFill="1" applyBorder="1" applyAlignment="1">
      <alignment horizontal="center" vertical="center" wrapText="1"/>
    </xf>
    <xf numFmtId="3" fontId="17" fillId="0" borderId="87" xfId="1" applyNumberFormat="1" applyFont="1" applyBorder="1" applyAlignment="1">
      <alignment horizontal="right" vertical="center" shrinkToFit="1"/>
    </xf>
    <xf numFmtId="3" fontId="17" fillId="0" borderId="88" xfId="1" applyNumberFormat="1" applyFont="1" applyBorder="1" applyAlignment="1">
      <alignment horizontal="right" vertical="center" shrinkToFit="1"/>
    </xf>
    <xf numFmtId="3" fontId="17" fillId="0" borderId="14" xfId="1" quotePrefix="1" applyNumberFormat="1" applyFont="1" applyBorder="1" applyAlignment="1">
      <alignment vertical="center" shrinkToFit="1"/>
    </xf>
    <xf numFmtId="3" fontId="17" fillId="0" borderId="100" xfId="1" quotePrefix="1" applyNumberFormat="1" applyFont="1" applyBorder="1" applyAlignment="1">
      <alignment vertical="center" shrinkToFit="1"/>
    </xf>
    <xf numFmtId="3" fontId="17" fillId="0" borderId="101" xfId="1" quotePrefix="1" applyNumberFormat="1" applyFont="1" applyBorder="1" applyAlignment="1">
      <alignment vertical="center" shrinkToFit="1"/>
    </xf>
    <xf numFmtId="3" fontId="17" fillId="0" borderId="13" xfId="1" quotePrefix="1" applyNumberFormat="1" applyFont="1" applyBorder="1" applyAlignment="1">
      <alignment vertical="center" shrinkToFit="1"/>
    </xf>
    <xf numFmtId="3" fontId="17" fillId="0" borderId="64" xfId="1" quotePrefix="1" applyNumberFormat="1" applyFont="1" applyBorder="1" applyAlignment="1">
      <alignment vertical="center" shrinkToFit="1"/>
    </xf>
    <xf numFmtId="0" fontId="6" fillId="4" borderId="14" xfId="1" applyFont="1" applyFill="1" applyBorder="1" applyAlignment="1">
      <alignment horizontal="center" vertical="center"/>
    </xf>
    <xf numFmtId="178" fontId="13" fillId="4" borderId="36" xfId="1" applyNumberFormat="1" applyFont="1" applyFill="1" applyBorder="1" applyAlignment="1" applyProtection="1">
      <alignment horizontal="center" vertical="center"/>
      <protection locked="0"/>
    </xf>
    <xf numFmtId="178" fontId="13" fillId="4" borderId="37" xfId="1" applyNumberFormat="1" applyFont="1" applyFill="1" applyBorder="1" applyAlignment="1" applyProtection="1">
      <alignment horizontal="center" vertical="center"/>
      <protection locked="0"/>
    </xf>
    <xf numFmtId="178" fontId="13" fillId="4" borderId="38" xfId="1" applyNumberFormat="1" applyFont="1" applyFill="1" applyBorder="1" applyAlignment="1" applyProtection="1">
      <alignment horizontal="center" vertical="center"/>
      <protection locked="0"/>
    </xf>
    <xf numFmtId="0" fontId="13" fillId="4" borderId="34" xfId="1" applyFont="1" applyFill="1" applyBorder="1" applyAlignment="1">
      <alignment horizontal="center" vertical="center"/>
    </xf>
    <xf numFmtId="0" fontId="10" fillId="4" borderId="34" xfId="1" applyFont="1" applyFill="1" applyBorder="1" applyAlignment="1">
      <alignment horizontal="center" vertical="center"/>
    </xf>
    <xf numFmtId="0" fontId="10" fillId="4" borderId="14" xfId="1" applyFont="1" applyFill="1" applyBorder="1" applyAlignment="1">
      <alignment horizontal="center" vertical="center" shrinkToFit="1"/>
    </xf>
    <xf numFmtId="0" fontId="10" fillId="4" borderId="12" xfId="1" applyFont="1" applyFill="1" applyBorder="1" applyAlignment="1">
      <alignment horizontal="center" vertical="center" shrinkToFit="1"/>
    </xf>
    <xf numFmtId="181" fontId="13" fillId="4" borderId="62" xfId="4" applyNumberFormat="1" applyFont="1" applyFill="1" applyBorder="1" applyAlignment="1" applyProtection="1">
      <alignment horizontal="center" vertical="center"/>
    </xf>
    <xf numFmtId="181" fontId="13" fillId="4" borderId="28" xfId="4" applyNumberFormat="1" applyFont="1" applyFill="1" applyBorder="1" applyAlignment="1" applyProtection="1">
      <alignment horizontal="center" vertical="center"/>
    </xf>
    <xf numFmtId="0" fontId="14" fillId="4" borderId="35" xfId="1" applyFont="1" applyFill="1" applyBorder="1" applyAlignment="1">
      <alignment horizontal="center" vertical="center" shrinkToFit="1"/>
    </xf>
    <xf numFmtId="182" fontId="16" fillId="0" borderId="44" xfId="1" applyNumberFormat="1" applyFont="1" applyBorder="1" applyAlignment="1" applyProtection="1">
      <alignment horizontal="right" vertical="center" shrinkToFit="1"/>
      <protection locked="0"/>
    </xf>
    <xf numFmtId="182" fontId="16" fillId="0" borderId="42" xfId="1" applyNumberFormat="1" applyFont="1" applyBorder="1" applyAlignment="1" applyProtection="1">
      <alignment horizontal="right" vertical="center" shrinkToFit="1"/>
      <protection locked="0"/>
    </xf>
    <xf numFmtId="0" fontId="10" fillId="4" borderId="13" xfId="1" applyFont="1" applyFill="1" applyBorder="1" applyAlignment="1">
      <alignment horizontal="center" vertical="center" shrinkToFit="1"/>
    </xf>
    <xf numFmtId="3" fontId="17" fillId="0" borderId="90" xfId="1" applyNumberFormat="1" applyFont="1" applyBorder="1" applyAlignment="1">
      <alignment horizontal="right" vertical="center" shrinkToFit="1"/>
    </xf>
    <xf numFmtId="0" fontId="10" fillId="0" borderId="177" xfId="1" applyFont="1" applyBorder="1" applyAlignment="1">
      <alignment horizontal="left" vertical="center" wrapText="1"/>
    </xf>
    <xf numFmtId="0" fontId="10" fillId="0" borderId="151" xfId="1" applyFont="1" applyBorder="1" applyAlignment="1">
      <alignment horizontal="left" vertical="center" wrapText="1"/>
    </xf>
    <xf numFmtId="184" fontId="13" fillId="0" borderId="150" xfId="5" applyNumberFormat="1" applyFont="1" applyFill="1" applyBorder="1" applyAlignment="1" applyProtection="1">
      <alignment horizontal="right" vertical="center" indent="3" shrinkToFit="1"/>
    </xf>
    <xf numFmtId="184" fontId="13" fillId="0" borderId="177" xfId="5" applyNumberFormat="1" applyFont="1" applyFill="1" applyBorder="1" applyAlignment="1" applyProtection="1">
      <alignment horizontal="right" vertical="center" indent="3" shrinkToFit="1"/>
    </xf>
    <xf numFmtId="184" fontId="13" fillId="0" borderId="151" xfId="5" applyNumberFormat="1" applyFont="1" applyFill="1" applyBorder="1" applyAlignment="1" applyProtection="1">
      <alignment horizontal="right" vertical="center" indent="3" shrinkToFit="1"/>
    </xf>
    <xf numFmtId="0" fontId="14" fillId="4" borderId="34" xfId="1" applyFont="1" applyFill="1" applyBorder="1" applyAlignment="1">
      <alignment horizontal="center" vertical="center" wrapText="1"/>
    </xf>
    <xf numFmtId="0" fontId="14" fillId="4" borderId="35" xfId="1" applyFont="1" applyFill="1" applyBorder="1" applyAlignment="1">
      <alignment horizontal="center" vertical="center" wrapText="1"/>
    </xf>
    <xf numFmtId="180" fontId="13" fillId="4" borderId="36" xfId="1" applyNumberFormat="1" applyFont="1" applyFill="1" applyBorder="1" applyAlignment="1" applyProtection="1">
      <alignment horizontal="center" vertical="center"/>
      <protection locked="0"/>
    </xf>
    <xf numFmtId="180" fontId="13" fillId="4" borderId="37" xfId="1" applyNumberFormat="1" applyFont="1" applyFill="1" applyBorder="1" applyAlignment="1" applyProtection="1">
      <alignment horizontal="center" vertical="center"/>
      <protection locked="0"/>
    </xf>
    <xf numFmtId="180" fontId="13" fillId="4" borderId="38" xfId="1" applyNumberFormat="1" applyFont="1" applyFill="1" applyBorder="1" applyAlignment="1" applyProtection="1">
      <alignment horizontal="center" vertical="center"/>
      <protection locked="0"/>
    </xf>
    <xf numFmtId="0" fontId="10" fillId="4" borderId="18" xfId="1" applyFont="1" applyFill="1" applyBorder="1" applyAlignment="1" applyProtection="1">
      <alignment horizontal="center" vertical="center" shrinkToFit="1"/>
      <protection hidden="1"/>
    </xf>
    <xf numFmtId="0" fontId="10" fillId="4" borderId="19" xfId="1" applyFont="1" applyFill="1" applyBorder="1" applyAlignment="1" applyProtection="1">
      <alignment horizontal="center" vertical="center" shrinkToFit="1"/>
      <protection hidden="1"/>
    </xf>
    <xf numFmtId="0" fontId="10" fillId="4" borderId="20" xfId="1" applyFont="1" applyFill="1" applyBorder="1" applyAlignment="1" applyProtection="1">
      <alignment horizontal="center" vertical="center" shrinkToFit="1"/>
      <protection hidden="1"/>
    </xf>
    <xf numFmtId="0" fontId="10" fillId="0" borderId="34" xfId="1" applyFont="1" applyBorder="1" applyAlignment="1">
      <alignment horizontal="center" vertical="center" textRotation="255"/>
    </xf>
    <xf numFmtId="0" fontId="14" fillId="0" borderId="13" xfId="1" applyFont="1" applyBorder="1" applyAlignment="1">
      <alignment horizontal="center" vertical="center" textRotation="255"/>
    </xf>
    <xf numFmtId="0" fontId="16" fillId="0" borderId="48" xfId="1" applyFont="1" applyBorder="1" applyAlignment="1" applyProtection="1">
      <alignment horizontal="center" vertical="center"/>
      <protection hidden="1"/>
    </xf>
    <xf numFmtId="0" fontId="16" fillId="0" borderId="49" xfId="1" applyFont="1" applyBorder="1" applyAlignment="1" applyProtection="1">
      <alignment horizontal="center" vertical="center"/>
      <protection hidden="1"/>
    </xf>
    <xf numFmtId="3" fontId="17" fillId="0" borderId="89" xfId="1" applyNumberFormat="1" applyFont="1" applyBorder="1" applyAlignment="1">
      <alignment horizontal="right" vertical="center" shrinkToFit="1"/>
    </xf>
    <xf numFmtId="0" fontId="16" fillId="0" borderId="51" xfId="1" applyFont="1" applyBorder="1" applyAlignment="1" applyProtection="1">
      <alignment horizontal="center" vertical="center"/>
      <protection locked="0"/>
    </xf>
    <xf numFmtId="0" fontId="16" fillId="0" borderId="52" xfId="1" applyFont="1" applyBorder="1" applyAlignment="1" applyProtection="1">
      <alignment horizontal="center" vertical="center"/>
      <protection locked="0"/>
    </xf>
    <xf numFmtId="3" fontId="17" fillId="0" borderId="58" xfId="1" applyNumberFormat="1" applyFont="1" applyBorder="1" applyAlignment="1">
      <alignment horizontal="right" vertical="center" shrinkToFit="1"/>
    </xf>
    <xf numFmtId="0" fontId="18" fillId="0" borderId="35" xfId="1" applyFont="1" applyBorder="1" applyAlignment="1">
      <alignment horizontal="center" vertical="center" textRotation="255" wrapText="1"/>
    </xf>
    <xf numFmtId="0" fontId="18" fillId="0" borderId="59" xfId="1" applyFont="1" applyBorder="1" applyAlignment="1">
      <alignment horizontal="center" vertical="center" textRotation="255" wrapText="1"/>
    </xf>
    <xf numFmtId="180" fontId="14" fillId="4" borderId="0" xfId="1" applyNumberFormat="1" applyFont="1" applyFill="1" applyAlignment="1">
      <alignment horizontal="center" vertical="center"/>
    </xf>
    <xf numFmtId="0" fontId="10" fillId="4" borderId="29" xfId="1" applyFont="1" applyFill="1" applyBorder="1" applyAlignment="1">
      <alignment horizontal="right" vertical="center" shrinkToFit="1"/>
    </xf>
    <xf numFmtId="3" fontId="17" fillId="4" borderId="96" xfId="1" applyNumberFormat="1" applyFont="1" applyFill="1" applyBorder="1" applyAlignment="1">
      <alignment horizontal="center" vertical="center" shrinkToFit="1"/>
    </xf>
    <xf numFmtId="3" fontId="17" fillId="4" borderId="97" xfId="1" applyNumberFormat="1" applyFont="1" applyFill="1" applyBorder="1" applyAlignment="1">
      <alignment horizontal="center" vertical="center" shrinkToFit="1"/>
    </xf>
    <xf numFmtId="3" fontId="17" fillId="4" borderId="145" xfId="1" applyNumberFormat="1" applyFont="1" applyFill="1" applyBorder="1" applyAlignment="1">
      <alignment horizontal="center" vertical="center" shrinkToFit="1"/>
    </xf>
    <xf numFmtId="0" fontId="27" fillId="0" borderId="35" xfId="1" applyFont="1" applyBorder="1" applyAlignment="1">
      <alignment horizontal="center" vertical="center" textRotation="255" wrapText="1"/>
    </xf>
    <xf numFmtId="0" fontId="27" fillId="0" borderId="62" xfId="1" applyFont="1" applyBorder="1" applyAlignment="1">
      <alignment horizontal="center" vertical="center" textRotation="255" wrapText="1"/>
    </xf>
    <xf numFmtId="0" fontId="26" fillId="4" borderId="0" xfId="1" applyFont="1" applyFill="1" applyAlignment="1">
      <alignment horizontal="center" vertical="center"/>
    </xf>
    <xf numFmtId="0" fontId="10" fillId="4" borderId="23" xfId="1" applyFont="1" applyFill="1" applyBorder="1" applyAlignment="1">
      <alignment horizontal="left" vertical="center" shrinkToFit="1"/>
    </xf>
    <xf numFmtId="0" fontId="10" fillId="4" borderId="24" xfId="1" applyFont="1" applyFill="1" applyBorder="1" applyAlignment="1">
      <alignment horizontal="left" vertical="center" shrinkToFit="1"/>
    </xf>
    <xf numFmtId="184" fontId="13" fillId="2" borderId="37" xfId="5" applyNumberFormat="1" applyFont="1" applyFill="1" applyBorder="1" applyAlignment="1" applyProtection="1">
      <alignment horizontal="right" vertical="center" indent="3" shrinkToFit="1"/>
    </xf>
    <xf numFmtId="184" fontId="13" fillId="2" borderId="38" xfId="5" applyNumberFormat="1" applyFont="1" applyFill="1" applyBorder="1" applyAlignment="1" applyProtection="1">
      <alignment horizontal="right" vertical="center" indent="3" shrinkToFit="1"/>
    </xf>
    <xf numFmtId="9" fontId="15" fillId="4" borderId="31" xfId="3" applyFont="1" applyFill="1" applyBorder="1" applyAlignment="1" applyProtection="1">
      <alignment horizontal="center" vertical="center"/>
      <protection locked="0"/>
    </xf>
    <xf numFmtId="9" fontId="15" fillId="4" borderId="32" xfId="3" applyFont="1" applyFill="1" applyBorder="1" applyAlignment="1" applyProtection="1">
      <alignment horizontal="center" vertical="center"/>
      <protection locked="0"/>
    </xf>
    <xf numFmtId="9" fontId="15" fillId="4" borderId="33" xfId="3" applyFont="1" applyFill="1" applyBorder="1" applyAlignment="1" applyProtection="1">
      <alignment horizontal="center" vertical="center"/>
      <protection locked="0"/>
    </xf>
    <xf numFmtId="0" fontId="10" fillId="0" borderId="23" xfId="1" applyFont="1" applyBorder="1" applyAlignment="1">
      <alignment horizontal="left" vertical="center"/>
    </xf>
    <xf numFmtId="0" fontId="10" fillId="0" borderId="24" xfId="1" applyFont="1" applyBorder="1" applyAlignment="1">
      <alignment horizontal="left" vertical="center"/>
    </xf>
    <xf numFmtId="0" fontId="10" fillId="0" borderId="25" xfId="1" applyFont="1" applyBorder="1" applyAlignment="1">
      <alignment horizontal="left" vertical="center"/>
    </xf>
    <xf numFmtId="0" fontId="10" fillId="0" borderId="14" xfId="1" applyFont="1" applyBorder="1" applyAlignment="1">
      <alignment horizontal="left" vertical="center"/>
    </xf>
    <xf numFmtId="0" fontId="10" fillId="0" borderId="12" xfId="1" applyFont="1" applyBorder="1" applyAlignment="1">
      <alignment horizontal="left" vertical="center"/>
    </xf>
    <xf numFmtId="0" fontId="10" fillId="0" borderId="13" xfId="1" applyFont="1" applyBorder="1" applyAlignment="1">
      <alignment horizontal="left" vertical="center"/>
    </xf>
    <xf numFmtId="0" fontId="10" fillId="0" borderId="23" xfId="1" applyFont="1" applyBorder="1" applyAlignment="1">
      <alignment horizontal="left" vertical="center" shrinkToFit="1"/>
    </xf>
    <xf numFmtId="0" fontId="10" fillId="0" borderId="24" xfId="1" applyFont="1" applyBorder="1" applyAlignment="1">
      <alignment horizontal="left" vertical="center" shrinkToFit="1"/>
    </xf>
    <xf numFmtId="0" fontId="10" fillId="0" borderId="25" xfId="1" applyFont="1" applyBorder="1" applyAlignment="1">
      <alignment horizontal="left" vertical="center" shrinkToFit="1"/>
    </xf>
    <xf numFmtId="38" fontId="19" fillId="0" borderId="68" xfId="5" applyFont="1" applyFill="1" applyBorder="1" applyAlignment="1" applyProtection="1">
      <alignment horizontal="right" vertical="center" shrinkToFit="1"/>
    </xf>
    <xf numFmtId="38" fontId="19" fillId="0" borderId="69" xfId="5" applyFont="1" applyFill="1" applyBorder="1" applyAlignment="1" applyProtection="1">
      <alignment horizontal="right" vertical="center" shrinkToFit="1"/>
    </xf>
    <xf numFmtId="38" fontId="19" fillId="0" borderId="70" xfId="5" applyFont="1" applyFill="1" applyBorder="1" applyAlignment="1" applyProtection="1">
      <alignment horizontal="right" vertical="center" shrinkToFit="1"/>
    </xf>
    <xf numFmtId="182" fontId="16" fillId="0" borderId="41" xfId="1" applyNumberFormat="1" applyFont="1" applyBorder="1" applyAlignment="1" applyProtection="1">
      <alignment horizontal="right" vertical="center" shrinkToFit="1"/>
      <protection locked="0"/>
    </xf>
    <xf numFmtId="182" fontId="16" fillId="0" borderId="43" xfId="1" applyNumberFormat="1" applyFont="1" applyBorder="1" applyAlignment="1" applyProtection="1">
      <alignment horizontal="right" vertical="center" shrinkToFit="1"/>
      <protection locked="0"/>
    </xf>
    <xf numFmtId="38" fontId="19" fillId="0" borderId="14" xfId="5" applyFont="1" applyFill="1" applyBorder="1" applyAlignment="1" applyProtection="1">
      <alignment horizontal="right" vertical="center" shrinkToFit="1"/>
    </xf>
    <xf numFmtId="38" fontId="19" fillId="0" borderId="100" xfId="5" applyFont="1" applyFill="1" applyBorder="1" applyAlignment="1" applyProtection="1">
      <alignment horizontal="right" vertical="center" shrinkToFit="1"/>
    </xf>
    <xf numFmtId="181" fontId="13" fillId="4" borderId="13" xfId="4" applyNumberFormat="1" applyFont="1" applyFill="1" applyBorder="1" applyAlignment="1" applyProtection="1">
      <alignment horizontal="center" vertical="center"/>
    </xf>
    <xf numFmtId="181" fontId="13" fillId="4" borderId="34" xfId="4" applyNumberFormat="1" applyFont="1" applyFill="1" applyBorder="1" applyAlignment="1" applyProtection="1">
      <alignment horizontal="center" vertical="center"/>
    </xf>
    <xf numFmtId="9" fontId="14" fillId="4" borderId="23" xfId="3" applyFont="1" applyFill="1" applyBorder="1" applyAlignment="1" applyProtection="1">
      <alignment horizontal="center" vertical="center" wrapText="1"/>
    </xf>
    <xf numFmtId="9" fontId="14" fillId="4" borderId="24" xfId="3" applyFont="1" applyFill="1" applyBorder="1" applyAlignment="1" applyProtection="1">
      <alignment horizontal="center" vertical="center" wrapText="1"/>
    </xf>
    <xf numFmtId="9" fontId="14" fillId="4" borderId="28" xfId="3" applyFont="1" applyFill="1" applyBorder="1" applyAlignment="1" applyProtection="1">
      <alignment horizontal="center" vertical="center" wrapText="1"/>
    </xf>
    <xf numFmtId="9" fontId="14" fillId="4" borderId="29" xfId="3" applyFont="1" applyFill="1" applyBorder="1" applyAlignment="1" applyProtection="1">
      <alignment horizontal="center" vertical="center" wrapText="1"/>
    </xf>
    <xf numFmtId="181" fontId="14" fillId="4" borderId="0" xfId="4" applyNumberFormat="1" applyFont="1" applyFill="1" applyBorder="1" applyAlignment="1" applyProtection="1">
      <alignment horizontal="center" vertical="center"/>
    </xf>
    <xf numFmtId="181" fontId="14" fillId="4" borderId="0" xfId="4" applyNumberFormat="1" applyFont="1" applyFill="1" applyBorder="1" applyAlignment="1" applyProtection="1">
      <alignment horizontal="center" vertical="center" wrapText="1"/>
    </xf>
    <xf numFmtId="0" fontId="13" fillId="4" borderId="0" xfId="1" applyFont="1" applyFill="1" applyAlignment="1" applyProtection="1">
      <alignment horizontal="center" vertical="center" shrinkToFit="1"/>
      <protection locked="0"/>
    </xf>
    <xf numFmtId="193" fontId="13" fillId="4" borderId="0" xfId="1" applyNumberFormat="1" applyFont="1" applyFill="1" applyAlignment="1" applyProtection="1">
      <alignment horizontal="center" vertical="center"/>
      <protection locked="0"/>
    </xf>
    <xf numFmtId="0" fontId="10" fillId="4" borderId="23" xfId="1" applyFont="1" applyFill="1" applyBorder="1" applyAlignment="1">
      <alignment horizontal="center" vertical="center" wrapText="1"/>
    </xf>
    <xf numFmtId="0" fontId="10" fillId="4" borderId="25" xfId="1" applyFont="1" applyFill="1" applyBorder="1" applyAlignment="1">
      <alignment horizontal="center" vertical="center" wrapText="1"/>
    </xf>
    <xf numFmtId="0" fontId="10" fillId="4" borderId="26" xfId="1" applyFont="1" applyFill="1" applyBorder="1" applyAlignment="1">
      <alignment horizontal="center" vertical="center" wrapText="1"/>
    </xf>
    <xf numFmtId="0" fontId="10" fillId="4" borderId="27" xfId="1" applyFont="1" applyFill="1" applyBorder="1" applyAlignment="1">
      <alignment horizontal="center" vertical="center" wrapText="1"/>
    </xf>
    <xf numFmtId="0" fontId="18" fillId="2" borderId="31" xfId="1" applyFont="1" applyFill="1" applyBorder="1" applyAlignment="1">
      <alignment horizontal="left" vertical="center" wrapText="1"/>
    </xf>
    <xf numFmtId="0" fontId="18" fillId="2" borderId="32" xfId="1" applyFont="1" applyFill="1" applyBorder="1" applyAlignment="1">
      <alignment horizontal="left" vertical="center" wrapText="1"/>
    </xf>
    <xf numFmtId="0" fontId="18" fillId="2" borderId="108" xfId="1" applyFont="1" applyFill="1" applyBorder="1" applyAlignment="1">
      <alignment horizontal="left" vertical="center" wrapText="1"/>
    </xf>
    <xf numFmtId="182" fontId="16" fillId="0" borderId="45" xfId="1" applyNumberFormat="1" applyFont="1" applyBorder="1" applyAlignment="1" applyProtection="1">
      <alignment horizontal="right" vertical="center" shrinkToFit="1"/>
      <protection locked="0"/>
    </xf>
    <xf numFmtId="182" fontId="16" fillId="0" borderId="46" xfId="1" applyNumberFormat="1" applyFont="1" applyBorder="1" applyAlignment="1" applyProtection="1">
      <alignment horizontal="right" vertical="center" shrinkToFit="1"/>
      <protection locked="0"/>
    </xf>
    <xf numFmtId="182" fontId="16" fillId="0" borderId="47" xfId="1" applyNumberFormat="1" applyFont="1" applyBorder="1" applyAlignment="1" applyProtection="1">
      <alignment horizontal="right" vertical="center" shrinkToFit="1"/>
      <protection locked="0"/>
    </xf>
    <xf numFmtId="0" fontId="10" fillId="0" borderId="12" xfId="1" applyFont="1" applyBorder="1" applyAlignment="1">
      <alignment horizontal="right" vertical="center"/>
    </xf>
    <xf numFmtId="180" fontId="13" fillId="4" borderId="0" xfId="1" applyNumberFormat="1" applyFont="1" applyFill="1" applyAlignment="1" applyProtection="1">
      <alignment horizontal="center" vertical="center"/>
      <protection locked="0"/>
    </xf>
    <xf numFmtId="0" fontId="10" fillId="4" borderId="23" xfId="1" applyFont="1" applyFill="1" applyBorder="1" applyAlignment="1">
      <alignment horizontal="center" vertical="center"/>
    </xf>
    <xf numFmtId="0" fontId="10" fillId="4" borderId="24" xfId="1" applyFont="1" applyFill="1" applyBorder="1" applyAlignment="1">
      <alignment horizontal="center" vertical="center"/>
    </xf>
    <xf numFmtId="0" fontId="10" fillId="4" borderId="26" xfId="1" applyFont="1" applyFill="1" applyBorder="1" applyAlignment="1">
      <alignment horizontal="center" vertical="center"/>
    </xf>
    <xf numFmtId="0" fontId="10" fillId="4" borderId="0" xfId="1" applyFont="1" applyFill="1" applyAlignment="1">
      <alignment horizontal="center" vertical="center"/>
    </xf>
    <xf numFmtId="0" fontId="10" fillId="4" borderId="28" xfId="1" applyFont="1" applyFill="1" applyBorder="1" applyAlignment="1">
      <alignment horizontal="center" vertical="center"/>
    </xf>
    <xf numFmtId="0" fontId="10" fillId="4" borderId="29" xfId="1" applyFont="1" applyFill="1" applyBorder="1" applyAlignment="1">
      <alignment horizontal="center" vertical="center"/>
    </xf>
    <xf numFmtId="0" fontId="10" fillId="0" borderId="74" xfId="1" applyFont="1" applyBorder="1" applyAlignment="1">
      <alignment horizontal="left" vertical="center" shrinkToFit="1"/>
    </xf>
    <xf numFmtId="0" fontId="10" fillId="0" borderId="50" xfId="1" applyFont="1" applyBorder="1" applyAlignment="1">
      <alignment horizontal="left" vertical="center" shrinkToFit="1"/>
    </xf>
    <xf numFmtId="0" fontId="10" fillId="0" borderId="80" xfId="1" applyFont="1" applyBorder="1" applyAlignment="1">
      <alignment horizontal="left" vertical="center" shrinkToFit="1"/>
    </xf>
    <xf numFmtId="0" fontId="10" fillId="0" borderId="102" xfId="1" applyFont="1" applyBorder="1" applyAlignment="1">
      <alignment horizontal="left" vertical="center" shrinkToFit="1"/>
    </xf>
    <xf numFmtId="0" fontId="10" fillId="0" borderId="99" xfId="1" applyFont="1" applyBorder="1" applyAlignment="1">
      <alignment horizontal="left" vertical="center" shrinkToFit="1"/>
    </xf>
    <xf numFmtId="0" fontId="10" fillId="0" borderId="103" xfId="1" applyFont="1" applyBorder="1" applyAlignment="1">
      <alignment horizontal="left" vertical="center" shrinkToFit="1"/>
    </xf>
    <xf numFmtId="194" fontId="19" fillId="4" borderId="98" xfId="0" applyNumberFormat="1" applyFont="1" applyFill="1" applyBorder="1" applyAlignment="1">
      <alignment horizontal="center" vertical="center"/>
    </xf>
    <xf numFmtId="194" fontId="19" fillId="4" borderId="99" xfId="0" applyNumberFormat="1" applyFont="1" applyFill="1" applyBorder="1" applyAlignment="1">
      <alignment horizontal="center" vertical="center"/>
    </xf>
    <xf numFmtId="194" fontId="19" fillId="4" borderId="103" xfId="0" applyNumberFormat="1" applyFont="1" applyFill="1" applyBorder="1" applyAlignment="1">
      <alignment horizontal="center" vertical="center"/>
    </xf>
    <xf numFmtId="38" fontId="19" fillId="0" borderId="101" xfId="5" applyFont="1" applyFill="1" applyBorder="1" applyAlignment="1" applyProtection="1">
      <alignment horizontal="right" vertical="center" shrinkToFit="1"/>
    </xf>
    <xf numFmtId="38" fontId="19" fillId="0" borderId="13" xfId="5" applyFont="1" applyFill="1" applyBorder="1" applyAlignment="1" applyProtection="1">
      <alignment horizontal="right" vertical="center" shrinkToFit="1"/>
    </xf>
    <xf numFmtId="0" fontId="10" fillId="4" borderId="23" xfId="1" applyFont="1" applyFill="1" applyBorder="1" applyAlignment="1">
      <alignment horizontal="center" vertical="center" wrapText="1" shrinkToFit="1"/>
    </xf>
    <xf numFmtId="0" fontId="10" fillId="4" borderId="24" xfId="1" applyFont="1" applyFill="1" applyBorder="1" applyAlignment="1">
      <alignment horizontal="center" vertical="center" wrapText="1" shrinkToFit="1"/>
    </xf>
    <xf numFmtId="0" fontId="10" fillId="4" borderId="106" xfId="1" applyFont="1" applyFill="1" applyBorder="1" applyAlignment="1">
      <alignment horizontal="center" vertical="center" wrapText="1" shrinkToFit="1"/>
    </xf>
    <xf numFmtId="0" fontId="10" fillId="4" borderId="170" xfId="1" applyFont="1" applyFill="1" applyBorder="1" applyAlignment="1">
      <alignment horizontal="center" vertical="center" wrapText="1" shrinkToFit="1"/>
    </xf>
    <xf numFmtId="0" fontId="10" fillId="4" borderId="171" xfId="1" applyFont="1" applyFill="1" applyBorder="1" applyAlignment="1">
      <alignment horizontal="center" vertical="center" wrapText="1" shrinkToFit="1"/>
    </xf>
    <xf numFmtId="0" fontId="10" fillId="4" borderId="172" xfId="1" applyFont="1" applyFill="1" applyBorder="1" applyAlignment="1">
      <alignment horizontal="center" vertical="center" wrapText="1" shrinkToFit="1"/>
    </xf>
    <xf numFmtId="0" fontId="16" fillId="0" borderId="2" xfId="1" applyFont="1" applyBorder="1" applyAlignment="1" applyProtection="1">
      <alignment horizontal="center" vertical="center"/>
      <protection locked="0"/>
    </xf>
    <xf numFmtId="0" fontId="16" fillId="0" borderId="4" xfId="1" applyFont="1" applyBorder="1" applyAlignment="1" applyProtection="1">
      <alignment horizontal="center" vertical="center"/>
      <protection locked="0"/>
    </xf>
    <xf numFmtId="0" fontId="16" fillId="0" borderId="16" xfId="1" applyFont="1" applyBorder="1" applyAlignment="1" applyProtection="1">
      <alignment horizontal="center" vertical="center"/>
      <protection locked="0"/>
    </xf>
    <xf numFmtId="0" fontId="16" fillId="0" borderId="17" xfId="1" applyFont="1" applyBorder="1" applyAlignment="1" applyProtection="1">
      <alignment horizontal="center" vertical="center"/>
      <protection locked="0"/>
    </xf>
    <xf numFmtId="0" fontId="10" fillId="0" borderId="14" xfId="1" applyFont="1" applyBorder="1" applyAlignment="1">
      <alignment horizontal="center" vertical="center"/>
    </xf>
    <xf numFmtId="0" fontId="10" fillId="0" borderId="12" xfId="1" applyFont="1" applyBorder="1" applyAlignment="1">
      <alignment horizontal="center" vertical="center"/>
    </xf>
    <xf numFmtId="0" fontId="10" fillId="0" borderId="14" xfId="1" applyFont="1" applyBorder="1" applyAlignment="1">
      <alignment horizontal="left" vertical="center" shrinkToFit="1"/>
    </xf>
    <xf numFmtId="0" fontId="10" fillId="0" borderId="12" xfId="1" applyFont="1" applyBorder="1" applyAlignment="1">
      <alignment horizontal="left" vertical="center" shrinkToFit="1"/>
    </xf>
    <xf numFmtId="38" fontId="19" fillId="0" borderId="63" xfId="5" applyFont="1" applyFill="1" applyBorder="1" applyAlignment="1" applyProtection="1">
      <alignment horizontal="right" vertical="center" shrinkToFit="1"/>
    </xf>
    <xf numFmtId="38" fontId="19" fillId="0" borderId="64" xfId="5" applyFont="1" applyFill="1" applyBorder="1" applyAlignment="1" applyProtection="1">
      <alignment horizontal="right" vertical="center" shrinkToFit="1"/>
    </xf>
    <xf numFmtId="0" fontId="16" fillId="4" borderId="31" xfId="1" applyFont="1" applyFill="1" applyBorder="1" applyAlignment="1" applyProtection="1">
      <alignment horizontal="center" vertical="center"/>
      <protection locked="0"/>
    </xf>
    <xf numFmtId="0" fontId="16" fillId="4" borderId="33" xfId="1" applyFont="1" applyFill="1" applyBorder="1" applyAlignment="1" applyProtection="1">
      <alignment horizontal="center" vertical="center"/>
      <protection locked="0"/>
    </xf>
    <xf numFmtId="3" fontId="17" fillId="4" borderId="95" xfId="1" applyNumberFormat="1" applyFont="1" applyFill="1" applyBorder="1" applyAlignment="1">
      <alignment horizontal="center" vertical="center" shrinkToFit="1"/>
    </xf>
    <xf numFmtId="3" fontId="17" fillId="4" borderId="144" xfId="1" applyNumberFormat="1" applyFont="1" applyFill="1" applyBorder="1" applyAlignment="1">
      <alignment horizontal="center" vertical="center" shrinkToFit="1"/>
    </xf>
    <xf numFmtId="0" fontId="34" fillId="0" borderId="14" xfId="1" applyFont="1" applyBorder="1" applyAlignment="1">
      <alignment horizontal="left" vertical="center"/>
    </xf>
    <xf numFmtId="0" fontId="34" fillId="0" borderId="12" xfId="1" applyFont="1" applyBorder="1" applyAlignment="1">
      <alignment horizontal="left" vertical="center"/>
    </xf>
    <xf numFmtId="0" fontId="32" fillId="0" borderId="37" xfId="0" applyFont="1" applyBorder="1" applyAlignment="1">
      <alignment horizontal="center" vertical="center"/>
    </xf>
    <xf numFmtId="0" fontId="32" fillId="0" borderId="38" xfId="0" applyFont="1" applyBorder="1" applyAlignment="1">
      <alignment horizontal="center" vertical="center"/>
    </xf>
    <xf numFmtId="3" fontId="33" fillId="4" borderId="63" xfId="1" applyNumberFormat="1" applyFont="1" applyFill="1" applyBorder="1" applyAlignment="1">
      <alignment horizontal="center" vertical="center" shrinkToFit="1"/>
    </xf>
    <xf numFmtId="3" fontId="33" fillId="4" borderId="64" xfId="1" applyNumberFormat="1" applyFont="1" applyFill="1" applyBorder="1" applyAlignment="1">
      <alignment horizontal="center" vertical="center" shrinkToFit="1"/>
    </xf>
    <xf numFmtId="3" fontId="33" fillId="4" borderId="65" xfId="1" applyNumberFormat="1" applyFont="1" applyFill="1" applyBorder="1" applyAlignment="1">
      <alignment horizontal="center" vertical="center" shrinkToFit="1"/>
    </xf>
    <xf numFmtId="0" fontId="32" fillId="0" borderId="14" xfId="0" applyFont="1" applyBorder="1" applyAlignment="1">
      <alignment horizontal="center" vertical="center" shrinkToFit="1"/>
    </xf>
    <xf numFmtId="0" fontId="32" fillId="0" borderId="12" xfId="0" applyFont="1" applyBorder="1" applyAlignment="1">
      <alignment horizontal="center" vertical="center" shrinkToFit="1"/>
    </xf>
    <xf numFmtId="3" fontId="33" fillId="4" borderId="44" xfId="1" applyNumberFormat="1" applyFont="1" applyFill="1" applyBorder="1" applyAlignment="1">
      <alignment horizontal="center" vertical="center" shrinkToFit="1"/>
    </xf>
    <xf numFmtId="0" fontId="33" fillId="4" borderId="42" xfId="1" applyFont="1" applyFill="1" applyBorder="1" applyAlignment="1">
      <alignment horizontal="center" vertical="center" shrinkToFit="1"/>
    </xf>
    <xf numFmtId="3" fontId="33" fillId="4" borderId="42" xfId="1" applyNumberFormat="1" applyFont="1" applyFill="1" applyBorder="1" applyAlignment="1">
      <alignment horizontal="center" vertical="center" shrinkToFit="1"/>
    </xf>
    <xf numFmtId="0" fontId="33" fillId="4" borderId="45" xfId="1" applyFont="1" applyFill="1" applyBorder="1" applyAlignment="1">
      <alignment horizontal="center" vertical="center" shrinkToFit="1"/>
    </xf>
    <xf numFmtId="0" fontId="33" fillId="4" borderId="47" xfId="1" applyFont="1" applyFill="1" applyBorder="1" applyAlignment="1">
      <alignment horizontal="center" vertical="center" shrinkToFit="1"/>
    </xf>
    <xf numFmtId="0" fontId="33" fillId="4" borderId="41" xfId="1" applyFont="1" applyFill="1" applyBorder="1" applyAlignment="1">
      <alignment horizontal="center" vertical="center" shrinkToFit="1"/>
    </xf>
    <xf numFmtId="0" fontId="33" fillId="4" borderId="43" xfId="1" applyFont="1" applyFill="1" applyBorder="1" applyAlignment="1">
      <alignment horizontal="center" vertical="center" shrinkToFit="1"/>
    </xf>
    <xf numFmtId="0" fontId="33" fillId="4" borderId="108" xfId="1" applyFont="1" applyFill="1" applyBorder="1" applyAlignment="1">
      <alignment horizontal="center" vertical="center" shrinkToFit="1"/>
    </xf>
    <xf numFmtId="0" fontId="33" fillId="4" borderId="176" xfId="1" applyFont="1" applyFill="1" applyBorder="1" applyAlignment="1">
      <alignment horizontal="center" vertical="center" shrinkToFit="1"/>
    </xf>
    <xf numFmtId="0" fontId="33" fillId="4" borderId="46" xfId="1" applyFont="1" applyFill="1" applyBorder="1" applyAlignment="1">
      <alignment horizontal="center" vertical="center" shrinkToFit="1"/>
    </xf>
    <xf numFmtId="0" fontId="33" fillId="4" borderId="33" xfId="1" applyFont="1" applyFill="1" applyBorder="1" applyAlignment="1">
      <alignment horizontal="center" vertical="center" shrinkToFit="1"/>
    </xf>
    <xf numFmtId="0" fontId="34" fillId="0" borderId="14" xfId="1" applyFont="1" applyBorder="1" applyAlignment="1">
      <alignment horizontal="left" vertical="center" shrinkToFit="1"/>
    </xf>
    <xf numFmtId="0" fontId="34" fillId="0" borderId="12" xfId="1" applyFont="1" applyBorder="1" applyAlignment="1">
      <alignment horizontal="left" vertical="center" shrinkToFit="1"/>
    </xf>
    <xf numFmtId="3" fontId="33" fillId="4" borderId="41" xfId="1" applyNumberFormat="1" applyFont="1" applyFill="1" applyBorder="1" applyAlignment="1">
      <alignment horizontal="center" vertical="center" shrinkToFit="1"/>
    </xf>
    <xf numFmtId="3" fontId="33" fillId="0" borderId="137" xfId="1" quotePrefix="1" applyNumberFormat="1" applyFont="1" applyBorder="1" applyAlignment="1">
      <alignment vertical="center" shrinkToFit="1"/>
    </xf>
    <xf numFmtId="3" fontId="33" fillId="0" borderId="138" xfId="1" quotePrefix="1" applyNumberFormat="1" applyFont="1" applyBorder="1" applyAlignment="1">
      <alignment vertical="center" shrinkToFit="1"/>
    </xf>
    <xf numFmtId="3" fontId="33" fillId="0" borderId="139" xfId="1" quotePrefix="1" applyNumberFormat="1" applyFont="1" applyBorder="1" applyAlignment="1">
      <alignment vertical="center" shrinkToFit="1"/>
    </xf>
    <xf numFmtId="3" fontId="33" fillId="0" borderId="140" xfId="1" quotePrefix="1" applyNumberFormat="1" applyFont="1" applyBorder="1" applyAlignment="1">
      <alignment vertical="center" shrinkToFit="1"/>
    </xf>
    <xf numFmtId="0" fontId="34" fillId="0" borderId="35" xfId="1" applyFont="1" applyBorder="1" applyAlignment="1">
      <alignment horizontal="center" vertical="center" textRotation="255" wrapText="1"/>
    </xf>
    <xf numFmtId="0" fontId="34" fillId="0" borderId="62" xfId="1" applyFont="1" applyBorder="1" applyAlignment="1">
      <alignment horizontal="center" vertical="center" textRotation="255" wrapText="1"/>
    </xf>
    <xf numFmtId="0" fontId="33" fillId="0" borderId="2" xfId="0" applyFont="1" applyBorder="1" applyAlignment="1">
      <alignment horizontal="center" vertical="center"/>
    </xf>
    <xf numFmtId="0" fontId="33" fillId="0" borderId="3" xfId="0" applyFont="1" applyBorder="1" applyAlignment="1">
      <alignment horizontal="center" vertical="center"/>
    </xf>
    <xf numFmtId="0" fontId="33" fillId="0" borderId="4" xfId="0" applyFont="1" applyBorder="1" applyAlignment="1">
      <alignment horizontal="center" vertical="center"/>
    </xf>
    <xf numFmtId="0" fontId="33" fillId="4" borderId="31" xfId="1" applyFont="1" applyFill="1" applyBorder="1" applyAlignment="1">
      <alignment horizontal="center" vertical="center" shrinkToFit="1"/>
    </xf>
    <xf numFmtId="0" fontId="33" fillId="4" borderId="32" xfId="1" applyFont="1" applyFill="1" applyBorder="1" applyAlignment="1">
      <alignment horizontal="center" vertical="center" shrinkToFit="1"/>
    </xf>
    <xf numFmtId="3" fontId="33" fillId="0" borderId="141" xfId="1" quotePrefix="1" applyNumberFormat="1" applyFont="1" applyBorder="1" applyAlignment="1">
      <alignment vertical="center" shrinkToFit="1"/>
    </xf>
    <xf numFmtId="0" fontId="34" fillId="0" borderId="59" xfId="1" applyFont="1" applyBorder="1" applyAlignment="1">
      <alignment horizontal="center" vertical="center" textRotation="255" wrapText="1"/>
    </xf>
    <xf numFmtId="0" fontId="34" fillId="0" borderId="98" xfId="1" applyFont="1" applyBorder="1" applyAlignment="1">
      <alignment horizontal="left" vertical="center" wrapText="1" shrinkToFit="1"/>
    </xf>
    <xf numFmtId="0" fontId="34" fillId="0" borderId="99" xfId="1" applyFont="1" applyBorder="1" applyAlignment="1">
      <alignment horizontal="left" vertical="center" wrapText="1" shrinkToFit="1"/>
    </xf>
    <xf numFmtId="3" fontId="33" fillId="4" borderId="147" xfId="1" applyNumberFormat="1" applyFont="1" applyFill="1" applyBorder="1" applyAlignment="1">
      <alignment horizontal="right" vertical="center" shrinkToFit="1"/>
    </xf>
    <xf numFmtId="3" fontId="33" fillId="4" borderId="54" xfId="1" applyNumberFormat="1" applyFont="1" applyFill="1" applyBorder="1" applyAlignment="1">
      <alignment horizontal="right" vertical="center" shrinkToFit="1"/>
    </xf>
    <xf numFmtId="3" fontId="33" fillId="4" borderId="166" xfId="1" applyNumberFormat="1" applyFont="1" applyFill="1" applyBorder="1" applyAlignment="1">
      <alignment horizontal="right" vertical="center" shrinkToFit="1"/>
    </xf>
    <xf numFmtId="3" fontId="33" fillId="4" borderId="167" xfId="1" applyNumberFormat="1" applyFont="1" applyFill="1" applyBorder="1" applyAlignment="1">
      <alignment horizontal="right" vertical="center" shrinkToFit="1"/>
    </xf>
    <xf numFmtId="3" fontId="33" fillId="4" borderId="164" xfId="1" applyNumberFormat="1" applyFont="1" applyFill="1" applyBorder="1" applyAlignment="1">
      <alignment horizontal="right" vertical="center" shrinkToFit="1"/>
    </xf>
    <xf numFmtId="3" fontId="33" fillId="4" borderId="165" xfId="1" applyNumberFormat="1" applyFont="1" applyFill="1" applyBorder="1" applyAlignment="1">
      <alignment horizontal="right" vertical="center" shrinkToFit="1"/>
    </xf>
    <xf numFmtId="3" fontId="33" fillId="4" borderId="168" xfId="1" applyNumberFormat="1" applyFont="1" applyFill="1" applyBorder="1" applyAlignment="1">
      <alignment horizontal="right" vertical="center" shrinkToFit="1"/>
    </xf>
    <xf numFmtId="3" fontId="34" fillId="0" borderId="26" xfId="1" applyNumberFormat="1" applyFont="1" applyBorder="1" applyAlignment="1">
      <alignment horizontal="right" vertical="center" shrinkToFit="1"/>
    </xf>
    <xf numFmtId="3" fontId="34" fillId="0" borderId="0" xfId="1" applyNumberFormat="1" applyFont="1" applyAlignment="1">
      <alignment horizontal="right" vertical="center" shrinkToFit="1"/>
    </xf>
    <xf numFmtId="3" fontId="33" fillId="0" borderId="105" xfId="1" applyNumberFormat="1" applyFont="1" applyBorder="1" applyAlignment="1">
      <alignment horizontal="right" vertical="center" shrinkToFit="1"/>
    </xf>
    <xf numFmtId="3" fontId="33" fillId="0" borderId="56" xfId="1" applyNumberFormat="1" applyFont="1" applyBorder="1" applyAlignment="1">
      <alignment horizontal="right" vertical="center" shrinkToFit="1"/>
    </xf>
    <xf numFmtId="3" fontId="33" fillId="0" borderId="57" xfId="1" applyNumberFormat="1" applyFont="1" applyBorder="1" applyAlignment="1">
      <alignment horizontal="right" vertical="center" shrinkToFit="1"/>
    </xf>
    <xf numFmtId="3" fontId="33" fillId="3" borderId="93" xfId="1" applyNumberFormat="1" applyFont="1" applyFill="1" applyBorder="1" applyAlignment="1">
      <alignment horizontal="right" vertical="center" shrinkToFit="1"/>
    </xf>
    <xf numFmtId="3" fontId="33" fillId="3" borderId="136" xfId="1" applyNumberFormat="1" applyFont="1" applyFill="1" applyBorder="1" applyAlignment="1">
      <alignment horizontal="right" vertical="center" shrinkToFit="1"/>
    </xf>
    <xf numFmtId="3" fontId="33" fillId="3" borderId="116" xfId="1" applyNumberFormat="1" applyFont="1" applyFill="1" applyBorder="1" applyAlignment="1">
      <alignment horizontal="right" vertical="center" shrinkToFit="1"/>
    </xf>
    <xf numFmtId="3" fontId="33" fillId="3" borderId="94" xfId="1" applyNumberFormat="1" applyFont="1" applyFill="1" applyBorder="1" applyAlignment="1">
      <alignment horizontal="right" vertical="center" shrinkToFit="1"/>
    </xf>
    <xf numFmtId="3" fontId="33" fillId="0" borderId="73" xfId="1" applyNumberFormat="1" applyFont="1" applyBorder="1" applyAlignment="1">
      <alignment horizontal="right" vertical="center" shrinkToFit="1"/>
    </xf>
    <xf numFmtId="3" fontId="33" fillId="0" borderId="143" xfId="1" applyNumberFormat="1" applyFont="1" applyBorder="1" applyAlignment="1">
      <alignment horizontal="right" vertical="center" shrinkToFit="1"/>
    </xf>
    <xf numFmtId="3" fontId="33" fillId="0" borderId="51" xfId="1" applyNumberFormat="1" applyFont="1" applyBorder="1" applyAlignment="1">
      <alignment horizontal="right" vertical="center" shrinkToFit="1"/>
    </xf>
    <xf numFmtId="3" fontId="33" fillId="0" borderId="58" xfId="1" applyNumberFormat="1" applyFont="1" applyBorder="1" applyAlignment="1">
      <alignment horizontal="right" vertical="center" shrinkToFit="1"/>
    </xf>
    <xf numFmtId="3" fontId="33" fillId="0" borderId="54" xfId="1" applyNumberFormat="1" applyFont="1" applyBorder="1" applyAlignment="1">
      <alignment horizontal="right" vertical="center" shrinkToFit="1"/>
    </xf>
    <xf numFmtId="3" fontId="33" fillId="0" borderId="74" xfId="1" applyNumberFormat="1" applyFont="1" applyBorder="1" applyAlignment="1">
      <alignment horizontal="right" vertical="center" shrinkToFit="1"/>
    </xf>
    <xf numFmtId="3" fontId="33" fillId="0" borderId="104" xfId="1" applyNumberFormat="1" applyFont="1" applyBorder="1" applyAlignment="1">
      <alignment horizontal="right" vertical="center" shrinkToFit="1"/>
    </xf>
    <xf numFmtId="3" fontId="33" fillId="6" borderId="53" xfId="1" applyNumberFormat="1" applyFont="1" applyFill="1" applyBorder="1" applyAlignment="1">
      <alignment horizontal="right" vertical="center" shrinkToFit="1"/>
    </xf>
    <xf numFmtId="3" fontId="33" fillId="6" borderId="54" xfId="1" applyNumberFormat="1" applyFont="1" applyFill="1" applyBorder="1" applyAlignment="1">
      <alignment horizontal="right" vertical="center" shrinkToFit="1"/>
    </xf>
    <xf numFmtId="3" fontId="33" fillId="6" borderId="135" xfId="1" applyNumberFormat="1" applyFont="1" applyFill="1" applyBorder="1" applyAlignment="1">
      <alignment horizontal="right" vertical="center" shrinkToFit="1"/>
    </xf>
    <xf numFmtId="3" fontId="33" fillId="0" borderId="131" xfId="1" applyNumberFormat="1" applyFont="1" applyBorder="1" applyAlignment="1">
      <alignment horizontal="right" vertical="center" shrinkToFit="1"/>
    </xf>
    <xf numFmtId="3" fontId="33" fillId="0" borderId="132" xfId="1" applyNumberFormat="1" applyFont="1" applyBorder="1" applyAlignment="1">
      <alignment horizontal="right" vertical="center" shrinkToFit="1"/>
    </xf>
    <xf numFmtId="3" fontId="33" fillId="0" borderId="133" xfId="1" applyNumberFormat="1" applyFont="1" applyBorder="1" applyAlignment="1">
      <alignment horizontal="right" vertical="center" shrinkToFit="1"/>
    </xf>
    <xf numFmtId="3" fontId="33" fillId="0" borderId="134" xfId="1" applyNumberFormat="1" applyFont="1" applyBorder="1" applyAlignment="1">
      <alignment horizontal="right" vertical="center" shrinkToFit="1"/>
    </xf>
    <xf numFmtId="3" fontId="33" fillId="0" borderId="142" xfId="1" applyNumberFormat="1" applyFont="1" applyBorder="1" applyAlignment="1">
      <alignment horizontal="right" vertical="center" shrinkToFit="1"/>
    </xf>
    <xf numFmtId="3" fontId="33" fillId="6" borderId="74" xfId="1" applyNumberFormat="1" applyFont="1" applyFill="1" applyBorder="1" applyAlignment="1">
      <alignment horizontal="right" vertical="center" shrinkToFit="1"/>
    </xf>
    <xf numFmtId="3" fontId="33" fillId="0" borderId="135" xfId="1" applyNumberFormat="1" applyFont="1" applyBorder="1" applyAlignment="1">
      <alignment horizontal="right" vertical="center" shrinkToFit="1"/>
    </xf>
    <xf numFmtId="0" fontId="34" fillId="0" borderId="34" xfId="1" applyFont="1" applyBorder="1" applyAlignment="1">
      <alignment horizontal="center" vertical="center" textRotation="255" wrapText="1"/>
    </xf>
    <xf numFmtId="0" fontId="34" fillId="0" borderId="13" xfId="1" applyFont="1" applyBorder="1" applyAlignment="1">
      <alignment horizontal="center" vertical="center" textRotation="255"/>
    </xf>
    <xf numFmtId="0" fontId="35" fillId="4" borderId="23" xfId="1" applyFont="1" applyFill="1" applyBorder="1" applyAlignment="1">
      <alignment horizontal="left" vertical="center" shrinkToFit="1"/>
    </xf>
    <xf numFmtId="0" fontId="35" fillId="4" borderId="24" xfId="1" applyFont="1" applyFill="1" applyBorder="1" applyAlignment="1">
      <alignment horizontal="left" vertical="center" shrinkToFit="1"/>
    </xf>
    <xf numFmtId="3" fontId="33" fillId="0" borderId="146" xfId="1" applyNumberFormat="1" applyFont="1" applyBorder="1" applyAlignment="1">
      <alignment horizontal="right" vertical="center" shrinkToFit="1"/>
    </xf>
    <xf numFmtId="3" fontId="33" fillId="0" borderId="149" xfId="1" quotePrefix="1" applyNumberFormat="1" applyFont="1" applyBorder="1" applyAlignment="1">
      <alignment vertical="center" shrinkToFit="1"/>
    </xf>
    <xf numFmtId="3" fontId="33" fillId="3" borderId="148" xfId="1" applyNumberFormat="1" applyFont="1" applyFill="1" applyBorder="1" applyAlignment="1">
      <alignment horizontal="right" vertical="center" shrinkToFit="1"/>
    </xf>
    <xf numFmtId="3" fontId="33" fillId="3" borderId="56" xfId="1" applyNumberFormat="1" applyFont="1" applyFill="1" applyBorder="1" applyAlignment="1">
      <alignment horizontal="right" vertical="center" shrinkToFit="1"/>
    </xf>
    <xf numFmtId="3" fontId="33" fillId="6" borderId="147" xfId="1" applyNumberFormat="1" applyFont="1" applyFill="1" applyBorder="1" applyAlignment="1">
      <alignment horizontal="right" vertical="center" shrinkToFit="1"/>
    </xf>
    <xf numFmtId="0" fontId="34" fillId="4" borderId="23" xfId="1" applyFont="1" applyFill="1" applyBorder="1" applyAlignment="1">
      <alignment horizontal="center" vertical="center"/>
    </xf>
    <xf numFmtId="0" fontId="34" fillId="4" borderId="24" xfId="1" applyFont="1" applyFill="1" applyBorder="1" applyAlignment="1">
      <alignment horizontal="center" vertical="center"/>
    </xf>
    <xf numFmtId="0" fontId="34" fillId="4" borderId="26" xfId="1" applyFont="1" applyFill="1" applyBorder="1" applyAlignment="1">
      <alignment horizontal="center" vertical="center"/>
    </xf>
    <xf numFmtId="0" fontId="34" fillId="4" borderId="0" xfId="1" applyFont="1" applyFill="1" applyAlignment="1">
      <alignment horizontal="center" vertical="center"/>
    </xf>
    <xf numFmtId="0" fontId="34" fillId="4" borderId="28" xfId="1" applyFont="1" applyFill="1" applyBorder="1" applyAlignment="1">
      <alignment horizontal="center" vertical="center"/>
    </xf>
    <xf numFmtId="0" fontId="34" fillId="4" borderId="29" xfId="1" applyFont="1" applyFill="1" applyBorder="1" applyAlignment="1">
      <alignment horizontal="center" vertical="center"/>
    </xf>
    <xf numFmtId="0" fontId="34" fillId="4" borderId="34" xfId="1" applyFont="1" applyFill="1" applyBorder="1" applyAlignment="1">
      <alignment horizontal="center" vertical="center"/>
    </xf>
    <xf numFmtId="0" fontId="34" fillId="4" borderId="14" xfId="1" applyFont="1" applyFill="1" applyBorder="1" applyAlignment="1">
      <alignment horizontal="center" vertical="center" shrinkToFit="1"/>
    </xf>
    <xf numFmtId="0" fontId="34" fillId="4" borderId="12" xfId="1" applyFont="1" applyFill="1" applyBorder="1" applyAlignment="1">
      <alignment horizontal="center" vertical="center" shrinkToFit="1"/>
    </xf>
    <xf numFmtId="0" fontId="34" fillId="4" borderId="13" xfId="1" applyFont="1" applyFill="1" applyBorder="1" applyAlignment="1">
      <alignment horizontal="center" vertical="center" shrinkToFit="1"/>
    </xf>
    <xf numFmtId="0" fontId="34" fillId="4" borderId="23" xfId="1" applyFont="1" applyFill="1" applyBorder="1" applyAlignment="1">
      <alignment horizontal="center" vertical="center" shrinkToFit="1"/>
    </xf>
    <xf numFmtId="0" fontId="34" fillId="4" borderId="39" xfId="1" applyFont="1" applyFill="1" applyBorder="1" applyAlignment="1">
      <alignment horizontal="center" vertical="center" shrinkToFit="1"/>
    </xf>
    <xf numFmtId="0" fontId="34" fillId="4" borderId="40" xfId="1" applyFont="1" applyFill="1" applyBorder="1" applyAlignment="1">
      <alignment horizontal="center" vertical="center" shrinkToFit="1"/>
    </xf>
    <xf numFmtId="0" fontId="34" fillId="4" borderId="20" xfId="1" applyFont="1" applyFill="1" applyBorder="1" applyAlignment="1">
      <alignment horizontal="center" vertical="center" shrinkToFit="1"/>
    </xf>
    <xf numFmtId="3" fontId="33" fillId="4" borderId="101" xfId="1" applyNumberFormat="1" applyFont="1" applyFill="1" applyBorder="1" applyAlignment="1">
      <alignment horizontal="center" vertical="center" shrinkToFit="1"/>
    </xf>
    <xf numFmtId="3" fontId="33" fillId="4" borderId="100" xfId="1" applyNumberFormat="1" applyFont="1" applyFill="1" applyBorder="1" applyAlignment="1">
      <alignment horizontal="center" vertical="center" shrinkToFit="1"/>
    </xf>
    <xf numFmtId="0" fontId="32" fillId="0" borderId="2"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150" xfId="0" applyFont="1" applyBorder="1" applyAlignment="1">
      <alignment horizontal="center" vertical="center" shrinkToFit="1"/>
    </xf>
    <xf numFmtId="0" fontId="36" fillId="0" borderId="151" xfId="0" applyFont="1" applyBorder="1" applyAlignment="1">
      <alignment horizontal="center" vertical="center"/>
    </xf>
    <xf numFmtId="0" fontId="36" fillId="0" borderId="3" xfId="0" applyFont="1" applyBorder="1" applyAlignment="1">
      <alignment horizontal="center" vertical="center"/>
    </xf>
    <xf numFmtId="0" fontId="32" fillId="0" borderId="13" xfId="0" applyFont="1" applyBorder="1" applyAlignment="1">
      <alignment horizontal="center" vertical="center" shrinkToFit="1"/>
    </xf>
    <xf numFmtId="199" fontId="33" fillId="4" borderId="63" xfId="1" applyNumberFormat="1" applyFont="1" applyFill="1" applyBorder="1" applyAlignment="1">
      <alignment horizontal="center" vertical="center" shrinkToFit="1"/>
    </xf>
    <xf numFmtId="199" fontId="33" fillId="4" borderId="64" xfId="1" applyNumberFormat="1" applyFont="1" applyFill="1" applyBorder="1" applyAlignment="1">
      <alignment horizontal="center" vertical="center" shrinkToFit="1"/>
    </xf>
    <xf numFmtId="0" fontId="32" fillId="0" borderId="2" xfId="0" applyFont="1" applyBorder="1" applyAlignment="1">
      <alignment horizontal="center" vertical="center"/>
    </xf>
    <xf numFmtId="0" fontId="32" fillId="0" borderId="3" xfId="0" applyFont="1" applyBorder="1" applyAlignment="1">
      <alignment horizontal="center" vertical="center"/>
    </xf>
    <xf numFmtId="0" fontId="32" fillId="0" borderId="4" xfId="0" applyFont="1" applyBorder="1" applyAlignment="1">
      <alignment horizontal="center" vertical="center"/>
    </xf>
    <xf numFmtId="0" fontId="32" fillId="0" borderId="10" xfId="0" applyFont="1" applyBorder="1" applyAlignment="1">
      <alignment horizontal="center" vertical="center"/>
    </xf>
    <xf numFmtId="0" fontId="32" fillId="0" borderId="0" xfId="0" applyFont="1" applyAlignment="1">
      <alignment horizontal="center" vertical="center"/>
    </xf>
    <xf numFmtId="0" fontId="32" fillId="0" borderId="27" xfId="0" applyFont="1" applyBorder="1" applyAlignment="1">
      <alignment horizontal="center" vertical="center"/>
    </xf>
    <xf numFmtId="0" fontId="32" fillId="0" borderId="126" xfId="0" applyFont="1" applyBorder="1" applyAlignment="1">
      <alignment horizontal="center" vertical="center" shrinkToFit="1"/>
    </xf>
    <xf numFmtId="0" fontId="32" fillId="0" borderId="128" xfId="0" applyFont="1" applyBorder="1" applyAlignment="1">
      <alignment horizontal="center" vertical="center" shrinkToFit="1"/>
    </xf>
    <xf numFmtId="0" fontId="32" fillId="0" borderId="127" xfId="0" applyFont="1" applyBorder="1" applyAlignment="1">
      <alignment horizontal="center" vertical="center" shrinkToFit="1"/>
    </xf>
    <xf numFmtId="0" fontId="33" fillId="0" borderId="126" xfId="0" applyFont="1" applyBorder="1" applyAlignment="1">
      <alignment horizontal="center" vertical="center"/>
    </xf>
    <xf numFmtId="0" fontId="33" fillId="0" borderId="163" xfId="0" applyFont="1" applyBorder="1" applyAlignment="1">
      <alignment horizontal="center" vertical="center"/>
    </xf>
    <xf numFmtId="0" fontId="33" fillId="0" borderId="153" xfId="0" applyFont="1" applyBorder="1" applyAlignment="1">
      <alignment horizontal="center" vertical="center"/>
    </xf>
    <xf numFmtId="0" fontId="33" fillId="0" borderId="127" xfId="0" applyFont="1" applyBorder="1" applyAlignment="1">
      <alignment horizontal="center" vertical="center"/>
    </xf>
    <xf numFmtId="0" fontId="33" fillId="0" borderId="154" xfId="0" applyFont="1" applyBorder="1" applyAlignment="1">
      <alignment horizontal="center" vertical="center"/>
    </xf>
    <xf numFmtId="0" fontId="33" fillId="0" borderId="152" xfId="0" applyFont="1" applyBorder="1" applyAlignment="1">
      <alignment horizontal="center" vertical="center"/>
    </xf>
    <xf numFmtId="0" fontId="33" fillId="0" borderId="162" xfId="0" applyFont="1" applyBorder="1" applyAlignment="1">
      <alignment horizontal="center" vertical="center"/>
    </xf>
    <xf numFmtId="0" fontId="32" fillId="0" borderId="104" xfId="0" applyFont="1" applyBorder="1" applyAlignment="1">
      <alignment horizontal="center" vertical="center" shrinkToFit="1"/>
    </xf>
    <xf numFmtId="0" fontId="32" fillId="0" borderId="50" xfId="0" applyFont="1" applyBorder="1" applyAlignment="1">
      <alignment horizontal="center" vertical="center" shrinkToFit="1"/>
    </xf>
    <xf numFmtId="0" fontId="32" fillId="0" borderId="80" xfId="0" applyFont="1" applyBorder="1" applyAlignment="1">
      <alignment horizontal="center" vertical="center" shrinkToFit="1"/>
    </xf>
    <xf numFmtId="0" fontId="33" fillId="0" borderId="104" xfId="0" applyFont="1" applyBorder="1" applyAlignment="1">
      <alignment horizontal="center" vertical="center"/>
    </xf>
    <xf numFmtId="0" fontId="33" fillId="0" borderId="58" xfId="0" applyFont="1" applyBorder="1" applyAlignment="1">
      <alignment horizontal="center" vertical="center"/>
    </xf>
    <xf numFmtId="0" fontId="33" fillId="0" borderId="74" xfId="0" applyFont="1" applyBorder="1" applyAlignment="1">
      <alignment horizontal="center" vertical="center"/>
    </xf>
    <xf numFmtId="0" fontId="33" fillId="0" borderId="80" xfId="0" applyFont="1" applyBorder="1" applyAlignment="1">
      <alignment horizontal="center" vertical="center"/>
    </xf>
    <xf numFmtId="0" fontId="33" fillId="0" borderId="147" xfId="0" applyFont="1" applyBorder="1" applyAlignment="1">
      <alignment horizontal="center" vertical="center"/>
    </xf>
    <xf numFmtId="0" fontId="33" fillId="0" borderId="54" xfId="0" applyFont="1" applyBorder="1" applyAlignment="1">
      <alignment horizontal="center" vertical="center"/>
    </xf>
    <xf numFmtId="0" fontId="33" fillId="0" borderId="52" xfId="0" applyFont="1" applyBorder="1" applyAlignment="1">
      <alignment horizontal="center" vertical="center"/>
    </xf>
    <xf numFmtId="0" fontId="32" fillId="0" borderId="16" xfId="0" applyFont="1" applyBorder="1" applyAlignment="1">
      <alignment horizontal="center" vertical="center"/>
    </xf>
    <xf numFmtId="0" fontId="32" fillId="0" borderId="1" xfId="0" applyFont="1" applyBorder="1" applyAlignment="1">
      <alignment horizontal="center" vertical="center"/>
    </xf>
    <xf numFmtId="0" fontId="32" fillId="0" borderId="155" xfId="0" applyFont="1" applyBorder="1" applyAlignment="1">
      <alignment horizontal="center" vertical="center"/>
    </xf>
    <xf numFmtId="0" fontId="32" fillId="0" borderId="156" xfId="0" applyFont="1" applyBorder="1" applyAlignment="1">
      <alignment horizontal="center" vertical="center" shrinkToFit="1"/>
    </xf>
    <xf numFmtId="0" fontId="32" fillId="0" borderId="157" xfId="0" applyFont="1" applyBorder="1" applyAlignment="1">
      <alignment horizontal="center" vertical="center" shrinkToFit="1"/>
    </xf>
    <xf numFmtId="0" fontId="32" fillId="0" borderId="158" xfId="0" applyFont="1" applyBorder="1" applyAlignment="1">
      <alignment horizontal="center" vertical="center" shrinkToFit="1"/>
    </xf>
    <xf numFmtId="0" fontId="33" fillId="0" borderId="159" xfId="0" applyFont="1" applyBorder="1" applyAlignment="1">
      <alignment horizontal="center" vertical="center"/>
    </xf>
    <xf numFmtId="0" fontId="33" fillId="0" borderId="160" xfId="0" applyFont="1" applyBorder="1" applyAlignment="1">
      <alignment horizontal="center" vertical="center"/>
    </xf>
    <xf numFmtId="0" fontId="33" fillId="0" borderId="161" xfId="0" applyFont="1" applyBorder="1" applyAlignment="1">
      <alignment horizontal="center" vertical="center"/>
    </xf>
    <xf numFmtId="0" fontId="33" fillId="0" borderId="158" xfId="0" applyFont="1" applyBorder="1" applyAlignment="1">
      <alignment horizontal="center" vertical="center"/>
    </xf>
    <xf numFmtId="0" fontId="33" fillId="0" borderId="156" xfId="0" applyFont="1" applyBorder="1" applyAlignment="1">
      <alignment horizontal="center" vertical="center"/>
    </xf>
    <xf numFmtId="0" fontId="33" fillId="0" borderId="169" xfId="0" applyFont="1" applyBorder="1" applyAlignment="1">
      <alignment horizontal="center" vertical="center"/>
    </xf>
    <xf numFmtId="0" fontId="33" fillId="0" borderId="78" xfId="0" applyFont="1" applyBorder="1" applyAlignment="1">
      <alignment horizontal="center" vertical="center"/>
    </xf>
    <xf numFmtId="186" fontId="23" fillId="0" borderId="35" xfId="6" applyNumberFormat="1" applyFont="1" applyBorder="1">
      <alignment vertical="center"/>
    </xf>
    <xf numFmtId="186" fontId="23" fillId="0" borderId="59" xfId="6" applyNumberFormat="1" applyFont="1" applyBorder="1">
      <alignment vertical="center"/>
    </xf>
    <xf numFmtId="186" fontId="23" fillId="0" borderId="62" xfId="6" applyNumberFormat="1" applyFont="1" applyBorder="1">
      <alignment vertical="center"/>
    </xf>
    <xf numFmtId="3" fontId="23" fillId="0" borderId="59" xfId="6" applyNumberFormat="1" applyFont="1" applyBorder="1" applyAlignment="1">
      <alignment horizontal="center" vertical="center"/>
    </xf>
    <xf numFmtId="186" fontId="23" fillId="0" borderId="83" xfId="6" applyNumberFormat="1" applyFont="1" applyBorder="1">
      <alignment vertical="center"/>
    </xf>
    <xf numFmtId="3" fontId="23" fillId="0" borderId="86" xfId="6" applyNumberFormat="1" applyFont="1" applyBorder="1" applyAlignment="1">
      <alignment horizontal="distributed" vertical="center" wrapText="1"/>
    </xf>
    <xf numFmtId="3" fontId="23" fillId="0" borderId="62" xfId="6" applyNumberFormat="1" applyFont="1" applyBorder="1" applyAlignment="1">
      <alignment horizontal="distributed" vertical="center"/>
    </xf>
    <xf numFmtId="185" fontId="23" fillId="0" borderId="59" xfId="6" applyNumberFormat="1" applyFont="1" applyBorder="1" applyAlignment="1">
      <alignment horizontal="center" vertical="center"/>
    </xf>
    <xf numFmtId="187" fontId="23" fillId="0" borderId="59" xfId="6" applyNumberFormat="1" applyFont="1" applyBorder="1" applyAlignment="1">
      <alignment horizontal="center" vertical="center"/>
    </xf>
    <xf numFmtId="186" fontId="23" fillId="0" borderId="86" xfId="6" applyNumberFormat="1" applyFont="1" applyBorder="1">
      <alignment vertical="center"/>
    </xf>
    <xf numFmtId="3" fontId="23" fillId="0" borderId="35" xfId="6" applyNumberFormat="1" applyFont="1" applyBorder="1" applyAlignment="1">
      <alignment horizontal="center" vertical="center" wrapText="1"/>
    </xf>
    <xf numFmtId="3" fontId="23" fillId="0" borderId="59" xfId="6" applyNumberFormat="1" applyFont="1" applyBorder="1" applyAlignment="1">
      <alignment horizontal="center" vertical="center" wrapText="1"/>
    </xf>
    <xf numFmtId="3" fontId="23" fillId="0" borderId="62" xfId="6" applyNumberFormat="1" applyFont="1" applyBorder="1" applyAlignment="1">
      <alignment horizontal="center" vertical="center" wrapText="1"/>
    </xf>
    <xf numFmtId="0" fontId="23" fillId="0" borderId="35" xfId="6" applyFont="1" applyBorder="1" applyAlignment="1">
      <alignment horizontal="center" vertical="center"/>
    </xf>
    <xf numFmtId="0" fontId="23" fillId="0" borderId="59" xfId="6" applyFont="1" applyBorder="1" applyAlignment="1">
      <alignment horizontal="center" vertical="center"/>
    </xf>
    <xf numFmtId="0" fontId="23" fillId="0" borderId="62" xfId="6" applyFont="1" applyBorder="1" applyAlignment="1">
      <alignment horizontal="center" vertical="center"/>
    </xf>
    <xf numFmtId="3" fontId="23" fillId="0" borderId="35" xfId="6" applyNumberFormat="1" applyFont="1" applyBorder="1" applyAlignment="1">
      <alignment horizontal="distributed" vertical="center" wrapText="1"/>
    </xf>
    <xf numFmtId="3" fontId="23" fillId="0" borderId="83" xfId="6" applyNumberFormat="1" applyFont="1" applyBorder="1" applyAlignment="1">
      <alignment horizontal="distributed" vertical="center"/>
    </xf>
    <xf numFmtId="188" fontId="23" fillId="0" borderId="66" xfId="6" applyNumberFormat="1" applyFont="1" applyBorder="1" applyAlignment="1">
      <alignment horizontal="center" vertical="center" wrapText="1"/>
    </xf>
    <xf numFmtId="188" fontId="23" fillId="0" borderId="67" xfId="6" applyNumberFormat="1" applyFont="1" applyBorder="1" applyAlignment="1">
      <alignment horizontal="center" vertical="center" wrapText="1"/>
    </xf>
    <xf numFmtId="188" fontId="23" fillId="0" borderId="68" xfId="6" applyNumberFormat="1" applyFont="1" applyBorder="1" applyAlignment="1">
      <alignment horizontal="center" vertical="center" wrapText="1"/>
    </xf>
    <xf numFmtId="185" fontId="30" fillId="0" borderId="24" xfId="6" applyNumberFormat="1" applyFont="1" applyBorder="1" applyAlignment="1">
      <alignment horizontal="center" vertical="center" wrapText="1"/>
    </xf>
    <xf numFmtId="185" fontId="30" fillId="0" borderId="0" xfId="6" applyNumberFormat="1" applyFont="1" applyAlignment="1">
      <alignment horizontal="center" vertical="center" wrapText="1"/>
    </xf>
    <xf numFmtId="185" fontId="30" fillId="0" borderId="29" xfId="6" applyNumberFormat="1" applyFont="1" applyBorder="1" applyAlignment="1">
      <alignment horizontal="center" vertical="center" wrapText="1"/>
    </xf>
    <xf numFmtId="185" fontId="30" fillId="0" borderId="25" xfId="6" applyNumberFormat="1" applyFont="1" applyBorder="1" applyAlignment="1">
      <alignment horizontal="center" vertical="center" wrapText="1"/>
    </xf>
    <xf numFmtId="185" fontId="30" fillId="0" borderId="27" xfId="6" applyNumberFormat="1" applyFont="1" applyBorder="1" applyAlignment="1">
      <alignment horizontal="center" vertical="center" wrapText="1"/>
    </xf>
    <xf numFmtId="185" fontId="30" fillId="0" borderId="30" xfId="6" applyNumberFormat="1" applyFont="1" applyBorder="1" applyAlignment="1">
      <alignment horizontal="center" vertical="center" wrapText="1"/>
    </xf>
    <xf numFmtId="3" fontId="30" fillId="0" borderId="23" xfId="6" applyNumberFormat="1" applyFont="1" applyBorder="1" applyAlignment="1">
      <alignment horizontal="center" vertical="center" wrapText="1"/>
    </xf>
    <xf numFmtId="3" fontId="30" fillId="0" borderId="26" xfId="6" applyNumberFormat="1" applyFont="1" applyBorder="1" applyAlignment="1">
      <alignment horizontal="center" vertical="center" wrapText="1"/>
    </xf>
    <xf numFmtId="3" fontId="30" fillId="0" borderId="28" xfId="6" applyNumberFormat="1" applyFont="1" applyBorder="1" applyAlignment="1">
      <alignment horizontal="center" vertical="center" wrapText="1"/>
    </xf>
    <xf numFmtId="187" fontId="23" fillId="0" borderId="27" xfId="6" applyNumberFormat="1" applyFont="1" applyBorder="1" applyAlignment="1">
      <alignment horizontal="center" vertical="center"/>
    </xf>
    <xf numFmtId="196" fontId="30" fillId="0" borderId="25" xfId="6" applyNumberFormat="1" applyFont="1" applyBorder="1" applyAlignment="1">
      <alignment horizontal="center" vertical="center" wrapText="1"/>
    </xf>
    <xf numFmtId="196" fontId="30" fillId="0" borderId="27" xfId="6" applyNumberFormat="1" applyFont="1" applyBorder="1" applyAlignment="1">
      <alignment horizontal="center" vertical="center" wrapText="1"/>
    </xf>
    <xf numFmtId="196" fontId="30" fillId="0" borderId="30" xfId="6" applyNumberFormat="1" applyFont="1" applyBorder="1" applyAlignment="1">
      <alignment horizontal="center" vertical="center" wrapText="1"/>
    </xf>
    <xf numFmtId="187" fontId="23" fillId="0" borderId="0" xfId="6" applyNumberFormat="1" applyFont="1" applyAlignment="1">
      <alignment horizontal="center" vertical="center"/>
    </xf>
    <xf numFmtId="186" fontId="23" fillId="0" borderId="66" xfId="6" applyNumberFormat="1" applyFont="1" applyBorder="1" applyAlignment="1">
      <alignment horizontal="right" vertical="center" wrapText="1"/>
    </xf>
    <xf numFmtId="186" fontId="23" fillId="0" borderId="67" xfId="6" applyNumberFormat="1" applyFont="1" applyBorder="1" applyAlignment="1">
      <alignment horizontal="right" vertical="center" wrapText="1"/>
    </xf>
    <xf numFmtId="186" fontId="23" fillId="0" borderId="68" xfId="6" applyNumberFormat="1" applyFont="1" applyBorder="1" applyAlignment="1">
      <alignment horizontal="right" vertical="center" wrapText="1"/>
    </xf>
    <xf numFmtId="186" fontId="23" fillId="0" borderId="81" xfId="6" applyNumberFormat="1" applyFont="1" applyBorder="1" applyAlignment="1">
      <alignment horizontal="right" vertical="center" wrapText="1"/>
    </xf>
    <xf numFmtId="186" fontId="23" fillId="0" borderId="84" xfId="6" applyNumberFormat="1" applyFont="1" applyBorder="1" applyAlignment="1">
      <alignment horizontal="right" vertical="center" wrapText="1"/>
    </xf>
    <xf numFmtId="186" fontId="23" fillId="0" borderId="70" xfId="6" applyNumberFormat="1" applyFont="1" applyBorder="1" applyAlignment="1">
      <alignment horizontal="right" vertical="center" wrapText="1"/>
    </xf>
    <xf numFmtId="186" fontId="23" fillId="0" borderId="35" xfId="6" applyNumberFormat="1" applyFont="1" applyBorder="1" applyAlignment="1">
      <alignment vertical="center" wrapText="1"/>
    </xf>
    <xf numFmtId="186" fontId="23" fillId="0" borderId="59" xfId="6" applyNumberFormat="1" applyFont="1" applyBorder="1" applyAlignment="1">
      <alignment vertical="center" wrapText="1"/>
    </xf>
    <xf numFmtId="186" fontId="23" fillId="0" borderId="62" xfId="6" applyNumberFormat="1" applyFont="1" applyBorder="1" applyAlignment="1">
      <alignment vertical="center" wrapText="1"/>
    </xf>
    <xf numFmtId="187" fontId="23" fillId="0" borderId="24" xfId="6" applyNumberFormat="1" applyFont="1" applyBorder="1" applyAlignment="1">
      <alignment horizontal="center" vertical="center"/>
    </xf>
    <xf numFmtId="187" fontId="23" fillId="0" borderId="29" xfId="6" applyNumberFormat="1" applyFont="1" applyBorder="1" applyAlignment="1">
      <alignment horizontal="center" vertical="center"/>
    </xf>
    <xf numFmtId="196" fontId="30" fillId="0" borderId="24" xfId="6" applyNumberFormat="1" applyFont="1" applyBorder="1" applyAlignment="1">
      <alignment horizontal="center" vertical="center" wrapText="1"/>
    </xf>
    <xf numFmtId="196" fontId="30" fillId="0" borderId="0" xfId="6" applyNumberFormat="1" applyFont="1" applyAlignment="1">
      <alignment horizontal="center" vertical="center" wrapText="1"/>
    </xf>
    <xf numFmtId="196" fontId="30" fillId="0" borderId="29" xfId="6" applyNumberFormat="1" applyFont="1" applyBorder="1" applyAlignment="1">
      <alignment horizontal="center" vertical="center" wrapText="1"/>
    </xf>
    <xf numFmtId="186" fontId="23" fillId="0" borderId="23" xfId="6" applyNumberFormat="1" applyFont="1" applyBorder="1" applyAlignment="1">
      <alignment vertical="center" wrapText="1"/>
    </xf>
    <xf numFmtId="186" fontId="23" fillId="0" borderId="26" xfId="6" applyNumberFormat="1" applyFont="1" applyBorder="1" applyAlignment="1">
      <alignment vertical="center" wrapText="1"/>
    </xf>
    <xf numFmtId="186" fontId="23" fillId="0" borderId="28" xfId="6" applyNumberFormat="1" applyFont="1" applyBorder="1" applyAlignment="1">
      <alignment vertical="center" wrapText="1"/>
    </xf>
    <xf numFmtId="187" fontId="30" fillId="0" borderId="0" xfId="6" applyNumberFormat="1" applyFont="1" applyAlignment="1">
      <alignment horizontal="center" vertical="center"/>
    </xf>
    <xf numFmtId="186" fontId="23" fillId="0" borderId="28" xfId="6" applyNumberFormat="1" applyFont="1" applyBorder="1" applyAlignment="1">
      <alignment horizontal="center" vertical="center" wrapText="1"/>
    </xf>
    <xf numFmtId="186" fontId="23" fillId="0" borderId="29" xfId="6" applyNumberFormat="1" applyFont="1" applyBorder="1" applyAlignment="1">
      <alignment horizontal="center" vertical="center" wrapText="1"/>
    </xf>
    <xf numFmtId="186" fontId="23" fillId="0" borderId="30" xfId="6" applyNumberFormat="1" applyFont="1" applyBorder="1" applyAlignment="1">
      <alignment horizontal="center" vertical="center" wrapText="1"/>
    </xf>
    <xf numFmtId="3" fontId="23" fillId="0" borderId="94" xfId="6" applyNumberFormat="1" applyFont="1" applyBorder="1" applyAlignment="1">
      <alignment horizontal="center" vertical="center" wrapText="1"/>
    </xf>
    <xf numFmtId="3" fontId="23" fillId="0" borderId="27" xfId="6" applyNumberFormat="1" applyFont="1" applyBorder="1" applyAlignment="1">
      <alignment horizontal="center" vertical="center" wrapText="1"/>
    </xf>
    <xf numFmtId="185" fontId="30" fillId="0" borderId="23" xfId="6" applyNumberFormat="1" applyFont="1" applyBorder="1" applyAlignment="1">
      <alignment horizontal="center" vertical="center" wrapText="1"/>
    </xf>
    <xf numFmtId="185" fontId="30" fillId="0" borderId="115" xfId="6" applyNumberFormat="1" applyFont="1" applyBorder="1" applyAlignment="1">
      <alignment horizontal="center" vertical="center" wrapText="1"/>
    </xf>
    <xf numFmtId="3" fontId="23" fillId="0" borderId="109" xfId="6" applyNumberFormat="1" applyFont="1" applyBorder="1" applyAlignment="1">
      <alignment horizontal="center" vertical="center" wrapText="1"/>
    </xf>
    <xf numFmtId="3" fontId="23" fillId="0" borderId="110" xfId="6" applyNumberFormat="1" applyFont="1" applyBorder="1" applyAlignment="1">
      <alignment horizontal="center" vertical="center" wrapText="1"/>
    </xf>
    <xf numFmtId="3" fontId="23" fillId="0" borderId="111" xfId="6" applyNumberFormat="1" applyFont="1" applyBorder="1" applyAlignment="1">
      <alignment horizontal="center" vertical="center" wrapText="1"/>
    </xf>
    <xf numFmtId="186" fontId="23" fillId="0" borderId="120" xfId="6" applyNumberFormat="1" applyFont="1" applyBorder="1" applyAlignment="1">
      <alignment horizontal="center" vertical="center" wrapText="1"/>
    </xf>
    <xf numFmtId="186" fontId="23" fillId="0" borderId="121" xfId="6" applyNumberFormat="1" applyFont="1" applyBorder="1" applyAlignment="1">
      <alignment horizontal="center" vertical="center" wrapText="1"/>
    </xf>
    <xf numFmtId="186" fontId="23" fillId="0" borderId="122" xfId="6" applyNumberFormat="1" applyFont="1" applyBorder="1" applyAlignment="1">
      <alignment horizontal="center" vertical="center" wrapText="1"/>
    </xf>
    <xf numFmtId="3" fontId="23" fillId="0" borderId="23" xfId="6" applyNumberFormat="1" applyFont="1" applyBorder="1" applyAlignment="1">
      <alignment horizontal="center" vertical="center" wrapText="1"/>
    </xf>
    <xf numFmtId="3" fontId="23" fillId="0" borderId="24" xfId="6" applyNumberFormat="1" applyFont="1" applyBorder="1" applyAlignment="1">
      <alignment horizontal="center" vertical="center" wrapText="1"/>
    </xf>
    <xf numFmtId="3" fontId="23" fillId="0" borderId="25" xfId="6" applyNumberFormat="1" applyFont="1" applyBorder="1" applyAlignment="1">
      <alignment horizontal="center" vertical="center" wrapText="1"/>
    </xf>
    <xf numFmtId="3" fontId="23" fillId="0" borderId="114" xfId="6" applyNumberFormat="1" applyFont="1" applyBorder="1" applyAlignment="1">
      <alignment horizontal="center" vertical="center" wrapText="1"/>
    </xf>
    <xf numFmtId="3" fontId="30" fillId="0" borderId="23" xfId="6" applyNumberFormat="1" applyFont="1" applyBorder="1" applyAlignment="1">
      <alignment horizontal="center" vertical="center" shrinkToFit="1"/>
    </xf>
    <xf numFmtId="3" fontId="30" fillId="0" borderId="24" xfId="6" applyNumberFormat="1" applyFont="1" applyBorder="1" applyAlignment="1">
      <alignment horizontal="center" vertical="center" shrinkToFit="1"/>
    </xf>
    <xf numFmtId="3" fontId="30" fillId="0" borderId="115" xfId="6" applyNumberFormat="1" applyFont="1" applyBorder="1" applyAlignment="1">
      <alignment horizontal="center" vertical="center" shrinkToFit="1"/>
    </xf>
    <xf numFmtId="186" fontId="23" fillId="0" borderId="104" xfId="6" applyNumberFormat="1" applyFont="1" applyBorder="1" applyAlignment="1">
      <alignment horizontal="center" vertical="center" wrapText="1"/>
    </xf>
    <xf numFmtId="186" fontId="23" fillId="0" borderId="80" xfId="6" applyNumberFormat="1" applyFont="1" applyBorder="1" applyAlignment="1">
      <alignment horizontal="center" vertical="center" wrapText="1"/>
    </xf>
    <xf numFmtId="186" fontId="23" fillId="0" borderId="74" xfId="6" applyNumberFormat="1" applyFont="1" applyBorder="1" applyAlignment="1">
      <alignment horizontal="center" vertical="center" wrapText="1"/>
    </xf>
    <xf numFmtId="3" fontId="23" fillId="0" borderId="93" xfId="6" applyNumberFormat="1" applyFont="1" applyBorder="1" applyAlignment="1">
      <alignment horizontal="center" vertical="center" wrapText="1"/>
    </xf>
    <xf numFmtId="3" fontId="23" fillId="0" borderId="26" xfId="6" applyNumberFormat="1" applyFont="1" applyBorder="1" applyAlignment="1">
      <alignment horizontal="center" vertical="center" wrapText="1"/>
    </xf>
    <xf numFmtId="3" fontId="23" fillId="0" borderId="56" xfId="6" applyNumberFormat="1" applyFont="1" applyBorder="1" applyAlignment="1">
      <alignment horizontal="center" vertical="center" wrapText="1"/>
    </xf>
    <xf numFmtId="3" fontId="23" fillId="0" borderId="85" xfId="6" applyNumberFormat="1" applyFont="1" applyBorder="1" applyAlignment="1">
      <alignment horizontal="center" vertical="center" wrapText="1"/>
    </xf>
    <xf numFmtId="3" fontId="23" fillId="0" borderId="109" xfId="6" applyNumberFormat="1" applyFont="1" applyBorder="1" applyAlignment="1">
      <alignment horizontal="center" vertical="center"/>
    </xf>
    <xf numFmtId="3" fontId="23" fillId="0" borderId="110" xfId="6" applyNumberFormat="1" applyFont="1" applyBorder="1" applyAlignment="1">
      <alignment horizontal="center" vertical="center"/>
    </xf>
    <xf numFmtId="3" fontId="23" fillId="0" borderId="111" xfId="6" applyNumberFormat="1" applyFont="1" applyBorder="1" applyAlignment="1">
      <alignment horizontal="center" vertical="center"/>
    </xf>
    <xf numFmtId="3" fontId="23" fillId="0" borderId="23" xfId="6" applyNumberFormat="1" applyFont="1" applyBorder="1" applyAlignment="1">
      <alignment horizontal="center" vertical="center"/>
    </xf>
    <xf numFmtId="3" fontId="23" fillId="0" borderId="25" xfId="6" applyNumberFormat="1" applyFont="1" applyBorder="1" applyAlignment="1">
      <alignment horizontal="center" vertical="center"/>
    </xf>
    <xf numFmtId="0" fontId="11" fillId="0" borderId="27" xfId="6" applyFont="1" applyBorder="1" applyAlignment="1">
      <alignment horizontal="center" vertical="center" wrapText="1"/>
    </xf>
    <xf numFmtId="3" fontId="23" fillId="0" borderId="23" xfId="6" applyNumberFormat="1" applyFont="1" applyBorder="1">
      <alignment vertical="center"/>
    </xf>
    <xf numFmtId="3" fontId="23" fillId="0" borderId="24" xfId="6" applyNumberFormat="1" applyFont="1" applyBorder="1">
      <alignment vertical="center"/>
    </xf>
    <xf numFmtId="3" fontId="23" fillId="0" borderId="25" xfId="6" applyNumberFormat="1" applyFont="1" applyBorder="1">
      <alignment vertical="center"/>
    </xf>
    <xf numFmtId="3" fontId="23" fillId="0" borderId="34" xfId="6" applyNumberFormat="1" applyFont="1" applyBorder="1" applyAlignment="1">
      <alignment horizontal="center" vertical="center" wrapText="1"/>
    </xf>
    <xf numFmtId="3" fontId="23" fillId="0" borderId="109" xfId="6" applyNumberFormat="1" applyFont="1" applyBorder="1" applyAlignment="1">
      <alignment horizontal="center" vertical="center" wrapText="1" shrinkToFit="1"/>
    </xf>
    <xf numFmtId="3" fontId="23" fillId="0" borderId="110" xfId="6" applyNumberFormat="1" applyFont="1" applyBorder="1" applyAlignment="1">
      <alignment horizontal="center" vertical="center" wrapText="1" shrinkToFit="1"/>
    </xf>
    <xf numFmtId="3" fontId="23" fillId="0" borderId="111" xfId="6" applyNumberFormat="1" applyFont="1" applyBorder="1" applyAlignment="1">
      <alignment horizontal="center" vertical="center" wrapText="1" shrinkToFit="1"/>
    </xf>
    <xf numFmtId="0" fontId="3" fillId="0" borderId="23" xfId="0" applyFont="1" applyBorder="1" applyAlignment="1">
      <alignment vertical="center" wrapText="1"/>
    </xf>
    <xf numFmtId="0" fontId="0" fillId="0" borderId="26" xfId="0" applyBorder="1" applyAlignment="1">
      <alignment vertical="center" wrapText="1"/>
    </xf>
    <xf numFmtId="0" fontId="0" fillId="0" borderId="28" xfId="0" applyBorder="1" applyAlignment="1">
      <alignment vertical="center" wrapText="1"/>
    </xf>
    <xf numFmtId="0" fontId="3" fillId="0" borderId="25" xfId="0" applyFont="1" applyBorder="1" applyAlignment="1">
      <alignment vertical="center" wrapText="1"/>
    </xf>
    <xf numFmtId="0" fontId="0" fillId="0" borderId="27" xfId="0" applyBorder="1" applyAlignment="1">
      <alignment vertical="center" wrapText="1"/>
    </xf>
    <xf numFmtId="0" fontId="0" fillId="0" borderId="30" xfId="0" applyBorder="1">
      <alignment vertical="center"/>
    </xf>
    <xf numFmtId="186" fontId="3" fillId="0" borderId="23" xfId="6" applyNumberFormat="1" applyFont="1" applyBorder="1" applyAlignment="1">
      <alignment vertical="center" wrapText="1"/>
    </xf>
    <xf numFmtId="0" fontId="3" fillId="0" borderId="24" xfId="0" applyFont="1"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20" fillId="0" borderId="35" xfId="0" applyFont="1" applyBorder="1" applyAlignment="1">
      <alignment vertical="center" wrapText="1"/>
    </xf>
    <xf numFmtId="0" fontId="29" fillId="0" borderId="59" xfId="0" applyFont="1" applyBorder="1" applyAlignment="1">
      <alignment vertical="center" wrapText="1"/>
    </xf>
    <xf numFmtId="0" fontId="29" fillId="0" borderId="62" xfId="0" applyFont="1" applyBorder="1">
      <alignment vertical="center"/>
    </xf>
    <xf numFmtId="3" fontId="3" fillId="0" borderId="28" xfId="0" applyNumberFormat="1" applyFont="1" applyBorder="1" applyAlignment="1">
      <alignment horizontal="right" vertical="center"/>
    </xf>
    <xf numFmtId="3" fontId="3" fillId="0" borderId="29" xfId="0" applyNumberFormat="1" applyFont="1" applyBorder="1" applyAlignment="1">
      <alignment horizontal="right" vertical="center"/>
    </xf>
    <xf numFmtId="0" fontId="3" fillId="0" borderId="29" xfId="0" applyFont="1" applyBorder="1" applyAlignment="1">
      <alignment horizontal="left" vertical="center"/>
    </xf>
    <xf numFmtId="0" fontId="3" fillId="0" borderId="30" xfId="0" applyFont="1" applyBorder="1" applyAlignment="1">
      <alignment horizontal="left" vertical="center"/>
    </xf>
    <xf numFmtId="0" fontId="3" fillId="0" borderId="26" xfId="0" applyFont="1" applyBorder="1" applyAlignment="1">
      <alignment vertical="center" wrapText="1"/>
    </xf>
    <xf numFmtId="0" fontId="3" fillId="0" borderId="28" xfId="0" applyFont="1" applyBorder="1" applyAlignment="1">
      <alignment vertical="center" wrapText="1"/>
    </xf>
    <xf numFmtId="0" fontId="3" fillId="0" borderId="0" xfId="0" applyFont="1" applyAlignment="1">
      <alignment vertical="center" wrapText="1"/>
    </xf>
    <xf numFmtId="0" fontId="3" fillId="0" borderId="29" xfId="0" applyFont="1" applyBorder="1" applyAlignment="1">
      <alignment vertical="center" wrapText="1"/>
    </xf>
    <xf numFmtId="0" fontId="3" fillId="0" borderId="125" xfId="0" applyFont="1" applyBorder="1" applyAlignment="1">
      <alignment horizontal="distributed" vertical="center" wrapText="1"/>
    </xf>
    <xf numFmtId="3" fontId="3" fillId="0" borderId="125" xfId="0" applyNumberFormat="1" applyFont="1" applyBorder="1" applyAlignment="1">
      <alignment horizontal="right" vertical="center" wrapText="1"/>
    </xf>
    <xf numFmtId="0" fontId="20" fillId="0" borderId="13" xfId="8" applyFont="1" applyBorder="1" applyAlignment="1">
      <alignment vertical="center" wrapText="1"/>
    </xf>
    <xf numFmtId="38" fontId="3" fillId="0" borderId="125" xfId="9" applyFont="1" applyFill="1" applyBorder="1" applyAlignment="1">
      <alignment horizontal="right" vertical="center" wrapText="1"/>
    </xf>
    <xf numFmtId="49" fontId="31" fillId="0" borderId="0" xfId="6" applyNumberFormat="1" applyFont="1">
      <alignment vertical="center"/>
    </xf>
    <xf numFmtId="0" fontId="3" fillId="0" borderId="25" xfId="8" applyFont="1" applyBorder="1" applyAlignment="1">
      <alignment horizontal="center" vertical="center"/>
    </xf>
    <xf numFmtId="0" fontId="3" fillId="0" borderId="27" xfId="8" applyFont="1" applyBorder="1" applyAlignment="1">
      <alignment horizontal="center" vertical="center"/>
    </xf>
    <xf numFmtId="0" fontId="3" fillId="0" borderId="30" xfId="8" applyFont="1" applyBorder="1" applyAlignment="1">
      <alignment horizontal="center" vertical="center"/>
    </xf>
    <xf numFmtId="0" fontId="3" fillId="0" borderId="35" xfId="0" applyFont="1" applyBorder="1" applyAlignment="1">
      <alignment horizontal="center" vertical="center"/>
    </xf>
    <xf numFmtId="0" fontId="3" fillId="0" borderId="59" xfId="0" applyFont="1" applyBorder="1" applyAlignment="1">
      <alignment horizontal="center" vertical="center"/>
    </xf>
    <xf numFmtId="0" fontId="3" fillId="0" borderId="62" xfId="0" applyFont="1" applyBorder="1" applyAlignment="1">
      <alignment horizontal="center" vertical="center"/>
    </xf>
    <xf numFmtId="0" fontId="3" fillId="0" borderId="24" xfId="8" applyFont="1" applyBorder="1" applyAlignment="1">
      <alignment horizontal="center" wrapText="1"/>
    </xf>
    <xf numFmtId="186" fontId="3" fillId="0" borderId="24" xfId="8" applyNumberFormat="1" applyFont="1" applyBorder="1" applyAlignment="1">
      <alignment horizontal="center" vertical="center"/>
    </xf>
    <xf numFmtId="198" fontId="31" fillId="0" borderId="0" xfId="8" applyNumberFormat="1" applyFont="1" applyAlignment="1">
      <alignment horizontal="center" vertical="center"/>
    </xf>
    <xf numFmtId="186" fontId="3" fillId="0" borderId="0" xfId="8" applyNumberFormat="1" applyFont="1" applyAlignment="1">
      <alignment horizontal="center" vertical="center"/>
    </xf>
    <xf numFmtId="197" fontId="31" fillId="0" borderId="0" xfId="0" applyNumberFormat="1" applyFont="1" applyAlignment="1">
      <alignment horizontal="center" vertical="center"/>
    </xf>
    <xf numFmtId="0" fontId="3" fillId="0" borderId="29" xfId="0" applyFont="1" applyBorder="1" applyAlignment="1">
      <alignment horizontal="right" vertical="center"/>
    </xf>
    <xf numFmtId="0" fontId="3" fillId="0" borderId="30" xfId="0" applyFont="1" applyBorder="1" applyAlignment="1">
      <alignment horizontal="right" vertical="center"/>
    </xf>
    <xf numFmtId="200" fontId="3" fillId="0" borderId="34" xfId="0" applyNumberFormat="1" applyFont="1" applyBorder="1" applyAlignment="1">
      <alignment horizontal="center" vertical="center" wrapText="1"/>
    </xf>
    <xf numFmtId="200" fontId="3" fillId="0" borderId="14" xfId="0" applyNumberFormat="1" applyFont="1" applyBorder="1" applyAlignment="1">
      <alignment horizontal="center" vertical="center" wrapText="1"/>
    </xf>
    <xf numFmtId="0" fontId="3" fillId="0" borderId="0" xfId="0" applyFont="1" applyAlignment="1">
      <alignment horizontal="left"/>
    </xf>
    <xf numFmtId="186" fontId="3" fillId="0" borderId="0" xfId="0" applyNumberFormat="1" applyFont="1" applyAlignment="1">
      <alignment horizontal="left" vertical="center" wrapText="1"/>
    </xf>
    <xf numFmtId="3" fontId="3" fillId="0" borderId="34" xfId="0" applyNumberFormat="1" applyFont="1" applyBorder="1" applyAlignment="1">
      <alignment horizontal="center" vertical="center" wrapText="1"/>
    </xf>
    <xf numFmtId="3" fontId="3" fillId="0" borderId="14" xfId="0" applyNumberFormat="1" applyFont="1" applyBorder="1" applyAlignment="1">
      <alignment horizontal="center" vertical="center" wrapText="1"/>
    </xf>
    <xf numFmtId="190" fontId="3" fillId="0" borderId="34" xfId="0" applyNumberFormat="1" applyFont="1" applyBorder="1" applyAlignment="1">
      <alignment horizontal="center" vertical="center" wrapText="1"/>
    </xf>
    <xf numFmtId="190" fontId="3" fillId="0" borderId="14" xfId="0" applyNumberFormat="1" applyFont="1" applyBorder="1" applyAlignment="1">
      <alignment horizontal="center" vertical="center" wrapText="1"/>
    </xf>
    <xf numFmtId="191" fontId="3" fillId="0" borderId="34" xfId="0" applyNumberFormat="1" applyFont="1" applyBorder="1" applyAlignment="1">
      <alignment horizontal="center" vertical="center" wrapText="1"/>
    </xf>
    <xf numFmtId="191" fontId="3" fillId="0" borderId="14" xfId="0" applyNumberFormat="1" applyFont="1" applyBorder="1" applyAlignment="1">
      <alignment horizontal="center" vertical="center" wrapText="1"/>
    </xf>
    <xf numFmtId="0" fontId="3" fillId="0" borderId="23" xfId="8" applyFont="1" applyBorder="1" applyAlignment="1">
      <alignment horizontal="right" wrapText="1"/>
    </xf>
    <xf numFmtId="0" fontId="3" fillId="0" borderId="24" xfId="8" applyFont="1" applyBorder="1" applyAlignment="1">
      <alignment horizontal="right" wrapText="1"/>
    </xf>
    <xf numFmtId="186" fontId="3" fillId="0" borderId="123" xfId="8" applyNumberFormat="1" applyFont="1" applyBorder="1" applyAlignment="1">
      <alignment horizontal="right" vertical="center"/>
    </xf>
    <xf numFmtId="186" fontId="3" fillId="0" borderId="121" xfId="8" applyNumberFormat="1" applyFont="1" applyBorder="1" applyAlignment="1">
      <alignment horizontal="right" vertical="center"/>
    </xf>
    <xf numFmtId="0" fontId="20" fillId="0" borderId="25" xfId="0" applyFont="1" applyBorder="1" applyAlignment="1">
      <alignment vertical="center" wrapText="1"/>
    </xf>
    <xf numFmtId="0" fontId="29" fillId="0" borderId="27" xfId="0" applyFont="1" applyBorder="1" applyAlignment="1">
      <alignment vertical="center" wrapText="1"/>
    </xf>
    <xf numFmtId="0" fontId="29" fillId="0" borderId="30" xfId="0" applyFont="1" applyBorder="1" applyAlignment="1">
      <alignment vertical="center" wrapText="1"/>
    </xf>
    <xf numFmtId="38" fontId="31" fillId="0" borderId="0" xfId="9" applyFont="1" applyAlignment="1">
      <alignment horizontal="center" vertical="center"/>
    </xf>
    <xf numFmtId="0" fontId="31" fillId="0" borderId="0" xfId="0" applyFont="1" applyAlignment="1">
      <alignment horizontal="center" vertical="center"/>
    </xf>
  </cellXfs>
  <cellStyles count="10">
    <cellStyle name="パーセント 2 2" xfId="3" xr:uid="{00000000-0005-0000-0000-000000000000}"/>
    <cellStyle name="パーセント 3" xfId="4" xr:uid="{00000000-0005-0000-0000-000001000000}"/>
    <cellStyle name="桁区切り 2" xfId="9" xr:uid="{E21DB451-C2A6-CB45-A410-AEA49F8AADBD}"/>
    <cellStyle name="桁区切り 3" xfId="5" xr:uid="{00000000-0005-0000-0000-000002000000}"/>
    <cellStyle name="標準" xfId="0" builtinId="0"/>
    <cellStyle name="標準 2" xfId="7" xr:uid="{00000000-0005-0000-0000-000004000000}"/>
    <cellStyle name="標準 2 3" xfId="8" xr:uid="{00000000-0005-0000-0000-000005000000}"/>
    <cellStyle name="標準 4 2" xfId="6" xr:uid="{00000000-0005-0000-0000-000006000000}"/>
    <cellStyle name="標準 7" xfId="2" xr:uid="{00000000-0005-0000-0000-000007000000}"/>
    <cellStyle name="標準 8" xfId="1" xr:uid="{00000000-0005-0000-0000-000008000000}"/>
  </cellStyles>
  <dxfs count="4">
    <dxf>
      <font>
        <color rgb="FFFF0000"/>
      </font>
      <fill>
        <patternFill>
          <bgColor rgb="FFFFFF99"/>
        </patternFill>
      </fill>
    </dxf>
    <dxf>
      <font>
        <color rgb="FF0070C0"/>
      </font>
      <fill>
        <patternFill>
          <bgColor rgb="FFFFFF99"/>
        </patternFill>
      </fill>
    </dxf>
    <dxf>
      <fill>
        <patternFill>
          <bgColor theme="4"/>
        </patternFill>
      </fill>
    </dxf>
    <dxf>
      <fill>
        <patternFill>
          <bgColor theme="4"/>
        </patternFill>
      </fill>
    </dxf>
  </dxfs>
  <tableStyles count="0" defaultTableStyle="TableStyleMedium2" defaultPivotStyle="PivotStyleLight16"/>
  <colors>
    <mruColors>
      <color rgb="FFFFFF99"/>
      <color rgb="FF99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xdr:colOff>
      <xdr:row>1</xdr:row>
      <xdr:rowOff>1</xdr:rowOff>
    </xdr:from>
    <xdr:to>
      <xdr:col>14</xdr:col>
      <xdr:colOff>1</xdr:colOff>
      <xdr:row>5</xdr:row>
      <xdr:rowOff>1</xdr:rowOff>
    </xdr:to>
    <xdr:sp macro="" textlink="">
      <xdr:nvSpPr>
        <xdr:cNvPr id="2" name="四角形: 角を丸くする 1">
          <a:extLst>
            <a:ext uri="{FF2B5EF4-FFF2-40B4-BE49-F238E27FC236}">
              <a16:creationId xmlns:a16="http://schemas.microsoft.com/office/drawing/2014/main" id="{DCEE4BAD-8F15-4AB9-9EEF-D07C6B4C47E7}"/>
            </a:ext>
          </a:extLst>
        </xdr:cNvPr>
        <xdr:cNvSpPr/>
      </xdr:nvSpPr>
      <xdr:spPr>
        <a:xfrm>
          <a:off x="161926" y="142876"/>
          <a:ext cx="3200400" cy="1847850"/>
        </a:xfrm>
        <a:prstGeom prst="roundRect">
          <a:avLst>
            <a:gd name="adj" fmla="val 4092"/>
          </a:avLst>
        </a:prstGeom>
        <a:solidFill>
          <a:schemeClr val="accent1">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b="1">
              <a:solidFill>
                <a:sysClr val="windowText" lastClr="000000"/>
              </a:solidFill>
            </a:rPr>
            <a:t>Tips.</a:t>
          </a:r>
        </a:p>
        <a:p>
          <a:pPr algn="l"/>
          <a:endParaRPr kumimoji="1" lang="en-US" altLang="ja-JP" sz="1100">
            <a:solidFill>
              <a:sysClr val="windowText" lastClr="000000"/>
            </a:solidFill>
          </a:endParaRPr>
        </a:p>
        <a:p>
          <a:pPr algn="l"/>
          <a:r>
            <a:rPr kumimoji="1" lang="ja-JP" altLang="en-US" sz="1100">
              <a:solidFill>
                <a:sysClr val="windowText" lastClr="000000"/>
              </a:solidFill>
            </a:rPr>
            <a:t>家庭的保育は積算表から</a:t>
          </a:r>
          <a:r>
            <a:rPr kumimoji="1" lang="ja-JP" altLang="en-US" sz="1100" b="1">
              <a:solidFill>
                <a:sysClr val="windowText" lastClr="000000"/>
              </a:solidFill>
            </a:rPr>
            <a:t>直接</a:t>
          </a:r>
          <a:r>
            <a:rPr kumimoji="1" lang="ja-JP" altLang="en-US" sz="1100">
              <a:solidFill>
                <a:sysClr val="windowText" lastClr="000000"/>
              </a:solidFill>
            </a:rPr>
            <a:t>単価表のセルを</a:t>
          </a:r>
          <a:endParaRPr kumimoji="1" lang="en-US" altLang="ja-JP" sz="1100">
            <a:solidFill>
              <a:sysClr val="windowText" lastClr="000000"/>
            </a:solidFill>
          </a:endParaRPr>
        </a:p>
        <a:p>
          <a:pPr algn="l"/>
          <a:r>
            <a:rPr kumimoji="1" lang="ja-JP" altLang="en-US" sz="1100">
              <a:solidFill>
                <a:sysClr val="windowText" lastClr="000000"/>
              </a:solidFill>
            </a:rPr>
            <a:t>参照しているため、単価表変更時は積算表内の参照先セルを変更します。</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L51"/>
  <sheetViews>
    <sheetView tabSelected="1" view="pageBreakPreview" zoomScaleNormal="100" zoomScaleSheetLayoutView="100" workbookViewId="0">
      <selection activeCell="G16" sqref="G16:L16"/>
    </sheetView>
  </sheetViews>
  <sheetFormatPr defaultColWidth="8.875" defaultRowHeight="13.5" outlineLevelRow="1"/>
  <cols>
    <col min="1" max="1" width="2.625" style="199" customWidth="1"/>
    <col min="2" max="9" width="3.25" style="199" customWidth="1"/>
    <col min="10" max="36" width="2.625" style="199" customWidth="1"/>
    <col min="37" max="37" width="3" style="199" customWidth="1"/>
    <col min="38" max="38" width="9" style="199" hidden="1" customWidth="1"/>
    <col min="39" max="47" width="0" style="199" hidden="1" customWidth="1"/>
    <col min="48" max="16384" width="8.875" style="199"/>
  </cols>
  <sheetData>
    <row r="1" spans="1:37" ht="14.25" thickBot="1">
      <c r="A1" s="196"/>
      <c r="B1" s="196"/>
      <c r="C1" s="196"/>
      <c r="D1" s="196"/>
      <c r="E1" s="196"/>
      <c r="F1" s="196"/>
      <c r="G1" s="196"/>
      <c r="H1" s="196"/>
      <c r="I1" s="196"/>
      <c r="J1" s="196"/>
      <c r="K1" s="196"/>
      <c r="L1" s="196"/>
      <c r="M1" s="196"/>
      <c r="N1" s="196"/>
      <c r="O1" s="196"/>
      <c r="P1" s="196"/>
      <c r="Q1" s="196"/>
      <c r="R1" s="197"/>
      <c r="S1" s="292"/>
      <c r="T1" s="292"/>
      <c r="U1" s="198"/>
      <c r="V1" s="198"/>
      <c r="W1" s="198"/>
      <c r="X1" s="198"/>
      <c r="Y1" s="198"/>
      <c r="Z1" s="198"/>
      <c r="AA1" s="198"/>
      <c r="AB1" s="197"/>
      <c r="AC1" s="197"/>
      <c r="AD1" s="197"/>
      <c r="AE1" s="302"/>
      <c r="AF1" s="302"/>
      <c r="AG1" s="302"/>
      <c r="AH1" s="302"/>
      <c r="AI1" s="302"/>
      <c r="AJ1" s="302"/>
    </row>
    <row r="2" spans="1:37" ht="15.75" customHeight="1">
      <c r="A2" s="196"/>
      <c r="B2" s="272" t="s">
        <v>235</v>
      </c>
      <c r="C2" s="273"/>
      <c r="D2" s="273"/>
      <c r="E2" s="273"/>
      <c r="F2" s="273"/>
      <c r="G2" s="273"/>
      <c r="H2" s="273"/>
      <c r="I2" s="274"/>
      <c r="J2" s="196"/>
      <c r="K2" s="196"/>
      <c r="L2" s="196"/>
      <c r="M2" s="196"/>
      <c r="N2" s="196"/>
      <c r="O2" s="196"/>
      <c r="P2" s="196"/>
      <c r="Q2" s="196"/>
      <c r="R2" s="293" t="s">
        <v>129</v>
      </c>
      <c r="S2" s="294"/>
      <c r="T2" s="294"/>
      <c r="U2" s="295"/>
      <c r="V2" s="303" t="s">
        <v>130</v>
      </c>
      <c r="W2" s="304"/>
      <c r="X2" s="304"/>
      <c r="Y2" s="304"/>
      <c r="Z2" s="305"/>
      <c r="AA2" s="305"/>
      <c r="AB2" s="305"/>
      <c r="AC2" s="305"/>
      <c r="AD2" s="305"/>
      <c r="AE2" s="305"/>
      <c r="AF2" s="305"/>
      <c r="AG2" s="305"/>
      <c r="AH2" s="305"/>
      <c r="AI2" s="304" t="s">
        <v>131</v>
      </c>
      <c r="AJ2" s="306"/>
    </row>
    <row r="3" spans="1:37" ht="15.75" customHeight="1">
      <c r="A3" s="196"/>
      <c r="B3" s="275"/>
      <c r="C3" s="276"/>
      <c r="D3" s="276"/>
      <c r="E3" s="276"/>
      <c r="F3" s="276"/>
      <c r="G3" s="276"/>
      <c r="H3" s="276"/>
      <c r="I3" s="277"/>
      <c r="J3" s="196"/>
      <c r="K3" s="196"/>
      <c r="L3" s="196"/>
      <c r="M3" s="196"/>
      <c r="N3" s="196"/>
      <c r="O3" s="196"/>
      <c r="P3" s="196"/>
      <c r="Q3" s="196"/>
      <c r="R3" s="299" t="s">
        <v>1</v>
      </c>
      <c r="S3" s="300"/>
      <c r="T3" s="300"/>
      <c r="U3" s="301"/>
      <c r="V3" s="296" t="s">
        <v>234</v>
      </c>
      <c r="W3" s="297"/>
      <c r="X3" s="297"/>
      <c r="Y3" s="297"/>
      <c r="Z3" s="297"/>
      <c r="AA3" s="297"/>
      <c r="AB3" s="297"/>
      <c r="AC3" s="297"/>
      <c r="AD3" s="297"/>
      <c r="AE3" s="297"/>
      <c r="AF3" s="297"/>
      <c r="AG3" s="297"/>
      <c r="AH3" s="297"/>
      <c r="AI3" s="297"/>
      <c r="AJ3" s="298"/>
    </row>
    <row r="4" spans="1:37" ht="15.75" customHeight="1" thickBot="1">
      <c r="A4" s="196"/>
      <c r="B4" s="278"/>
      <c r="C4" s="279"/>
      <c r="D4" s="279"/>
      <c r="E4" s="279"/>
      <c r="F4" s="279"/>
      <c r="G4" s="279"/>
      <c r="H4" s="279"/>
      <c r="I4" s="280"/>
      <c r="J4" s="196"/>
      <c r="K4" s="196"/>
      <c r="L4" s="196"/>
      <c r="M4" s="196"/>
      <c r="N4" s="196"/>
      <c r="O4" s="196"/>
      <c r="P4" s="196"/>
      <c r="Q4" s="196"/>
      <c r="R4" s="299" t="s">
        <v>2</v>
      </c>
      <c r="S4" s="300"/>
      <c r="T4" s="300"/>
      <c r="U4" s="301"/>
      <c r="V4" s="313"/>
      <c r="W4" s="314"/>
      <c r="X4" s="314"/>
      <c r="Y4" s="314"/>
      <c r="Z4" s="314"/>
      <c r="AA4" s="314"/>
      <c r="AB4" s="314"/>
      <c r="AC4" s="314"/>
      <c r="AD4" s="314"/>
      <c r="AE4" s="314"/>
      <c r="AF4" s="314"/>
      <c r="AG4" s="314"/>
      <c r="AH4" s="314"/>
      <c r="AI4" s="314"/>
      <c r="AJ4" s="315"/>
    </row>
    <row r="5" spans="1:37" ht="14.25" customHeight="1">
      <c r="A5" s="196"/>
      <c r="B5" s="206" t="s">
        <v>197</v>
      </c>
      <c r="C5" s="207"/>
      <c r="D5" s="200"/>
      <c r="E5" s="200"/>
      <c r="F5" s="200"/>
      <c r="G5" s="200"/>
      <c r="H5" s="200"/>
      <c r="I5" s="200"/>
      <c r="J5" s="196"/>
      <c r="K5" s="196"/>
      <c r="L5" s="196"/>
      <c r="M5" s="196"/>
      <c r="N5" s="196"/>
      <c r="O5" s="196"/>
      <c r="P5" s="196"/>
      <c r="Q5" s="196"/>
      <c r="R5" s="307" t="s">
        <v>132</v>
      </c>
      <c r="S5" s="308"/>
      <c r="T5" s="308"/>
      <c r="U5" s="309"/>
      <c r="V5" s="316"/>
      <c r="W5" s="317"/>
      <c r="X5" s="317"/>
      <c r="Y5" s="317"/>
      <c r="Z5" s="317"/>
      <c r="AA5" s="317"/>
      <c r="AB5" s="317"/>
      <c r="AC5" s="317"/>
      <c r="AD5" s="317"/>
      <c r="AE5" s="317"/>
      <c r="AF5" s="317"/>
      <c r="AG5" s="317"/>
      <c r="AH5" s="317"/>
      <c r="AI5" s="317"/>
      <c r="AJ5" s="318"/>
    </row>
    <row r="6" spans="1:37" ht="14.25" customHeight="1">
      <c r="A6" s="196"/>
      <c r="B6" s="208" t="s">
        <v>198</v>
      </c>
      <c r="C6" s="207"/>
      <c r="D6" s="200"/>
      <c r="E6" s="200"/>
      <c r="F6" s="200"/>
      <c r="G6" s="200"/>
      <c r="H6" s="200"/>
      <c r="I6" s="200"/>
      <c r="J6" s="196"/>
      <c r="K6" s="196"/>
      <c r="L6" s="196"/>
      <c r="M6" s="196"/>
      <c r="N6" s="196"/>
      <c r="O6" s="196"/>
      <c r="P6" s="196"/>
      <c r="Q6" s="196"/>
      <c r="R6" s="310"/>
      <c r="S6" s="311"/>
      <c r="T6" s="311"/>
      <c r="U6" s="312"/>
      <c r="V6" s="319"/>
      <c r="W6" s="320"/>
      <c r="X6" s="320"/>
      <c r="Y6" s="320"/>
      <c r="Z6" s="320"/>
      <c r="AA6" s="320"/>
      <c r="AB6" s="320"/>
      <c r="AC6" s="320"/>
      <c r="AD6" s="320"/>
      <c r="AE6" s="320"/>
      <c r="AF6" s="320"/>
      <c r="AG6" s="320"/>
      <c r="AH6" s="320"/>
      <c r="AI6" s="320"/>
      <c r="AJ6" s="321"/>
    </row>
    <row r="7" spans="1:37" ht="15" customHeight="1" thickBot="1">
      <c r="A7" s="196"/>
      <c r="B7" s="206" t="s">
        <v>199</v>
      </c>
      <c r="C7" s="209"/>
      <c r="D7" s="200"/>
      <c r="E7" s="200"/>
      <c r="F7" s="200"/>
      <c r="G7" s="200"/>
      <c r="H7" s="200"/>
      <c r="I7" s="200"/>
      <c r="J7" s="196"/>
      <c r="K7" s="196"/>
      <c r="L7" s="196"/>
      <c r="M7" s="196"/>
      <c r="N7" s="196"/>
      <c r="O7" s="196"/>
      <c r="P7" s="196"/>
      <c r="Q7" s="196"/>
      <c r="R7" s="381" t="s">
        <v>133</v>
      </c>
      <c r="S7" s="382"/>
      <c r="T7" s="382"/>
      <c r="U7" s="383"/>
      <c r="V7" s="289"/>
      <c r="W7" s="290"/>
      <c r="X7" s="290"/>
      <c r="Y7" s="290"/>
      <c r="Z7" s="290"/>
      <c r="AA7" s="290"/>
      <c r="AB7" s="290"/>
      <c r="AC7" s="290"/>
      <c r="AD7" s="290"/>
      <c r="AE7" s="290"/>
      <c r="AF7" s="290"/>
      <c r="AG7" s="290"/>
      <c r="AH7" s="290"/>
      <c r="AI7" s="290"/>
      <c r="AJ7" s="291"/>
    </row>
    <row r="8" spans="1:37" ht="8.25" customHeight="1">
      <c r="A8" s="196"/>
      <c r="B8" s="196"/>
      <c r="C8" s="196"/>
      <c r="D8" s="196"/>
      <c r="E8" s="196"/>
      <c r="F8" s="196"/>
      <c r="G8" s="196"/>
      <c r="H8" s="196"/>
      <c r="I8" s="196"/>
      <c r="J8" s="196"/>
      <c r="K8" s="196"/>
      <c r="L8" s="196"/>
      <c r="M8" s="196"/>
      <c r="N8" s="196"/>
      <c r="O8" s="196"/>
      <c r="P8" s="196"/>
      <c r="Q8" s="196"/>
      <c r="R8" s="29"/>
      <c r="S8" s="29"/>
      <c r="T8" s="29"/>
      <c r="U8" s="29"/>
      <c r="V8" s="30"/>
      <c r="W8" s="30"/>
      <c r="X8" s="30"/>
      <c r="Y8" s="30"/>
      <c r="Z8" s="30"/>
      <c r="AA8" s="30"/>
      <c r="AB8" s="30"/>
      <c r="AC8" s="30"/>
      <c r="AD8" s="30"/>
      <c r="AE8" s="30"/>
      <c r="AF8" s="30"/>
      <c r="AG8" s="30"/>
      <c r="AH8" s="30"/>
      <c r="AI8" s="30"/>
      <c r="AJ8" s="30"/>
    </row>
    <row r="9" spans="1:37" ht="6.75" customHeight="1">
      <c r="A9" s="196"/>
      <c r="B9" s="196"/>
      <c r="C9" s="196"/>
      <c r="D9" s="196"/>
      <c r="E9" s="196"/>
      <c r="F9" s="196"/>
      <c r="G9" s="196"/>
      <c r="H9" s="196"/>
      <c r="I9" s="196"/>
      <c r="J9" s="196"/>
      <c r="K9" s="196"/>
      <c r="L9" s="196"/>
      <c r="M9" s="196"/>
      <c r="N9" s="196"/>
      <c r="O9" s="196"/>
      <c r="P9" s="196"/>
      <c r="Q9" s="196"/>
      <c r="R9" s="196"/>
      <c r="S9" s="196"/>
      <c r="T9" s="196"/>
      <c r="U9" s="196"/>
      <c r="V9" s="196"/>
      <c r="W9" s="196"/>
      <c r="X9" s="196"/>
      <c r="Y9" s="196"/>
      <c r="Z9" s="196"/>
      <c r="AA9" s="196"/>
      <c r="AB9" s="196"/>
      <c r="AC9" s="196"/>
      <c r="AD9" s="196"/>
      <c r="AE9" s="196"/>
      <c r="AF9" s="196"/>
      <c r="AG9" s="196"/>
      <c r="AH9" s="196"/>
      <c r="AI9" s="196"/>
      <c r="AJ9" s="196"/>
    </row>
    <row r="10" spans="1:37" ht="21" customHeight="1">
      <c r="A10" s="401" t="s">
        <v>236</v>
      </c>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row>
    <row r="11" spans="1:37" ht="6" customHeight="1">
      <c r="A11" s="196"/>
      <c r="B11" s="196"/>
      <c r="C11" s="196"/>
      <c r="D11" s="196"/>
      <c r="E11" s="196"/>
      <c r="F11" s="196"/>
      <c r="G11" s="196"/>
      <c r="H11" s="196"/>
      <c r="I11" s="196"/>
      <c r="J11" s="196"/>
      <c r="K11" s="196"/>
      <c r="L11" s="196"/>
      <c r="M11" s="196"/>
      <c r="N11" s="196"/>
      <c r="O11" s="196"/>
      <c r="P11" s="196"/>
      <c r="Q11" s="196"/>
      <c r="R11" s="196"/>
      <c r="S11" s="196"/>
      <c r="T11" s="196"/>
      <c r="U11" s="196"/>
      <c r="V11" s="196"/>
      <c r="W11" s="196"/>
      <c r="X11" s="196"/>
      <c r="Y11" s="196"/>
      <c r="Z11" s="196"/>
      <c r="AA11" s="196"/>
      <c r="AB11" s="196"/>
      <c r="AC11" s="196"/>
      <c r="AD11" s="196"/>
      <c r="AE11" s="196"/>
      <c r="AF11" s="196"/>
      <c r="AG11" s="196"/>
      <c r="AH11" s="196"/>
      <c r="AI11" s="196"/>
      <c r="AJ11" s="196"/>
    </row>
    <row r="12" spans="1:37">
      <c r="A12" s="244" t="s">
        <v>237</v>
      </c>
      <c r="B12" s="31"/>
      <c r="C12" s="32"/>
      <c r="D12" s="32"/>
      <c r="E12" s="32"/>
      <c r="F12" s="32"/>
      <c r="G12" s="32"/>
      <c r="H12" s="32"/>
      <c r="I12" s="32"/>
      <c r="J12" s="32"/>
      <c r="K12" s="32"/>
      <c r="L12" s="32"/>
      <c r="M12" s="32"/>
      <c r="N12" s="32"/>
      <c r="O12" s="32"/>
      <c r="P12" s="32"/>
      <c r="Q12" s="32"/>
      <c r="R12" s="32"/>
      <c r="S12" s="32"/>
      <c r="T12" s="32"/>
      <c r="U12" s="32"/>
      <c r="V12" s="32"/>
      <c r="W12" s="32"/>
      <c r="X12" s="32"/>
      <c r="Y12" s="32"/>
      <c r="Z12" s="32"/>
      <c r="AA12" s="32"/>
      <c r="AB12" s="33"/>
      <c r="AC12" s="33"/>
      <c r="AD12" s="33"/>
      <c r="AE12" s="33"/>
      <c r="AF12" s="33"/>
      <c r="AG12" s="201"/>
      <c r="AH12" s="201"/>
      <c r="AI12" s="34"/>
      <c r="AJ12" s="35"/>
    </row>
    <row r="13" spans="1:37">
      <c r="A13" s="245" t="s">
        <v>238</v>
      </c>
      <c r="B13" s="89"/>
      <c r="C13" s="89"/>
      <c r="D13" s="89"/>
      <c r="E13" s="89"/>
      <c r="F13" s="89"/>
      <c r="G13" s="89"/>
      <c r="H13" s="89"/>
      <c r="I13" s="89"/>
      <c r="J13" s="89"/>
      <c r="K13" s="89"/>
      <c r="L13" s="89"/>
      <c r="M13" s="89"/>
      <c r="N13" s="89"/>
      <c r="O13" s="89"/>
      <c r="P13" s="89"/>
      <c r="Q13" s="89"/>
      <c r="R13" s="89"/>
      <c r="S13" s="89"/>
      <c r="T13" s="89"/>
      <c r="U13" s="89"/>
      <c r="V13" s="89"/>
      <c r="W13" s="89"/>
      <c r="X13" s="89"/>
      <c r="Y13" s="89"/>
      <c r="Z13" s="89"/>
      <c r="AA13" s="89"/>
      <c r="AB13" s="89"/>
      <c r="AC13" s="89"/>
      <c r="AD13" s="89"/>
      <c r="AE13" s="89"/>
      <c r="AF13" s="89"/>
      <c r="AG13" s="89"/>
      <c r="AH13" s="89"/>
      <c r="AI13" s="89"/>
      <c r="AJ13" s="90"/>
    </row>
    <row r="14" spans="1:37">
      <c r="A14" s="246" t="s">
        <v>239</v>
      </c>
      <c r="B14" s="36"/>
      <c r="C14" s="202"/>
      <c r="D14" s="202"/>
      <c r="E14" s="202"/>
      <c r="F14" s="202"/>
      <c r="G14" s="202"/>
      <c r="H14" s="202"/>
      <c r="I14" s="202"/>
      <c r="J14" s="202"/>
      <c r="K14" s="202"/>
      <c r="L14" s="202"/>
      <c r="M14" s="25"/>
      <c r="N14" s="202"/>
      <c r="O14" s="202"/>
      <c r="P14" s="202"/>
      <c r="Q14" s="202"/>
      <c r="R14" s="202"/>
      <c r="S14" s="202"/>
      <c r="T14" s="202"/>
      <c r="U14" s="202"/>
      <c r="V14" s="202"/>
      <c r="W14" s="202"/>
      <c r="X14" s="202"/>
      <c r="Y14" s="202"/>
      <c r="Z14" s="202"/>
      <c r="AA14" s="202"/>
      <c r="AB14" s="37"/>
      <c r="AC14" s="37"/>
      <c r="AD14" s="37"/>
      <c r="AE14" s="37"/>
      <c r="AF14" s="37"/>
      <c r="AG14" s="202"/>
      <c r="AH14" s="202"/>
      <c r="AI14" s="38"/>
      <c r="AJ14" s="39"/>
    </row>
    <row r="15" spans="1:37" ht="8.25" customHeight="1" thickBot="1">
      <c r="A15" s="196"/>
      <c r="B15" s="196"/>
      <c r="C15" s="196"/>
      <c r="D15" s="196"/>
      <c r="E15" s="196"/>
      <c r="F15" s="196"/>
      <c r="G15" s="196"/>
      <c r="H15" s="196"/>
      <c r="I15" s="196"/>
      <c r="J15" s="196"/>
      <c r="K15" s="196"/>
      <c r="L15" s="196"/>
      <c r="M15" s="196"/>
      <c r="N15" s="196"/>
      <c r="O15" s="196"/>
      <c r="P15" s="196"/>
      <c r="Q15" s="196"/>
      <c r="R15" s="196"/>
      <c r="S15" s="196"/>
      <c r="T15" s="196"/>
      <c r="U15" s="196"/>
      <c r="V15" s="196"/>
      <c r="W15" s="196"/>
      <c r="X15" s="196"/>
      <c r="Y15" s="196"/>
      <c r="Z15" s="196"/>
      <c r="AA15" s="196"/>
      <c r="AB15" s="196"/>
      <c r="AC15" s="196"/>
      <c r="AD15" s="196"/>
      <c r="AE15" s="196"/>
      <c r="AF15" s="196"/>
      <c r="AG15" s="196"/>
      <c r="AH15" s="196"/>
      <c r="AI15" s="196"/>
      <c r="AJ15" s="196"/>
    </row>
    <row r="16" spans="1:37" ht="33" customHeight="1" thickBot="1">
      <c r="A16" s="346" t="s">
        <v>100</v>
      </c>
      <c r="B16" s="346"/>
      <c r="C16" s="346"/>
      <c r="D16" s="346"/>
      <c r="E16" s="346"/>
      <c r="F16" s="356"/>
      <c r="G16" s="357"/>
      <c r="H16" s="358"/>
      <c r="I16" s="358"/>
      <c r="J16" s="358"/>
      <c r="K16" s="358"/>
      <c r="L16" s="359"/>
      <c r="M16" s="345" t="s">
        <v>5</v>
      </c>
      <c r="N16" s="346"/>
      <c r="O16" s="346"/>
      <c r="P16" s="346"/>
      <c r="Q16" s="346"/>
      <c r="R16" s="356"/>
      <c r="S16" s="342"/>
      <c r="T16" s="343"/>
      <c r="U16" s="343"/>
      <c r="V16" s="343"/>
      <c r="W16" s="343"/>
      <c r="X16" s="344"/>
      <c r="Y16" s="345" t="s">
        <v>6</v>
      </c>
      <c r="Z16" s="346"/>
      <c r="AA16" s="346"/>
      <c r="AB16" s="346"/>
      <c r="AC16" s="346"/>
      <c r="AD16" s="346"/>
      <c r="AE16" s="360" t="e">
        <f>VLOOKUP(S16,定員,2,1)</f>
        <v>#N/A</v>
      </c>
      <c r="AF16" s="360"/>
      <c r="AG16" s="360"/>
      <c r="AH16" s="360"/>
      <c r="AI16" s="360"/>
      <c r="AJ16" s="360"/>
    </row>
    <row r="17" spans="1:37" ht="9" customHeight="1">
      <c r="A17" s="196"/>
      <c r="B17" s="196"/>
      <c r="C17" s="196"/>
      <c r="D17" s="196"/>
      <c r="E17" s="196"/>
      <c r="F17" s="196"/>
      <c r="G17" s="196"/>
      <c r="H17" s="196"/>
      <c r="I17" s="196"/>
      <c r="J17" s="196"/>
      <c r="K17" s="196"/>
      <c r="L17" s="196"/>
      <c r="M17" s="196"/>
      <c r="N17" s="196"/>
      <c r="O17" s="196"/>
      <c r="P17" s="196"/>
      <c r="Q17" s="196"/>
      <c r="R17" s="196"/>
      <c r="S17" s="196"/>
      <c r="T17" s="196"/>
      <c r="U17" s="196"/>
      <c r="V17" s="196"/>
      <c r="W17" s="196"/>
      <c r="X17" s="196"/>
      <c r="Y17" s="196"/>
      <c r="Z17" s="196"/>
      <c r="AA17" s="196"/>
      <c r="AB17" s="196"/>
      <c r="AC17" s="196"/>
      <c r="AD17" s="196"/>
      <c r="AE17" s="196"/>
      <c r="AF17" s="196"/>
      <c r="AG17" s="196"/>
      <c r="AH17" s="196"/>
      <c r="AI17" s="196"/>
      <c r="AJ17" s="196"/>
    </row>
    <row r="18" spans="1:37" ht="1.5" customHeight="1">
      <c r="A18" s="196"/>
      <c r="B18" s="196"/>
      <c r="C18" s="196"/>
      <c r="D18" s="196"/>
      <c r="E18" s="196"/>
      <c r="F18" s="196"/>
      <c r="G18" s="196"/>
      <c r="H18" s="196"/>
      <c r="I18" s="196"/>
      <c r="J18" s="196"/>
      <c r="K18" s="196"/>
      <c r="L18" s="196"/>
      <c r="M18" s="196"/>
      <c r="N18" s="196"/>
      <c r="O18" s="196"/>
      <c r="P18" s="196"/>
      <c r="Q18" s="196"/>
      <c r="R18" s="196"/>
      <c r="S18" s="196"/>
      <c r="T18" s="196"/>
      <c r="U18" s="196"/>
      <c r="V18" s="196"/>
      <c r="W18" s="196"/>
      <c r="X18" s="196"/>
      <c r="Y18" s="196"/>
      <c r="Z18" s="196"/>
      <c r="AA18" s="196"/>
      <c r="AB18" s="196"/>
      <c r="AC18" s="196"/>
      <c r="AD18" s="196"/>
      <c r="AE18" s="196"/>
      <c r="AF18" s="196"/>
      <c r="AG18" s="196"/>
      <c r="AH18" s="196"/>
      <c r="AI18" s="196"/>
      <c r="AJ18" s="196"/>
    </row>
    <row r="19" spans="1:37" ht="7.5" customHeight="1">
      <c r="A19" s="196"/>
      <c r="B19" s="196"/>
      <c r="C19" s="196"/>
      <c r="D19" s="196"/>
      <c r="E19" s="196"/>
      <c r="F19" s="196"/>
      <c r="G19" s="376" t="s">
        <v>7</v>
      </c>
      <c r="H19" s="376"/>
      <c r="I19" s="376"/>
      <c r="J19" s="376"/>
      <c r="K19" s="376"/>
      <c r="L19" s="376"/>
      <c r="M19" s="347" t="s">
        <v>141</v>
      </c>
      <c r="N19" s="347"/>
      <c r="O19" s="347"/>
      <c r="P19" s="347"/>
      <c r="Q19" s="347"/>
      <c r="R19" s="348"/>
      <c r="S19" s="427" t="s">
        <v>142</v>
      </c>
      <c r="T19" s="428"/>
      <c r="U19" s="428"/>
      <c r="V19" s="428"/>
      <c r="W19" s="428"/>
      <c r="X19" s="428"/>
      <c r="Y19" s="40"/>
      <c r="Z19" s="40"/>
      <c r="AA19" s="41"/>
      <c r="AB19" s="42"/>
      <c r="AC19" s="43"/>
      <c r="AD19" s="196"/>
      <c r="AE19" s="196"/>
      <c r="AF19" s="196"/>
      <c r="AG19" s="196"/>
      <c r="AH19" s="196"/>
      <c r="AI19" s="196"/>
      <c r="AJ19" s="196"/>
    </row>
    <row r="20" spans="1:37" ht="21" customHeight="1" thickBot="1">
      <c r="A20" s="196"/>
      <c r="B20" s="196"/>
      <c r="C20" s="196"/>
      <c r="D20" s="196"/>
      <c r="E20" s="196"/>
      <c r="F20" s="196"/>
      <c r="G20" s="377"/>
      <c r="H20" s="377"/>
      <c r="I20" s="377"/>
      <c r="J20" s="377"/>
      <c r="K20" s="377"/>
      <c r="L20" s="377"/>
      <c r="M20" s="347"/>
      <c r="N20" s="347"/>
      <c r="O20" s="347"/>
      <c r="P20" s="347"/>
      <c r="Q20" s="347"/>
      <c r="R20" s="348"/>
      <c r="S20" s="429"/>
      <c r="T20" s="430"/>
      <c r="U20" s="430"/>
      <c r="V20" s="430"/>
      <c r="W20" s="430"/>
      <c r="X20" s="430"/>
      <c r="Y20" s="366" t="s">
        <v>9</v>
      </c>
      <c r="Z20" s="366"/>
      <c r="AA20" s="366"/>
      <c r="AB20" s="366"/>
      <c r="AC20" s="366"/>
      <c r="AD20" s="196"/>
      <c r="AE20" s="196"/>
      <c r="AF20" s="196"/>
      <c r="AG20" s="196"/>
      <c r="AH20" s="196"/>
      <c r="AI20" s="196"/>
      <c r="AJ20" s="196"/>
    </row>
    <row r="21" spans="1:37" ht="30.75" customHeight="1" thickBot="1">
      <c r="A21" s="196"/>
      <c r="B21" s="196"/>
      <c r="C21" s="196"/>
      <c r="D21" s="196"/>
      <c r="E21" s="196"/>
      <c r="F21" s="196"/>
      <c r="G21" s="378">
        <v>12</v>
      </c>
      <c r="H21" s="379"/>
      <c r="I21" s="379"/>
      <c r="J21" s="379"/>
      <c r="K21" s="379"/>
      <c r="L21" s="380"/>
      <c r="M21" s="425">
        <f>VLOOKUP(G16,平均勤続年数,3)</f>
        <v>2</v>
      </c>
      <c r="N21" s="426"/>
      <c r="O21" s="426"/>
      <c r="P21" s="426"/>
      <c r="Q21" s="426"/>
      <c r="R21" s="426"/>
      <c r="S21" s="364">
        <f>IF(Y21="○",VLOOKUP($G$16,平均勤続年数,4),VLOOKUP($G$16,平均勤続年数,4)-2)</f>
        <v>6</v>
      </c>
      <c r="T21" s="364"/>
      <c r="U21" s="364"/>
      <c r="V21" s="364"/>
      <c r="W21" s="364"/>
      <c r="X21" s="365"/>
      <c r="Y21" s="406" t="s">
        <v>200</v>
      </c>
      <c r="Z21" s="407"/>
      <c r="AA21" s="407"/>
      <c r="AB21" s="407"/>
      <c r="AC21" s="408"/>
      <c r="AD21" s="196"/>
      <c r="AE21" s="196"/>
      <c r="AF21" s="196"/>
      <c r="AG21" s="196"/>
      <c r="AH21" s="196"/>
      <c r="AI21" s="196"/>
      <c r="AJ21" s="196"/>
    </row>
    <row r="22" spans="1:37" ht="9.9499999999999993" customHeight="1">
      <c r="A22" s="196"/>
      <c r="B22" s="196"/>
      <c r="C22" s="196"/>
      <c r="D22" s="196"/>
      <c r="E22" s="196"/>
      <c r="F22" s="50"/>
      <c r="G22" s="196"/>
      <c r="H22" s="196"/>
      <c r="I22" s="196"/>
      <c r="J22" s="196"/>
      <c r="K22" s="196"/>
      <c r="L22" s="50"/>
      <c r="M22" s="50"/>
      <c r="N22" s="50"/>
      <c r="O22" s="50"/>
      <c r="P22" s="50"/>
      <c r="Q22" s="50"/>
      <c r="R22" s="50"/>
      <c r="S22" s="50"/>
      <c r="T22" s="50"/>
      <c r="U22" s="50"/>
      <c r="V22" s="196"/>
      <c r="W22" s="196"/>
      <c r="X22" s="196"/>
      <c r="Y22" s="196"/>
      <c r="Z22" s="196"/>
      <c r="AA22" s="50"/>
      <c r="AB22" s="196"/>
      <c r="AC22" s="196"/>
      <c r="AD22" s="196"/>
      <c r="AE22" s="196"/>
      <c r="AF22" s="196"/>
      <c r="AG22" s="196"/>
      <c r="AH22" s="196"/>
      <c r="AI22" s="196"/>
      <c r="AJ22" s="196"/>
    </row>
    <row r="23" spans="1:37" s="196" customFormat="1" ht="30.75" hidden="1" customHeight="1" outlineLevel="1">
      <c r="G23" s="394"/>
      <c r="H23" s="394"/>
      <c r="I23" s="394"/>
      <c r="J23" s="394"/>
      <c r="K23" s="394"/>
      <c r="L23" s="431"/>
      <c r="M23" s="431"/>
      <c r="N23" s="431"/>
      <c r="O23" s="431"/>
      <c r="P23" s="431"/>
      <c r="Q23" s="432"/>
      <c r="R23" s="431"/>
      <c r="S23" s="431"/>
      <c r="T23" s="431"/>
      <c r="U23" s="431"/>
      <c r="V23" s="432"/>
      <c r="W23" s="431"/>
      <c r="X23" s="431"/>
      <c r="Y23" s="431"/>
      <c r="Z23" s="431"/>
    </row>
    <row r="24" spans="1:37" s="196" customFormat="1" ht="30.75" hidden="1" customHeight="1" outlineLevel="1">
      <c r="G24" s="446"/>
      <c r="H24" s="446"/>
      <c r="I24" s="446"/>
      <c r="J24" s="446"/>
      <c r="K24" s="446"/>
      <c r="L24" s="433"/>
      <c r="M24" s="433"/>
      <c r="N24" s="433"/>
      <c r="O24" s="433"/>
      <c r="P24" s="433"/>
      <c r="Q24" s="434"/>
      <c r="R24" s="434"/>
      <c r="S24" s="434"/>
      <c r="T24" s="434"/>
      <c r="U24" s="434"/>
      <c r="V24" s="431"/>
      <c r="W24" s="431"/>
      <c r="X24" s="431"/>
      <c r="Y24" s="431"/>
      <c r="Z24" s="431"/>
    </row>
    <row r="25" spans="1:37" ht="9.75" customHeight="1" collapsed="1">
      <c r="A25" s="196"/>
      <c r="B25" s="196"/>
      <c r="C25" s="196"/>
      <c r="D25" s="196"/>
      <c r="E25" s="196"/>
      <c r="F25" s="196"/>
      <c r="G25" s="196"/>
      <c r="H25" s="196"/>
      <c r="I25" s="196"/>
      <c r="J25" s="196"/>
      <c r="K25" s="196"/>
      <c r="L25" s="196"/>
      <c r="M25" s="196"/>
      <c r="N25" s="196"/>
      <c r="O25" s="196"/>
      <c r="P25" s="196"/>
      <c r="Q25" s="196"/>
      <c r="R25" s="196"/>
      <c r="S25" s="196"/>
      <c r="T25" s="196"/>
      <c r="U25" s="196"/>
      <c r="V25" s="196"/>
      <c r="W25" s="196"/>
      <c r="X25" s="196"/>
      <c r="Y25" s="196"/>
      <c r="Z25" s="196"/>
      <c r="AA25" s="196"/>
      <c r="AB25" s="196"/>
      <c r="AC25" s="196"/>
      <c r="AD25" s="196"/>
      <c r="AE25" s="196"/>
      <c r="AF25" s="196"/>
      <c r="AG25" s="196"/>
      <c r="AH25" s="196"/>
      <c r="AI25" s="196"/>
      <c r="AJ25" s="196"/>
    </row>
    <row r="26" spans="1:37" s="1" customFormat="1" ht="18" customHeight="1" thickBot="1">
      <c r="A26" s="44" t="s">
        <v>195</v>
      </c>
      <c r="B26" s="44"/>
      <c r="C26" s="44"/>
      <c r="D26" s="44"/>
      <c r="E26" s="44"/>
      <c r="F26" s="44"/>
      <c r="G26" s="44"/>
      <c r="H26" s="44"/>
      <c r="I26" s="44"/>
      <c r="J26" s="44"/>
      <c r="K26" s="44"/>
      <c r="L26" s="44"/>
      <c r="M26" s="44"/>
      <c r="N26" s="44"/>
      <c r="O26" s="44"/>
      <c r="P26" s="44"/>
      <c r="Q26" s="44"/>
      <c r="R26" s="44"/>
      <c r="S26" s="44"/>
      <c r="T26" s="44"/>
      <c r="U26" s="44"/>
      <c r="V26" s="44"/>
      <c r="W26" s="44"/>
      <c r="X26" s="44"/>
      <c r="Y26" s="44"/>
      <c r="Z26" s="44"/>
      <c r="AA26" s="44"/>
      <c r="AB26" s="44"/>
      <c r="AC26" s="44"/>
      <c r="AD26" s="44"/>
      <c r="AE26" s="44"/>
      <c r="AF26" s="44"/>
      <c r="AG26" s="44"/>
      <c r="AH26" s="44"/>
      <c r="AI26" s="45"/>
      <c r="AJ26" s="44"/>
    </row>
    <row r="27" spans="1:37" s="1" customFormat="1" ht="35.25" customHeight="1" thickBot="1">
      <c r="A27" s="439" t="s">
        <v>240</v>
      </c>
      <c r="B27" s="440"/>
      <c r="C27" s="440"/>
      <c r="D27" s="440"/>
      <c r="E27" s="440"/>
      <c r="F27" s="440"/>
      <c r="G27" s="440"/>
      <c r="H27" s="440"/>
      <c r="I27" s="440"/>
      <c r="J27" s="440"/>
      <c r="K27" s="440"/>
      <c r="L27" s="441"/>
      <c r="M27" s="404" t="e">
        <f>ROUNDDOWN(M46,-3)</f>
        <v>#N/A</v>
      </c>
      <c r="N27" s="404"/>
      <c r="O27" s="404"/>
      <c r="P27" s="404"/>
      <c r="Q27" s="404"/>
      <c r="R27" s="404"/>
      <c r="S27" s="404"/>
      <c r="T27" s="404"/>
      <c r="U27" s="404"/>
      <c r="V27" s="404"/>
      <c r="W27" s="404"/>
      <c r="X27" s="404"/>
      <c r="Y27" s="404"/>
      <c r="Z27" s="404"/>
      <c r="AA27" s="404"/>
      <c r="AB27" s="404"/>
      <c r="AC27" s="404"/>
      <c r="AD27" s="404"/>
      <c r="AE27" s="404"/>
      <c r="AF27" s="404"/>
      <c r="AG27" s="404"/>
      <c r="AH27" s="404"/>
      <c r="AI27" s="404"/>
      <c r="AJ27" s="405"/>
    </row>
    <row r="28" spans="1:37" s="52" customFormat="1" ht="32.25" hidden="1" customHeight="1" outlineLevel="1">
      <c r="A28" s="371"/>
      <c r="B28" s="371"/>
      <c r="C28" s="371"/>
      <c r="D28" s="371"/>
      <c r="E28" s="371"/>
      <c r="F28" s="371"/>
      <c r="G28" s="371"/>
      <c r="H28" s="371"/>
      <c r="I28" s="371"/>
      <c r="J28" s="371"/>
      <c r="K28" s="371"/>
      <c r="L28" s="372"/>
      <c r="M28" s="373"/>
      <c r="N28" s="374"/>
      <c r="O28" s="374"/>
      <c r="P28" s="374"/>
      <c r="Q28" s="374"/>
      <c r="R28" s="374"/>
      <c r="S28" s="374"/>
      <c r="T28" s="374"/>
      <c r="U28" s="374"/>
      <c r="V28" s="374"/>
      <c r="W28" s="374"/>
      <c r="X28" s="374"/>
      <c r="Y28" s="374"/>
      <c r="Z28" s="374"/>
      <c r="AA28" s="374"/>
      <c r="AB28" s="374"/>
      <c r="AC28" s="374"/>
      <c r="AD28" s="374"/>
      <c r="AE28" s="374"/>
      <c r="AF28" s="374"/>
      <c r="AG28" s="374"/>
      <c r="AH28" s="374"/>
      <c r="AI28" s="374"/>
      <c r="AJ28" s="375"/>
      <c r="AK28" s="1"/>
    </row>
    <row r="29" spans="1:37" ht="10.5" customHeight="1" collapsed="1">
      <c r="A29" s="196"/>
      <c r="B29" s="196"/>
      <c r="C29" s="196"/>
      <c r="D29" s="196"/>
      <c r="E29" s="196"/>
      <c r="F29" s="196"/>
      <c r="G29" s="196"/>
      <c r="H29" s="196"/>
      <c r="I29" s="196"/>
      <c r="J29" s="196"/>
      <c r="K29" s="196"/>
      <c r="L29" s="210"/>
      <c r="M29" s="210"/>
      <c r="N29" s="210"/>
      <c r="O29" s="210"/>
      <c r="P29" s="210"/>
      <c r="Q29" s="210"/>
      <c r="R29" s="210"/>
      <c r="S29" s="210"/>
      <c r="T29" s="210"/>
      <c r="U29" s="210"/>
      <c r="V29" s="210"/>
      <c r="W29" s="210"/>
      <c r="X29" s="210"/>
      <c r="Y29" s="210"/>
      <c r="Z29" s="210"/>
      <c r="AA29" s="210"/>
      <c r="AB29" s="210"/>
      <c r="AC29" s="210"/>
      <c r="AD29" s="210"/>
      <c r="AE29" s="210"/>
      <c r="AF29" s="210"/>
      <c r="AG29" s="210"/>
      <c r="AH29" s="210"/>
      <c r="AI29" s="210"/>
      <c r="AJ29" s="210"/>
    </row>
    <row r="30" spans="1:37">
      <c r="A30" s="447" t="s">
        <v>10</v>
      </c>
      <c r="B30" s="448"/>
      <c r="C30" s="448"/>
      <c r="D30" s="448"/>
      <c r="E30" s="448"/>
      <c r="F30" s="448"/>
      <c r="G30" s="448"/>
      <c r="H30" s="448"/>
      <c r="I30" s="448"/>
      <c r="J30" s="448"/>
      <c r="K30" s="435" t="s">
        <v>11</v>
      </c>
      <c r="L30" s="436"/>
      <c r="M30" s="361" t="s">
        <v>12</v>
      </c>
      <c r="N30" s="361"/>
      <c r="O30" s="361"/>
      <c r="P30" s="361"/>
      <c r="Q30" s="361"/>
      <c r="R30" s="361"/>
      <c r="S30" s="361"/>
      <c r="T30" s="361"/>
      <c r="U30" s="361"/>
      <c r="V30" s="361"/>
      <c r="W30" s="361"/>
      <c r="X30" s="361"/>
      <c r="Y30" s="361"/>
      <c r="Z30" s="361"/>
      <c r="AA30" s="361"/>
      <c r="AB30" s="361"/>
      <c r="AC30" s="361"/>
      <c r="AD30" s="361"/>
      <c r="AE30" s="361"/>
      <c r="AF30" s="361"/>
      <c r="AG30" s="361"/>
      <c r="AH30" s="361"/>
      <c r="AI30" s="361"/>
      <c r="AJ30" s="361"/>
    </row>
    <row r="31" spans="1:37" ht="6.75" customHeight="1">
      <c r="A31" s="449"/>
      <c r="B31" s="450"/>
      <c r="C31" s="450"/>
      <c r="D31" s="450"/>
      <c r="E31" s="450"/>
      <c r="F31" s="450"/>
      <c r="G31" s="450"/>
      <c r="H31" s="450"/>
      <c r="I31" s="450"/>
      <c r="J31" s="450"/>
      <c r="K31" s="437"/>
      <c r="L31" s="438"/>
      <c r="M31" s="361"/>
      <c r="N31" s="361"/>
      <c r="O31" s="361"/>
      <c r="P31" s="361"/>
      <c r="Q31" s="361"/>
      <c r="R31" s="361"/>
      <c r="S31" s="361"/>
      <c r="T31" s="361"/>
      <c r="U31" s="361"/>
      <c r="V31" s="361"/>
      <c r="W31" s="361"/>
      <c r="X31" s="361"/>
      <c r="Y31" s="361"/>
      <c r="Z31" s="361"/>
      <c r="AA31" s="361"/>
      <c r="AB31" s="361"/>
      <c r="AC31" s="361"/>
      <c r="AD31" s="361"/>
      <c r="AE31" s="361"/>
      <c r="AF31" s="361"/>
      <c r="AG31" s="361"/>
      <c r="AH31" s="361"/>
      <c r="AI31" s="361"/>
      <c r="AJ31" s="361"/>
    </row>
    <row r="32" spans="1:37">
      <c r="A32" s="449"/>
      <c r="B32" s="450"/>
      <c r="C32" s="450"/>
      <c r="D32" s="450"/>
      <c r="E32" s="450"/>
      <c r="F32" s="450"/>
      <c r="G32" s="450"/>
      <c r="H32" s="450"/>
      <c r="I32" s="450"/>
      <c r="J32" s="450"/>
      <c r="K32" s="437"/>
      <c r="L32" s="438"/>
      <c r="M32" s="362" t="s">
        <v>4</v>
      </c>
      <c r="N32" s="363"/>
      <c r="O32" s="363"/>
      <c r="P32" s="363"/>
      <c r="Q32" s="362" t="s">
        <v>54</v>
      </c>
      <c r="R32" s="363"/>
      <c r="S32" s="363"/>
      <c r="T32" s="363"/>
      <c r="U32" s="362" t="s">
        <v>3</v>
      </c>
      <c r="V32" s="363"/>
      <c r="W32" s="363"/>
      <c r="X32" s="369"/>
      <c r="Y32" s="362" t="s">
        <v>55</v>
      </c>
      <c r="Z32" s="363"/>
      <c r="AA32" s="363"/>
      <c r="AB32" s="369"/>
      <c r="AC32" s="362" t="s">
        <v>57</v>
      </c>
      <c r="AD32" s="363"/>
      <c r="AE32" s="363"/>
      <c r="AF32" s="369"/>
      <c r="AG32" s="362" t="s">
        <v>56</v>
      </c>
      <c r="AH32" s="363"/>
      <c r="AI32" s="363"/>
      <c r="AJ32" s="369"/>
    </row>
    <row r="33" spans="1:36" ht="14.25" thickBot="1">
      <c r="A33" s="451"/>
      <c r="B33" s="452"/>
      <c r="C33" s="452"/>
      <c r="D33" s="452"/>
      <c r="E33" s="452"/>
      <c r="F33" s="452"/>
      <c r="G33" s="452"/>
      <c r="H33" s="452"/>
      <c r="I33" s="452"/>
      <c r="J33" s="452"/>
      <c r="K33" s="437"/>
      <c r="L33" s="438"/>
      <c r="M33" s="324" t="s">
        <v>13</v>
      </c>
      <c r="N33" s="325"/>
      <c r="O33" s="322" t="s">
        <v>14</v>
      </c>
      <c r="P33" s="323"/>
      <c r="Q33" s="324" t="s">
        <v>13</v>
      </c>
      <c r="R33" s="325"/>
      <c r="S33" s="322" t="s">
        <v>14</v>
      </c>
      <c r="T33" s="323"/>
      <c r="U33" s="324" t="s">
        <v>13</v>
      </c>
      <c r="V33" s="325"/>
      <c r="W33" s="322" t="s">
        <v>14</v>
      </c>
      <c r="X33" s="323"/>
      <c r="Y33" s="324" t="s">
        <v>13</v>
      </c>
      <c r="Z33" s="325"/>
      <c r="AA33" s="322" t="s">
        <v>14</v>
      </c>
      <c r="AB33" s="323"/>
      <c r="AC33" s="324" t="s">
        <v>13</v>
      </c>
      <c r="AD33" s="325"/>
      <c r="AE33" s="322" t="s">
        <v>14</v>
      </c>
      <c r="AF33" s="323"/>
      <c r="AG33" s="324" t="s">
        <v>13</v>
      </c>
      <c r="AH33" s="325"/>
      <c r="AI33" s="322" t="s">
        <v>14</v>
      </c>
      <c r="AJ33" s="323"/>
    </row>
    <row r="34" spans="1:36" ht="20.25" customHeight="1" thickBot="1">
      <c r="A34" s="412" t="s">
        <v>15</v>
      </c>
      <c r="B34" s="413"/>
      <c r="C34" s="413"/>
      <c r="D34" s="413"/>
      <c r="E34" s="413"/>
      <c r="F34" s="413"/>
      <c r="G34" s="413"/>
      <c r="H34" s="413"/>
      <c r="I34" s="413"/>
      <c r="J34" s="413"/>
      <c r="K34" s="445" t="s">
        <v>16</v>
      </c>
      <c r="L34" s="445"/>
      <c r="M34" s="421"/>
      <c r="N34" s="368"/>
      <c r="O34" s="368"/>
      <c r="P34" s="422"/>
      <c r="Q34" s="367"/>
      <c r="R34" s="368"/>
      <c r="S34" s="368"/>
      <c r="T34" s="422"/>
      <c r="U34" s="367"/>
      <c r="V34" s="368"/>
      <c r="W34" s="368"/>
      <c r="X34" s="442"/>
      <c r="Y34" s="443"/>
      <c r="Z34" s="368"/>
      <c r="AA34" s="368"/>
      <c r="AB34" s="442"/>
      <c r="AC34" s="443"/>
      <c r="AD34" s="368"/>
      <c r="AE34" s="368"/>
      <c r="AF34" s="442"/>
      <c r="AG34" s="443"/>
      <c r="AH34" s="368"/>
      <c r="AI34" s="368"/>
      <c r="AJ34" s="444"/>
    </row>
    <row r="35" spans="1:36" ht="24" customHeight="1">
      <c r="A35" s="384" t="s">
        <v>17</v>
      </c>
      <c r="B35" s="385" t="s">
        <v>18</v>
      </c>
      <c r="C35" s="402" t="s">
        <v>196</v>
      </c>
      <c r="D35" s="403"/>
      <c r="E35" s="403"/>
      <c r="F35" s="403"/>
      <c r="G35" s="403"/>
      <c r="H35" s="403"/>
      <c r="I35" s="403"/>
      <c r="J35" s="403"/>
      <c r="K35" s="386" t="s">
        <v>194</v>
      </c>
      <c r="L35" s="387"/>
      <c r="M35" s="388">
        <f>IF($K35="○",保育単価表!$H$7,0)</f>
        <v>1890</v>
      </c>
      <c r="N35" s="350"/>
      <c r="O35" s="350">
        <f>IF($K35="○",保育単価表!$H$7,0)</f>
        <v>1890</v>
      </c>
      <c r="P35" s="370"/>
      <c r="Q35" s="349">
        <f>IF($K35="○",保育単価表!$H$7,0)</f>
        <v>1890</v>
      </c>
      <c r="R35" s="350"/>
      <c r="S35" s="350">
        <f>IF($K35="○",保育単価表!$H$7,0)</f>
        <v>1890</v>
      </c>
      <c r="T35" s="370"/>
      <c r="U35" s="349">
        <f>IF($K35="○",保育単価表!$H$7,0)</f>
        <v>1890</v>
      </c>
      <c r="V35" s="350"/>
      <c r="W35" s="350">
        <f>IF($K35="○",保育単価表!$H$7,0)</f>
        <v>1890</v>
      </c>
      <c r="X35" s="370"/>
      <c r="Y35" s="349">
        <f>IF($K35="○",保育単価表!$H$7,0)</f>
        <v>1890</v>
      </c>
      <c r="Z35" s="350"/>
      <c r="AA35" s="350">
        <f>IF($K35="○",保育単価表!$H$7,0)</f>
        <v>1890</v>
      </c>
      <c r="AB35" s="370"/>
      <c r="AC35" s="349">
        <f>IF($K35="○",保育単価表!$H$7,0)</f>
        <v>1890</v>
      </c>
      <c r="AD35" s="350"/>
      <c r="AE35" s="350">
        <f>IF($K35="○",保育単価表!$H$7,0)</f>
        <v>1890</v>
      </c>
      <c r="AF35" s="370"/>
      <c r="AG35" s="349">
        <f>IF($K35="○",保育単価表!$H$7,0)</f>
        <v>1890</v>
      </c>
      <c r="AH35" s="350"/>
      <c r="AI35" s="350">
        <f>IF($K35="○",保育単価表!$H$7,0)</f>
        <v>1890</v>
      </c>
      <c r="AJ35" s="370"/>
    </row>
    <row r="36" spans="1:36" ht="24" customHeight="1">
      <c r="A36" s="384"/>
      <c r="B36" s="385"/>
      <c r="C36" s="46" t="s">
        <v>96</v>
      </c>
      <c r="D36" s="46"/>
      <c r="E36" s="46"/>
      <c r="F36" s="46"/>
      <c r="G36" s="46"/>
      <c r="H36" s="46"/>
      <c r="I36" s="46"/>
      <c r="J36" s="46"/>
      <c r="K36" s="389"/>
      <c r="L36" s="390"/>
      <c r="M36" s="391">
        <f>IF($K36="○",保育単価表!$R$7,0)</f>
        <v>0</v>
      </c>
      <c r="N36" s="329"/>
      <c r="O36" s="329">
        <f>IF($K36="○",保育単価表!$R$7,0)</f>
        <v>0</v>
      </c>
      <c r="P36" s="330"/>
      <c r="Q36" s="337">
        <f>IF($K36="○",保育単価表!$R$7,0)</f>
        <v>0</v>
      </c>
      <c r="R36" s="329"/>
      <c r="S36" s="329">
        <f>IF($K36="○",保育単価表!$R$7,0)</f>
        <v>0</v>
      </c>
      <c r="T36" s="330"/>
      <c r="U36" s="337">
        <f>IF($K36="○",保育単価表!$R$7,0)</f>
        <v>0</v>
      </c>
      <c r="V36" s="329"/>
      <c r="W36" s="329">
        <f>IF($K36="○",保育単価表!$R$7,0)</f>
        <v>0</v>
      </c>
      <c r="X36" s="330"/>
      <c r="Y36" s="337">
        <f>IF($K36="○",保育単価表!$R$7,0)</f>
        <v>0</v>
      </c>
      <c r="Z36" s="329"/>
      <c r="AA36" s="329">
        <f>IF($K36="○",保育単価表!$R$7,0)</f>
        <v>0</v>
      </c>
      <c r="AB36" s="330"/>
      <c r="AC36" s="337">
        <f>IF($K36="○",保育単価表!$R$7,0)</f>
        <v>0</v>
      </c>
      <c r="AD36" s="329"/>
      <c r="AE36" s="329">
        <f>IF($K36="○",保育単価表!$R$7,0)</f>
        <v>0</v>
      </c>
      <c r="AF36" s="330"/>
      <c r="AG36" s="337">
        <f>IF($K36="○",保育単価表!$R$7,0)</f>
        <v>0</v>
      </c>
      <c r="AH36" s="329"/>
      <c r="AI36" s="329">
        <f>IF($K36="○",保育単価表!$R$7,0)</f>
        <v>0</v>
      </c>
      <c r="AJ36" s="330"/>
    </row>
    <row r="37" spans="1:36" ht="24" customHeight="1">
      <c r="A37" s="384"/>
      <c r="B37" s="385"/>
      <c r="C37" s="46" t="s">
        <v>99</v>
      </c>
      <c r="D37" s="46"/>
      <c r="E37" s="46"/>
      <c r="F37" s="46"/>
      <c r="G37" s="46"/>
      <c r="H37" s="46"/>
      <c r="I37" s="46"/>
      <c r="J37" s="46"/>
      <c r="K37" s="331"/>
      <c r="L37" s="332"/>
      <c r="M37" s="391">
        <f>IF($K37="○",IF($AE$16="３人以下",保育単価表!$Z$10,保育単価表!$Z$8),0)</f>
        <v>0</v>
      </c>
      <c r="N37" s="329"/>
      <c r="O37" s="329">
        <f>IF($K37="○",IF($AE$16="３人以下",保育単価表!$Z$10,保育単価表!$Z$8),0)</f>
        <v>0</v>
      </c>
      <c r="P37" s="330"/>
      <c r="Q37" s="337">
        <f>IF($K37="○",IF($AE$16="３人以下",保育単価表!$Z$10,保育単価表!$Z$8),0)</f>
        <v>0</v>
      </c>
      <c r="R37" s="329"/>
      <c r="S37" s="329">
        <f>IF($K37="○",IF($AE$16="３人以下",保育単価表!$Z$10,保育単価表!$Z$8),0)</f>
        <v>0</v>
      </c>
      <c r="T37" s="330"/>
      <c r="U37" s="337">
        <f>IF($K37="○",IF($AE$16="３人以下",保育単価表!$Z$10,保育単価表!$Z$8),0)</f>
        <v>0</v>
      </c>
      <c r="V37" s="329"/>
      <c r="W37" s="329">
        <f>IF($K37="○",IF($AE$16="３人以下",保育単価表!$Z$10,保育単価表!$Z$8),0)</f>
        <v>0</v>
      </c>
      <c r="X37" s="330"/>
      <c r="Y37" s="337">
        <f>IF($K37="○",IF($AE$16="３人以下",保育単価表!$Z$10,保育単価表!$Z$8),0)</f>
        <v>0</v>
      </c>
      <c r="Z37" s="329"/>
      <c r="AA37" s="329">
        <f>IF($K37="○",IF($AE$16="３人以下",保育単価表!$Z$10,保育単価表!$Z$8),0)</f>
        <v>0</v>
      </c>
      <c r="AB37" s="330"/>
      <c r="AC37" s="337">
        <f>IF($K37="○",IF($AE$16="３人以下",保育単価表!$Z$10,保育単価表!$Z$8),0)</f>
        <v>0</v>
      </c>
      <c r="AD37" s="329"/>
      <c r="AE37" s="329">
        <f>IF($K37="○",IF($AE$16="３人以下",保育単価表!$Z$10,保育単価表!$Z$8),0)</f>
        <v>0</v>
      </c>
      <c r="AF37" s="330"/>
      <c r="AG37" s="337">
        <f>IF($K37="○",IF($AE$16="３人以下",保育単価表!$Z$10,保育単価表!$Z$8),0)</f>
        <v>0</v>
      </c>
      <c r="AH37" s="329"/>
      <c r="AI37" s="329">
        <f>IF($K37="○",IF($AE$16="３人以下",保育単価表!$Z$10,保育単価表!$Z$8),0)</f>
        <v>0</v>
      </c>
      <c r="AJ37" s="330"/>
    </row>
    <row r="38" spans="1:36" ht="24" customHeight="1" thickBot="1">
      <c r="A38" s="384"/>
      <c r="B38" s="385"/>
      <c r="C38" s="47" t="s">
        <v>58</v>
      </c>
      <c r="D38" s="48"/>
      <c r="E38" s="48"/>
      <c r="F38" s="48"/>
      <c r="G38" s="48"/>
      <c r="H38" s="48"/>
      <c r="I38" s="48"/>
      <c r="J38" s="49"/>
      <c r="K38" s="340"/>
      <c r="L38" s="341"/>
      <c r="M38" s="335"/>
      <c r="N38" s="336"/>
      <c r="O38" s="336"/>
      <c r="P38" s="338"/>
      <c r="Q38" s="337">
        <f>IF($K38="○",保育単価表!$AK$7,0)</f>
        <v>0</v>
      </c>
      <c r="R38" s="329"/>
      <c r="S38" s="329">
        <f>IF($K38="○",保育単価表!$AK$7,0)</f>
        <v>0</v>
      </c>
      <c r="T38" s="330"/>
      <c r="U38" s="339"/>
      <c r="V38" s="336"/>
      <c r="W38" s="336"/>
      <c r="X38" s="338"/>
      <c r="Y38" s="337">
        <f>IF($K38="○",保育単価表!$AK$7,0)</f>
        <v>0</v>
      </c>
      <c r="Z38" s="329"/>
      <c r="AA38" s="329">
        <f>IF($K38="○",保育単価表!$AK$7,0)</f>
        <v>0</v>
      </c>
      <c r="AB38" s="330"/>
      <c r="AC38" s="339"/>
      <c r="AD38" s="336"/>
      <c r="AE38" s="336"/>
      <c r="AF38" s="338"/>
      <c r="AG38" s="337">
        <f>IF($K38="○",保育単価表!$AK$7,0)</f>
        <v>0</v>
      </c>
      <c r="AH38" s="329"/>
      <c r="AI38" s="329">
        <f>IF($K38="○",保育単価表!$AK$7,0)</f>
        <v>0</v>
      </c>
      <c r="AJ38" s="330"/>
    </row>
    <row r="39" spans="1:36" ht="24" customHeight="1" thickTop="1" thickBot="1">
      <c r="A39" s="384"/>
      <c r="B39" s="385"/>
      <c r="C39" s="25"/>
      <c r="D39" s="25"/>
      <c r="E39" s="25"/>
      <c r="F39" s="25"/>
      <c r="G39" s="26"/>
      <c r="H39" s="25"/>
      <c r="I39" s="25"/>
      <c r="J39" s="26"/>
      <c r="K39" s="333" t="s">
        <v>19</v>
      </c>
      <c r="L39" s="334"/>
      <c r="M39" s="326">
        <f>SUM(M35:N38)</f>
        <v>1890</v>
      </c>
      <c r="N39" s="327"/>
      <c r="O39" s="327">
        <f>SUM(O35:P38)</f>
        <v>1890</v>
      </c>
      <c r="P39" s="328"/>
      <c r="Q39" s="326">
        <f>SUM(Q35:R38)</f>
        <v>1890</v>
      </c>
      <c r="R39" s="327"/>
      <c r="S39" s="327">
        <f>SUM(S35:T38)</f>
        <v>1890</v>
      </c>
      <c r="T39" s="328"/>
      <c r="U39" s="326">
        <f>SUM(U35:V38)</f>
        <v>1890</v>
      </c>
      <c r="V39" s="327"/>
      <c r="W39" s="327">
        <f>SUM(W35:X38)</f>
        <v>1890</v>
      </c>
      <c r="X39" s="328"/>
      <c r="Y39" s="326">
        <f>SUM(Y35:Z38)</f>
        <v>1890</v>
      </c>
      <c r="Z39" s="327"/>
      <c r="AA39" s="327">
        <f>SUM(AA35:AB38)</f>
        <v>1890</v>
      </c>
      <c r="AB39" s="328"/>
      <c r="AC39" s="326">
        <f>SUM(AC35:AD38)</f>
        <v>1890</v>
      </c>
      <c r="AD39" s="327"/>
      <c r="AE39" s="327">
        <f>SUM(AE35:AF38)</f>
        <v>1890</v>
      </c>
      <c r="AF39" s="328"/>
      <c r="AG39" s="326">
        <f>SUM(AG35:AH38)</f>
        <v>1890</v>
      </c>
      <c r="AH39" s="327"/>
      <c r="AI39" s="327">
        <f>SUM(AI35:AJ38)</f>
        <v>1890</v>
      </c>
      <c r="AJ39" s="328"/>
    </row>
    <row r="40" spans="1:36" ht="55.5" customHeight="1">
      <c r="A40" s="384"/>
      <c r="B40" s="392" t="s">
        <v>20</v>
      </c>
      <c r="C40" s="464" t="s">
        <v>190</v>
      </c>
      <c r="D40" s="465"/>
      <c r="E40" s="465"/>
      <c r="F40" s="465"/>
      <c r="G40" s="465"/>
      <c r="H40" s="465"/>
      <c r="I40" s="465"/>
      <c r="J40" s="466"/>
      <c r="K40" s="470"/>
      <c r="L40" s="471"/>
      <c r="M40" s="352">
        <f>設定値!BD24</f>
        <v>0</v>
      </c>
      <c r="N40" s="355"/>
      <c r="O40" s="353">
        <f>設定値!BF24</f>
        <v>0</v>
      </c>
      <c r="P40" s="354"/>
      <c r="Q40" s="351">
        <f>設定値!BH24</f>
        <v>0</v>
      </c>
      <c r="R40" s="352"/>
      <c r="S40" s="353">
        <f>設定値!BJ24</f>
        <v>0</v>
      </c>
      <c r="T40" s="354"/>
      <c r="U40" s="351">
        <f>設定値!BL24</f>
        <v>0</v>
      </c>
      <c r="V40" s="352"/>
      <c r="W40" s="353">
        <f>設定値!BN24</f>
        <v>0</v>
      </c>
      <c r="X40" s="354"/>
      <c r="Y40" s="351">
        <f>設定値!BP24</f>
        <v>0</v>
      </c>
      <c r="Z40" s="352"/>
      <c r="AA40" s="353">
        <f>設定値!BR24</f>
        <v>0</v>
      </c>
      <c r="AB40" s="354"/>
      <c r="AC40" s="351">
        <f>設定値!BT24</f>
        <v>0</v>
      </c>
      <c r="AD40" s="352"/>
      <c r="AE40" s="353">
        <f>設定値!BV24</f>
        <v>0</v>
      </c>
      <c r="AF40" s="354"/>
      <c r="AG40" s="351">
        <f>設定値!BX24</f>
        <v>0</v>
      </c>
      <c r="AH40" s="352"/>
      <c r="AI40" s="353">
        <f>設定値!BZ24</f>
        <v>0</v>
      </c>
      <c r="AJ40" s="354"/>
    </row>
    <row r="41" spans="1:36" ht="55.5" customHeight="1" thickBot="1">
      <c r="A41" s="384"/>
      <c r="B41" s="393"/>
      <c r="C41" s="467"/>
      <c r="D41" s="468"/>
      <c r="E41" s="468"/>
      <c r="F41" s="468"/>
      <c r="G41" s="468"/>
      <c r="H41" s="468"/>
      <c r="I41" s="468"/>
      <c r="J41" s="469"/>
      <c r="K41" s="472"/>
      <c r="L41" s="473"/>
      <c r="M41" s="352">
        <f>設定値!BD25</f>
        <v>0</v>
      </c>
      <c r="N41" s="355"/>
      <c r="O41" s="353">
        <f>設定値!BF25</f>
        <v>0</v>
      </c>
      <c r="P41" s="354"/>
      <c r="Q41" s="351">
        <f>設定値!BH25</f>
        <v>0</v>
      </c>
      <c r="R41" s="352"/>
      <c r="S41" s="353">
        <f>設定値!BJ25</f>
        <v>0</v>
      </c>
      <c r="T41" s="354"/>
      <c r="U41" s="351">
        <f>設定値!BL25</f>
        <v>0</v>
      </c>
      <c r="V41" s="352"/>
      <c r="W41" s="353">
        <f>設定値!BN25</f>
        <v>0</v>
      </c>
      <c r="X41" s="354"/>
      <c r="Y41" s="351">
        <f>設定値!BP25</f>
        <v>0</v>
      </c>
      <c r="Z41" s="352"/>
      <c r="AA41" s="353">
        <f>設定値!BR25</f>
        <v>0</v>
      </c>
      <c r="AB41" s="354"/>
      <c r="AC41" s="351">
        <f>設定値!BT25</f>
        <v>0</v>
      </c>
      <c r="AD41" s="352"/>
      <c r="AE41" s="353">
        <f>設定値!BV25</f>
        <v>0</v>
      </c>
      <c r="AF41" s="354"/>
      <c r="AG41" s="351">
        <f>設定値!BX25</f>
        <v>0</v>
      </c>
      <c r="AH41" s="352"/>
      <c r="AI41" s="353">
        <f>設定値!BZ25</f>
        <v>0</v>
      </c>
      <c r="AJ41" s="354"/>
    </row>
    <row r="42" spans="1:36" ht="21.75" customHeight="1" thickBot="1">
      <c r="A42" s="384"/>
      <c r="B42" s="399" t="s">
        <v>123</v>
      </c>
      <c r="C42" s="27" t="s">
        <v>121</v>
      </c>
      <c r="D42" s="27"/>
      <c r="E42" s="27"/>
      <c r="F42" s="27"/>
      <c r="G42" s="28"/>
      <c r="H42" s="27"/>
      <c r="I42" s="27"/>
      <c r="J42" s="27"/>
      <c r="K42" s="480"/>
      <c r="L42" s="481"/>
      <c r="M42" s="482">
        <f>IF(設定値!$AF$27&lt;10,INT(設定値!$AF$27),ROUNDDOWN(設定値!$AF$27,-1))</f>
        <v>0</v>
      </c>
      <c r="N42" s="482"/>
      <c r="O42" s="482"/>
      <c r="P42" s="482"/>
      <c r="Q42" s="482"/>
      <c r="R42" s="482"/>
      <c r="S42" s="482"/>
      <c r="T42" s="482"/>
      <c r="U42" s="482"/>
      <c r="V42" s="482"/>
      <c r="W42" s="482"/>
      <c r="X42" s="482"/>
      <c r="Y42" s="482"/>
      <c r="Z42" s="482"/>
      <c r="AA42" s="482"/>
      <c r="AB42" s="482"/>
      <c r="AC42" s="482"/>
      <c r="AD42" s="482"/>
      <c r="AE42" s="482"/>
      <c r="AF42" s="482"/>
      <c r="AG42" s="482"/>
      <c r="AH42" s="482"/>
      <c r="AI42" s="482"/>
      <c r="AJ42" s="483"/>
    </row>
    <row r="43" spans="1:36" ht="21.75" customHeight="1" thickTop="1">
      <c r="A43" s="384"/>
      <c r="B43" s="400"/>
      <c r="C43" s="25"/>
      <c r="D43" s="25"/>
      <c r="E43" s="25"/>
      <c r="F43" s="25"/>
      <c r="G43" s="26"/>
      <c r="H43" s="25"/>
      <c r="I43" s="25"/>
      <c r="J43" s="25"/>
      <c r="K43" s="395" t="s">
        <v>122</v>
      </c>
      <c r="L43" s="395"/>
      <c r="M43" s="396">
        <f>SUM(M42)</f>
        <v>0</v>
      </c>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8"/>
    </row>
    <row r="44" spans="1:36" ht="24" customHeight="1">
      <c r="A44" s="476" t="s">
        <v>191</v>
      </c>
      <c r="B44" s="477"/>
      <c r="C44" s="477"/>
      <c r="D44" s="477"/>
      <c r="E44" s="477"/>
      <c r="F44" s="477"/>
      <c r="G44" s="477"/>
      <c r="H44" s="477"/>
      <c r="I44" s="477"/>
      <c r="J44" s="477"/>
      <c r="K44" s="477"/>
      <c r="L44" s="23" t="s">
        <v>127</v>
      </c>
      <c r="M44" s="478">
        <f>M39+$M$43</f>
        <v>1890</v>
      </c>
      <c r="N44" s="479"/>
      <c r="O44" s="462">
        <f t="shared" ref="O44" si="0">O39+$M$43</f>
        <v>1890</v>
      </c>
      <c r="P44" s="463"/>
      <c r="Q44" s="423">
        <f t="shared" ref="Q44" si="1">Q39+$M$43</f>
        <v>1890</v>
      </c>
      <c r="R44" s="424"/>
      <c r="S44" s="462">
        <f t="shared" ref="S44" si="2">S39+$M$43</f>
        <v>1890</v>
      </c>
      <c r="T44" s="463"/>
      <c r="U44" s="423">
        <f t="shared" ref="U44" si="3">U39+$M$43</f>
        <v>1890</v>
      </c>
      <c r="V44" s="424"/>
      <c r="W44" s="462">
        <f t="shared" ref="W44" si="4">W39+$M$43</f>
        <v>1890</v>
      </c>
      <c r="X44" s="463"/>
      <c r="Y44" s="423">
        <f t="shared" ref="Y44" si="5">Y39+$M$43</f>
        <v>1890</v>
      </c>
      <c r="Z44" s="424"/>
      <c r="AA44" s="462">
        <f t="shared" ref="AA44" si="6">AA39+$M$43</f>
        <v>1890</v>
      </c>
      <c r="AB44" s="463"/>
      <c r="AC44" s="423">
        <f t="shared" ref="AC44" si="7">AC39+$M$43</f>
        <v>1890</v>
      </c>
      <c r="AD44" s="424"/>
      <c r="AE44" s="462">
        <f t="shared" ref="AE44" si="8">AE39+$M$43</f>
        <v>1890</v>
      </c>
      <c r="AF44" s="463"/>
      <c r="AG44" s="423">
        <f t="shared" ref="AG44" si="9">AG39+$M$43</f>
        <v>1890</v>
      </c>
      <c r="AH44" s="424"/>
      <c r="AI44" s="462">
        <f t="shared" ref="AI44" si="10">AI39+$M$43</f>
        <v>1890</v>
      </c>
      <c r="AJ44" s="463"/>
    </row>
    <row r="45" spans="1:36" ht="24" customHeight="1">
      <c r="A45" s="474" t="s">
        <v>192</v>
      </c>
      <c r="B45" s="475"/>
      <c r="C45" s="475"/>
      <c r="D45" s="475"/>
      <c r="E45" s="475"/>
      <c r="F45" s="475"/>
      <c r="G45" s="475"/>
      <c r="H45" s="475"/>
      <c r="I45" s="475"/>
      <c r="J45" s="475"/>
      <c r="K45" s="475"/>
      <c r="L45" s="195" t="s">
        <v>193</v>
      </c>
      <c r="M45" s="418">
        <f>M44*M34</f>
        <v>0</v>
      </c>
      <c r="N45" s="419"/>
      <c r="O45" s="419">
        <f>O44*O34</f>
        <v>0</v>
      </c>
      <c r="P45" s="420"/>
      <c r="Q45" s="418">
        <f>Q44*Q34</f>
        <v>0</v>
      </c>
      <c r="R45" s="419"/>
      <c r="S45" s="419">
        <f>S44*S34</f>
        <v>0</v>
      </c>
      <c r="T45" s="420"/>
      <c r="U45" s="418">
        <f>U44*U34</f>
        <v>0</v>
      </c>
      <c r="V45" s="419"/>
      <c r="W45" s="419">
        <f>W44*W34</f>
        <v>0</v>
      </c>
      <c r="X45" s="420"/>
      <c r="Y45" s="418">
        <f>Y44*Y34</f>
        <v>0</v>
      </c>
      <c r="Z45" s="419"/>
      <c r="AA45" s="419">
        <f>AA44*AA34</f>
        <v>0</v>
      </c>
      <c r="AB45" s="420"/>
      <c r="AC45" s="418">
        <f>AC44*AC34</f>
        <v>0</v>
      </c>
      <c r="AD45" s="419"/>
      <c r="AE45" s="419">
        <f>AE44*AE34</f>
        <v>0</v>
      </c>
      <c r="AF45" s="420"/>
      <c r="AG45" s="418">
        <f>AG44*AG34</f>
        <v>0</v>
      </c>
      <c r="AH45" s="419"/>
      <c r="AI45" s="419">
        <f>AI44*AI34</f>
        <v>0</v>
      </c>
      <c r="AJ45" s="420"/>
    </row>
    <row r="46" spans="1:36" ht="18.75" customHeight="1">
      <c r="A46" s="409" t="s">
        <v>21</v>
      </c>
      <c r="B46" s="410"/>
      <c r="C46" s="410"/>
      <c r="D46" s="410"/>
      <c r="E46" s="410"/>
      <c r="F46" s="410"/>
      <c r="G46" s="410"/>
      <c r="H46" s="410"/>
      <c r="I46" s="410"/>
      <c r="J46" s="410"/>
      <c r="K46" s="410"/>
      <c r="L46" s="411"/>
      <c r="M46" s="281" t="e">
        <f>M47+M48</f>
        <v>#N/A</v>
      </c>
      <c r="N46" s="282"/>
      <c r="O46" s="282"/>
      <c r="P46" s="282"/>
      <c r="Q46" s="282"/>
      <c r="R46" s="282"/>
      <c r="S46" s="282"/>
      <c r="T46" s="282"/>
      <c r="U46" s="282"/>
      <c r="V46" s="282"/>
      <c r="W46" s="282"/>
      <c r="X46" s="282"/>
      <c r="Y46" s="282"/>
      <c r="Z46" s="282"/>
      <c r="AA46" s="282"/>
      <c r="AB46" s="282"/>
      <c r="AC46" s="282"/>
      <c r="AD46" s="282"/>
      <c r="AE46" s="282"/>
      <c r="AF46" s="282"/>
      <c r="AG46" s="282"/>
      <c r="AH46" s="282"/>
      <c r="AI46" s="282"/>
      <c r="AJ46" s="283"/>
    </row>
    <row r="47" spans="1:36" ht="18.75" customHeight="1">
      <c r="A47" s="3"/>
      <c r="B47" s="412" t="s">
        <v>143</v>
      </c>
      <c r="C47" s="413"/>
      <c r="D47" s="413"/>
      <c r="E47" s="413"/>
      <c r="F47" s="413"/>
      <c r="G47" s="413"/>
      <c r="H47" s="413"/>
      <c r="I47" s="413"/>
      <c r="J47" s="413"/>
      <c r="K47" s="413"/>
      <c r="L47" s="414"/>
      <c r="M47" s="284">
        <f>((SUM(M45:AJ45)*M21)+SUM(M40:AJ40))*G21</f>
        <v>0</v>
      </c>
      <c r="N47" s="285"/>
      <c r="O47" s="285"/>
      <c r="P47" s="285"/>
      <c r="Q47" s="285"/>
      <c r="R47" s="285"/>
      <c r="S47" s="285"/>
      <c r="T47" s="285"/>
      <c r="U47" s="285"/>
      <c r="V47" s="285"/>
      <c r="W47" s="285"/>
      <c r="X47" s="285"/>
      <c r="Y47" s="285"/>
      <c r="Z47" s="285"/>
      <c r="AA47" s="285"/>
      <c r="AB47" s="285"/>
      <c r="AC47" s="285"/>
      <c r="AD47" s="285"/>
      <c r="AE47" s="285"/>
      <c r="AF47" s="285"/>
      <c r="AG47" s="285"/>
      <c r="AH47" s="285"/>
      <c r="AI47" s="285"/>
      <c r="AJ47" s="286"/>
    </row>
    <row r="48" spans="1:36" ht="18.75" customHeight="1">
      <c r="A48" s="51"/>
      <c r="B48" s="415" t="s">
        <v>144</v>
      </c>
      <c r="C48" s="416"/>
      <c r="D48" s="416"/>
      <c r="E48" s="416"/>
      <c r="F48" s="416"/>
      <c r="G48" s="416"/>
      <c r="H48" s="416"/>
      <c r="I48" s="416"/>
      <c r="J48" s="416"/>
      <c r="K48" s="416"/>
      <c r="L48" s="417"/>
      <c r="M48" s="281" t="e">
        <f>SUM(M50:AJ51)</f>
        <v>#N/A</v>
      </c>
      <c r="N48" s="282"/>
      <c r="O48" s="282"/>
      <c r="P48" s="282"/>
      <c r="Q48" s="282"/>
      <c r="R48" s="282"/>
      <c r="S48" s="282"/>
      <c r="T48" s="282"/>
      <c r="U48" s="282"/>
      <c r="V48" s="282"/>
      <c r="W48" s="282"/>
      <c r="X48" s="282"/>
      <c r="Y48" s="282"/>
      <c r="Z48" s="282"/>
      <c r="AA48" s="282"/>
      <c r="AB48" s="282"/>
      <c r="AC48" s="282"/>
      <c r="AD48" s="282"/>
      <c r="AE48" s="282"/>
      <c r="AF48" s="282"/>
      <c r="AG48" s="282"/>
      <c r="AH48" s="282"/>
      <c r="AI48" s="282"/>
      <c r="AJ48" s="283"/>
    </row>
    <row r="49" spans="1:36" s="196" customFormat="1" ht="18.75" hidden="1" customHeight="1" outlineLevel="1">
      <c r="A49" s="203"/>
      <c r="B49" s="211"/>
      <c r="C49" s="287"/>
      <c r="D49" s="287"/>
      <c r="E49" s="287"/>
      <c r="F49" s="287"/>
      <c r="G49" s="287"/>
      <c r="H49" s="287"/>
      <c r="I49" s="287"/>
      <c r="J49" s="287"/>
      <c r="K49" s="287"/>
      <c r="L49" s="288"/>
      <c r="M49" s="459"/>
      <c r="N49" s="460"/>
      <c r="O49" s="460"/>
      <c r="P49" s="460"/>
      <c r="Q49" s="460"/>
      <c r="R49" s="460"/>
      <c r="S49" s="460"/>
      <c r="T49" s="460"/>
      <c r="U49" s="460"/>
      <c r="V49" s="460"/>
      <c r="W49" s="460"/>
      <c r="X49" s="460"/>
      <c r="Y49" s="460"/>
      <c r="Z49" s="460"/>
      <c r="AA49" s="460"/>
      <c r="AB49" s="460"/>
      <c r="AC49" s="460"/>
      <c r="AD49" s="460"/>
      <c r="AE49" s="460"/>
      <c r="AF49" s="460"/>
      <c r="AG49" s="460"/>
      <c r="AH49" s="460"/>
      <c r="AI49" s="460"/>
      <c r="AJ49" s="461"/>
    </row>
    <row r="50" spans="1:36" ht="18.75" customHeight="1" collapsed="1">
      <c r="A50" s="51"/>
      <c r="B50" s="204"/>
      <c r="C50" s="453" t="s">
        <v>170</v>
      </c>
      <c r="D50" s="454"/>
      <c r="E50" s="454"/>
      <c r="F50" s="454"/>
      <c r="G50" s="454"/>
      <c r="H50" s="454"/>
      <c r="I50" s="454"/>
      <c r="J50" s="454"/>
      <c r="K50" s="454"/>
      <c r="L50" s="455"/>
      <c r="M50" s="281">
        <f>((SUM(M45:AJ45)*S21)+SUM(M41:AJ41))*G21</f>
        <v>0</v>
      </c>
      <c r="N50" s="282"/>
      <c r="O50" s="282"/>
      <c r="P50" s="282"/>
      <c r="Q50" s="282"/>
      <c r="R50" s="282"/>
      <c r="S50" s="282"/>
      <c r="T50" s="282"/>
      <c r="U50" s="282"/>
      <c r="V50" s="282"/>
      <c r="W50" s="282"/>
      <c r="X50" s="282"/>
      <c r="Y50" s="282"/>
      <c r="Z50" s="282"/>
      <c r="AA50" s="282"/>
      <c r="AB50" s="282"/>
      <c r="AC50" s="282"/>
      <c r="AD50" s="282"/>
      <c r="AE50" s="282"/>
      <c r="AF50" s="282"/>
      <c r="AG50" s="282"/>
      <c r="AH50" s="282"/>
      <c r="AI50" s="282"/>
      <c r="AJ50" s="283"/>
    </row>
    <row r="51" spans="1:36" ht="18.75" customHeight="1">
      <c r="A51" s="51"/>
      <c r="B51" s="205"/>
      <c r="C51" s="456" t="s">
        <v>171</v>
      </c>
      <c r="D51" s="457"/>
      <c r="E51" s="457"/>
      <c r="F51" s="457"/>
      <c r="G51" s="457"/>
      <c r="H51" s="457"/>
      <c r="I51" s="457"/>
      <c r="J51" s="457"/>
      <c r="K51" s="457"/>
      <c r="L51" s="458"/>
      <c r="M51" s="284" t="e">
        <f>設定値!$AF$19*G21</f>
        <v>#N/A</v>
      </c>
      <c r="N51" s="285"/>
      <c r="O51" s="285"/>
      <c r="P51" s="285"/>
      <c r="Q51" s="285"/>
      <c r="R51" s="285"/>
      <c r="S51" s="285"/>
      <c r="T51" s="285"/>
      <c r="U51" s="285"/>
      <c r="V51" s="285"/>
      <c r="W51" s="285"/>
      <c r="X51" s="285"/>
      <c r="Y51" s="285"/>
      <c r="Z51" s="285"/>
      <c r="AA51" s="285"/>
      <c r="AB51" s="285"/>
      <c r="AC51" s="285"/>
      <c r="AD51" s="285"/>
      <c r="AE51" s="285"/>
      <c r="AF51" s="285"/>
      <c r="AG51" s="285"/>
      <c r="AH51" s="285"/>
      <c r="AI51" s="285"/>
      <c r="AJ51" s="286"/>
    </row>
  </sheetData>
  <sheetProtection algorithmName="SHA-512" hashValue="P9h+TQCQQtSUa2fDQ2TIjRXzCpreSwb6dzcfwB1QvZyAg+HOdSxqp5+y9e7v+3Fr1y6pj/0z24PdZC+TI7oe2Q==" saltValue="GQuSe8yoico2ghMFaDac0Q==" spinCount="100000" sheet="1" selectLockedCells="1"/>
  <mergeCells count="215">
    <mergeCell ref="Y41:Z41"/>
    <mergeCell ref="A44:K44"/>
    <mergeCell ref="M44:N44"/>
    <mergeCell ref="O44:P44"/>
    <mergeCell ref="Q44:R44"/>
    <mergeCell ref="S44:T44"/>
    <mergeCell ref="U44:V44"/>
    <mergeCell ref="K42:L42"/>
    <mergeCell ref="M42:AJ42"/>
    <mergeCell ref="AC41:AD41"/>
    <mergeCell ref="C40:J41"/>
    <mergeCell ref="K40:L41"/>
    <mergeCell ref="A45:K45"/>
    <mergeCell ref="M41:N41"/>
    <mergeCell ref="O41:P41"/>
    <mergeCell ref="Q41:R41"/>
    <mergeCell ref="S41:T41"/>
    <mergeCell ref="U41:V41"/>
    <mergeCell ref="W41:X41"/>
    <mergeCell ref="G24:K24"/>
    <mergeCell ref="A34:J34"/>
    <mergeCell ref="A30:J33"/>
    <mergeCell ref="C50:L50"/>
    <mergeCell ref="C51:L51"/>
    <mergeCell ref="AA41:AB41"/>
    <mergeCell ref="M49:AJ49"/>
    <mergeCell ref="Q32:T32"/>
    <mergeCell ref="AC32:AF32"/>
    <mergeCell ref="AC33:AD33"/>
    <mergeCell ref="AE33:AF33"/>
    <mergeCell ref="U33:V33"/>
    <mergeCell ref="AI44:AJ44"/>
    <mergeCell ref="AA44:AB44"/>
    <mergeCell ref="AG44:AH44"/>
    <mergeCell ref="O40:P40"/>
    <mergeCell ref="AI38:AJ38"/>
    <mergeCell ref="O36:P36"/>
    <mergeCell ref="AC44:AD44"/>
    <mergeCell ref="AE44:AF44"/>
    <mergeCell ref="W44:X44"/>
    <mergeCell ref="AE41:AF41"/>
    <mergeCell ref="AG41:AH41"/>
    <mergeCell ref="AI41:AJ41"/>
    <mergeCell ref="AI37:AJ37"/>
    <mergeCell ref="AC34:AD34"/>
    <mergeCell ref="AE34:AF34"/>
    <mergeCell ref="Q37:R37"/>
    <mergeCell ref="U37:V37"/>
    <mergeCell ref="W37:X37"/>
    <mergeCell ref="Y37:Z37"/>
    <mergeCell ref="AA37:AB37"/>
    <mergeCell ref="AG35:AH35"/>
    <mergeCell ref="AI35:AJ35"/>
    <mergeCell ref="U36:V36"/>
    <mergeCell ref="W36:X36"/>
    <mergeCell ref="Y36:Z36"/>
    <mergeCell ref="Q36:R36"/>
    <mergeCell ref="AE37:AF37"/>
    <mergeCell ref="AI34:AJ34"/>
    <mergeCell ref="AG37:AH37"/>
    <mergeCell ref="Y35:Z35"/>
    <mergeCell ref="AA35:AB35"/>
    <mergeCell ref="AG34:AH34"/>
    <mergeCell ref="AE35:AF35"/>
    <mergeCell ref="AC37:AD37"/>
    <mergeCell ref="S34:T34"/>
    <mergeCell ref="Q34:R34"/>
    <mergeCell ref="Y44:Z44"/>
    <mergeCell ref="Y40:Z40"/>
    <mergeCell ref="AA40:AB40"/>
    <mergeCell ref="O38:P38"/>
    <mergeCell ref="M21:R21"/>
    <mergeCell ref="S19:X20"/>
    <mergeCell ref="L23:P23"/>
    <mergeCell ref="Q23:U23"/>
    <mergeCell ref="V23:Z23"/>
    <mergeCell ref="L24:P24"/>
    <mergeCell ref="Q24:U24"/>
    <mergeCell ref="V24:Z24"/>
    <mergeCell ref="O33:P33"/>
    <mergeCell ref="Q33:R33"/>
    <mergeCell ref="K30:L33"/>
    <mergeCell ref="A27:L27"/>
    <mergeCell ref="Y39:Z39"/>
    <mergeCell ref="AA36:AB36"/>
    <mergeCell ref="W34:X34"/>
    <mergeCell ref="Y34:Z34"/>
    <mergeCell ref="AA34:AB34"/>
    <mergeCell ref="K34:L34"/>
    <mergeCell ref="M33:N33"/>
    <mergeCell ref="A46:L46"/>
    <mergeCell ref="M46:AJ46"/>
    <mergeCell ref="B47:L47"/>
    <mergeCell ref="M47:AJ47"/>
    <mergeCell ref="B48:L48"/>
    <mergeCell ref="M48:AJ48"/>
    <mergeCell ref="U45:V45"/>
    <mergeCell ref="W45:X45"/>
    <mergeCell ref="Y45:Z45"/>
    <mergeCell ref="AA45:AB45"/>
    <mergeCell ref="AG45:AH45"/>
    <mergeCell ref="AI45:AJ45"/>
    <mergeCell ref="M45:N45"/>
    <mergeCell ref="O45:P45"/>
    <mergeCell ref="Q45:R45"/>
    <mergeCell ref="S45:T45"/>
    <mergeCell ref="AC45:AD45"/>
    <mergeCell ref="AE45:AF45"/>
    <mergeCell ref="R7:U7"/>
    <mergeCell ref="A35:A43"/>
    <mergeCell ref="B35:B39"/>
    <mergeCell ref="K35:L35"/>
    <mergeCell ref="M35:N35"/>
    <mergeCell ref="O35:P35"/>
    <mergeCell ref="K36:L36"/>
    <mergeCell ref="M36:N36"/>
    <mergeCell ref="B40:B41"/>
    <mergeCell ref="G23:K23"/>
    <mergeCell ref="Q39:R39"/>
    <mergeCell ref="K43:L43"/>
    <mergeCell ref="M43:AJ43"/>
    <mergeCell ref="AA39:AB39"/>
    <mergeCell ref="AC40:AD40"/>
    <mergeCell ref="AE40:AF40"/>
    <mergeCell ref="B42:B43"/>
    <mergeCell ref="S39:T39"/>
    <mergeCell ref="U39:V39"/>
    <mergeCell ref="W39:X39"/>
    <mergeCell ref="Q40:R40"/>
    <mergeCell ref="A10:AK10"/>
    <mergeCell ref="C35:J35"/>
    <mergeCell ref="M27:AJ27"/>
    <mergeCell ref="A16:F16"/>
    <mergeCell ref="G16:L16"/>
    <mergeCell ref="M16:R16"/>
    <mergeCell ref="AE16:AJ16"/>
    <mergeCell ref="AG36:AH36"/>
    <mergeCell ref="AI36:AJ36"/>
    <mergeCell ref="M30:AJ31"/>
    <mergeCell ref="M32:P32"/>
    <mergeCell ref="S33:T33"/>
    <mergeCell ref="S21:X21"/>
    <mergeCell ref="Y20:AC20"/>
    <mergeCell ref="U34:V34"/>
    <mergeCell ref="AG32:AJ32"/>
    <mergeCell ref="Q35:R35"/>
    <mergeCell ref="S35:T35"/>
    <mergeCell ref="U35:V35"/>
    <mergeCell ref="W35:X35"/>
    <mergeCell ref="AA33:AB33"/>
    <mergeCell ref="AG33:AH33"/>
    <mergeCell ref="AI33:AJ33"/>
    <mergeCell ref="A28:L28"/>
    <mergeCell ref="M28:AJ28"/>
    <mergeCell ref="G19:L20"/>
    <mergeCell ref="G21:L21"/>
    <mergeCell ref="S16:X16"/>
    <mergeCell ref="Y16:AD16"/>
    <mergeCell ref="M19:R20"/>
    <mergeCell ref="AC35:AD35"/>
    <mergeCell ref="AC36:AD36"/>
    <mergeCell ref="S36:T36"/>
    <mergeCell ref="O39:P39"/>
    <mergeCell ref="AG40:AH40"/>
    <mergeCell ref="AI40:AJ40"/>
    <mergeCell ref="AG38:AH38"/>
    <mergeCell ref="W40:X40"/>
    <mergeCell ref="S40:T40"/>
    <mergeCell ref="U40:V40"/>
    <mergeCell ref="AE38:AF38"/>
    <mergeCell ref="AE39:AF39"/>
    <mergeCell ref="M40:N40"/>
    <mergeCell ref="U32:X32"/>
    <mergeCell ref="Y32:AB32"/>
    <mergeCell ref="Y21:AC21"/>
    <mergeCell ref="O37:P37"/>
    <mergeCell ref="M37:N37"/>
    <mergeCell ref="S37:T37"/>
    <mergeCell ref="M34:N34"/>
    <mergeCell ref="O34:P34"/>
    <mergeCell ref="K39:L39"/>
    <mergeCell ref="M38:N38"/>
    <mergeCell ref="AA38:AB38"/>
    <mergeCell ref="Y38:Z38"/>
    <mergeCell ref="W38:X38"/>
    <mergeCell ref="U38:V38"/>
    <mergeCell ref="S38:T38"/>
    <mergeCell ref="Q38:R38"/>
    <mergeCell ref="AC38:AD38"/>
    <mergeCell ref="AC39:AD39"/>
    <mergeCell ref="K38:L38"/>
    <mergeCell ref="B2:I4"/>
    <mergeCell ref="M50:AJ50"/>
    <mergeCell ref="M51:AJ51"/>
    <mergeCell ref="C49:L49"/>
    <mergeCell ref="V7:AJ7"/>
    <mergeCell ref="S1:T1"/>
    <mergeCell ref="R2:U2"/>
    <mergeCell ref="V3:AJ3"/>
    <mergeCell ref="R3:U3"/>
    <mergeCell ref="AE1:AJ1"/>
    <mergeCell ref="V2:Y2"/>
    <mergeCell ref="Z2:AH2"/>
    <mergeCell ref="AI2:AJ2"/>
    <mergeCell ref="R4:U4"/>
    <mergeCell ref="R5:U6"/>
    <mergeCell ref="V4:AJ4"/>
    <mergeCell ref="V5:AJ6"/>
    <mergeCell ref="W33:X33"/>
    <mergeCell ref="Y33:Z33"/>
    <mergeCell ref="AG39:AH39"/>
    <mergeCell ref="AI39:AJ39"/>
    <mergeCell ref="AE36:AF36"/>
    <mergeCell ref="K37:L37"/>
    <mergeCell ref="M39:N39"/>
  </mergeCells>
  <phoneticPr fontId="1"/>
  <conditionalFormatting sqref="G16:L16 S16:X16 G21:L21 Y21:AC21 M34:AJ34 K35:L38 K40">
    <cfRule type="containsBlanks" dxfId="3" priority="8">
      <formula>LEN(TRIM(G16))=0</formula>
    </cfRule>
  </conditionalFormatting>
  <conditionalFormatting sqref="K42:L42">
    <cfRule type="containsBlanks" dxfId="2" priority="7">
      <formula>LEN(TRIM(K42))=0</formula>
    </cfRule>
  </conditionalFormatting>
  <dataValidations xWindow="315" yWindow="387" count="7">
    <dataValidation type="list" allowBlank="1" showInputMessage="1" showErrorMessage="1" sqref="K36:L36 K38:L38 K40" xr:uid="{00000000-0002-0000-0000-000000000000}">
      <formula1>"○,―"</formula1>
    </dataValidation>
    <dataValidation type="list" allowBlank="1" showInputMessage="1" showErrorMessage="1" sqref="Y21" xr:uid="{00000000-0002-0000-0000-000001000000}">
      <formula1>"○,×"</formula1>
    </dataValidation>
    <dataValidation type="list" allowBlank="1" showInputMessage="1" showErrorMessage="1" sqref="K37:L37" xr:uid="{00000000-0002-0000-0000-000002000000}">
      <formula1>"○,－"</formula1>
    </dataValidation>
    <dataValidation type="list" allowBlank="1" showInputMessage="1" showErrorMessage="1" sqref="K42:L42" xr:uid="{00000000-0002-0000-0000-000003000000}">
      <formula1>栄養管理加算</formula1>
    </dataValidation>
    <dataValidation type="list" allowBlank="1" showInputMessage="1" showErrorMessage="1" sqref="G24:K24" xr:uid="{00000000-0002-0000-0000-000004000000}">
      <formula1>"あり,なし"</formula1>
    </dataValidation>
    <dataValidation type="list" allowBlank="1" showInputMessage="1" showErrorMessage="1" sqref="G21:L21" xr:uid="{09D64224-C4F0-40C8-A929-7B2D5EBEA3EE}">
      <formula1>実施月数</formula1>
    </dataValidation>
    <dataValidation type="list" allowBlank="1" showInputMessage="1" showErrorMessage="1" sqref="L24:U24" xr:uid="{00000000-0002-0000-0000-000005000000}">
      <formula1>#REF!</formula1>
    </dataValidation>
  </dataValidations>
  <pageMargins left="0.25" right="0.25" top="0.75" bottom="0.75" header="0.3" footer="0.3"/>
  <pageSetup paperSize="9" scale="93" fitToWidth="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G15"/>
  <sheetViews>
    <sheetView view="pageBreakPreview" zoomScaleNormal="55" zoomScaleSheetLayoutView="100" workbookViewId="0">
      <selection activeCell="G21" sqref="G21:L21"/>
    </sheetView>
  </sheetViews>
  <sheetFormatPr defaultColWidth="8.875" defaultRowHeight="13.5"/>
  <cols>
    <col min="1" max="1" width="5.125" style="2" customWidth="1"/>
    <col min="2" max="2" width="5.375" style="2" customWidth="1"/>
    <col min="3" max="3" width="28.625" style="2" customWidth="1"/>
    <col min="4" max="4" width="11.625" style="2" customWidth="1"/>
    <col min="5" max="5" width="11.375" style="2" customWidth="1"/>
    <col min="6" max="256" width="9" style="2"/>
    <col min="257" max="257" width="5.125" style="2" customWidth="1"/>
    <col min="258" max="258" width="5.375" style="2" customWidth="1"/>
    <col min="259" max="259" width="28.625" style="2" customWidth="1"/>
    <col min="260" max="260" width="11.625" style="2" customWidth="1"/>
    <col min="261" max="512" width="9" style="2"/>
    <col min="513" max="513" width="5.125" style="2" customWidth="1"/>
    <col min="514" max="514" width="5.375" style="2" customWidth="1"/>
    <col min="515" max="515" width="28.625" style="2" customWidth="1"/>
    <col min="516" max="516" width="11.625" style="2" customWidth="1"/>
    <col min="517" max="768" width="9" style="2"/>
    <col min="769" max="769" width="5.125" style="2" customWidth="1"/>
    <col min="770" max="770" width="5.375" style="2" customWidth="1"/>
    <col min="771" max="771" width="28.625" style="2" customWidth="1"/>
    <col min="772" max="772" width="11.625" style="2" customWidth="1"/>
    <col min="773" max="1024" width="9" style="2"/>
    <col min="1025" max="1025" width="5.125" style="2" customWidth="1"/>
    <col min="1026" max="1026" width="5.375" style="2" customWidth="1"/>
    <col min="1027" max="1027" width="28.625" style="2" customWidth="1"/>
    <col min="1028" max="1028" width="11.625" style="2" customWidth="1"/>
    <col min="1029" max="1280" width="9" style="2"/>
    <col min="1281" max="1281" width="5.125" style="2" customWidth="1"/>
    <col min="1282" max="1282" width="5.375" style="2" customWidth="1"/>
    <col min="1283" max="1283" width="28.625" style="2" customWidth="1"/>
    <col min="1284" max="1284" width="11.625" style="2" customWidth="1"/>
    <col min="1285" max="1536" width="9" style="2"/>
    <col min="1537" max="1537" width="5.125" style="2" customWidth="1"/>
    <col min="1538" max="1538" width="5.375" style="2" customWidth="1"/>
    <col min="1539" max="1539" width="28.625" style="2" customWidth="1"/>
    <col min="1540" max="1540" width="11.625" style="2" customWidth="1"/>
    <col min="1541" max="1792" width="9" style="2"/>
    <col min="1793" max="1793" width="5.125" style="2" customWidth="1"/>
    <col min="1794" max="1794" width="5.375" style="2" customWidth="1"/>
    <col min="1795" max="1795" width="28.625" style="2" customWidth="1"/>
    <col min="1796" max="1796" width="11.625" style="2" customWidth="1"/>
    <col min="1797" max="2048" width="9" style="2"/>
    <col min="2049" max="2049" width="5.125" style="2" customWidth="1"/>
    <col min="2050" max="2050" width="5.375" style="2" customWidth="1"/>
    <col min="2051" max="2051" width="28.625" style="2" customWidth="1"/>
    <col min="2052" max="2052" width="11.625" style="2" customWidth="1"/>
    <col min="2053" max="2304" width="9" style="2"/>
    <col min="2305" max="2305" width="5.125" style="2" customWidth="1"/>
    <col min="2306" max="2306" width="5.375" style="2" customWidth="1"/>
    <col min="2307" max="2307" width="28.625" style="2" customWidth="1"/>
    <col min="2308" max="2308" width="11.625" style="2" customWidth="1"/>
    <col min="2309" max="2560" width="9" style="2"/>
    <col min="2561" max="2561" width="5.125" style="2" customWidth="1"/>
    <col min="2562" max="2562" width="5.375" style="2" customWidth="1"/>
    <col min="2563" max="2563" width="28.625" style="2" customWidth="1"/>
    <col min="2564" max="2564" width="11.625" style="2" customWidth="1"/>
    <col min="2565" max="2816" width="9" style="2"/>
    <col min="2817" max="2817" width="5.125" style="2" customWidth="1"/>
    <col min="2818" max="2818" width="5.375" style="2" customWidth="1"/>
    <col min="2819" max="2819" width="28.625" style="2" customWidth="1"/>
    <col min="2820" max="2820" width="11.625" style="2" customWidth="1"/>
    <col min="2821" max="3072" width="9" style="2"/>
    <col min="3073" max="3073" width="5.125" style="2" customWidth="1"/>
    <col min="3074" max="3074" width="5.375" style="2" customWidth="1"/>
    <col min="3075" max="3075" width="28.625" style="2" customWidth="1"/>
    <col min="3076" max="3076" width="11.625" style="2" customWidth="1"/>
    <col min="3077" max="3328" width="9" style="2"/>
    <col min="3329" max="3329" width="5.125" style="2" customWidth="1"/>
    <col min="3330" max="3330" width="5.375" style="2" customWidth="1"/>
    <col min="3331" max="3331" width="28.625" style="2" customWidth="1"/>
    <col min="3332" max="3332" width="11.625" style="2" customWidth="1"/>
    <col min="3333" max="3584" width="9" style="2"/>
    <col min="3585" max="3585" width="5.125" style="2" customWidth="1"/>
    <col min="3586" max="3586" width="5.375" style="2" customWidth="1"/>
    <col min="3587" max="3587" width="28.625" style="2" customWidth="1"/>
    <col min="3588" max="3588" width="11.625" style="2" customWidth="1"/>
    <col min="3589" max="3840" width="9" style="2"/>
    <col min="3841" max="3841" width="5.125" style="2" customWidth="1"/>
    <col min="3842" max="3842" width="5.375" style="2" customWidth="1"/>
    <col min="3843" max="3843" width="28.625" style="2" customWidth="1"/>
    <col min="3844" max="3844" width="11.625" style="2" customWidth="1"/>
    <col min="3845" max="4096" width="9" style="2"/>
    <col min="4097" max="4097" width="5.125" style="2" customWidth="1"/>
    <col min="4098" max="4098" width="5.375" style="2" customWidth="1"/>
    <col min="4099" max="4099" width="28.625" style="2" customWidth="1"/>
    <col min="4100" max="4100" width="11.625" style="2" customWidth="1"/>
    <col min="4101" max="4352" width="9" style="2"/>
    <col min="4353" max="4353" width="5.125" style="2" customWidth="1"/>
    <col min="4354" max="4354" width="5.375" style="2" customWidth="1"/>
    <col min="4355" max="4355" width="28.625" style="2" customWidth="1"/>
    <col min="4356" max="4356" width="11.625" style="2" customWidth="1"/>
    <col min="4357" max="4608" width="9" style="2"/>
    <col min="4609" max="4609" width="5.125" style="2" customWidth="1"/>
    <col min="4610" max="4610" width="5.375" style="2" customWidth="1"/>
    <col min="4611" max="4611" width="28.625" style="2" customWidth="1"/>
    <col min="4612" max="4612" width="11.625" style="2" customWidth="1"/>
    <col min="4613" max="4864" width="9" style="2"/>
    <col min="4865" max="4865" width="5.125" style="2" customWidth="1"/>
    <col min="4866" max="4866" width="5.375" style="2" customWidth="1"/>
    <col min="4867" max="4867" width="28.625" style="2" customWidth="1"/>
    <col min="4868" max="4868" width="11.625" style="2" customWidth="1"/>
    <col min="4869" max="5120" width="9" style="2"/>
    <col min="5121" max="5121" width="5.125" style="2" customWidth="1"/>
    <col min="5122" max="5122" width="5.375" style="2" customWidth="1"/>
    <col min="5123" max="5123" width="28.625" style="2" customWidth="1"/>
    <col min="5124" max="5124" width="11.625" style="2" customWidth="1"/>
    <col min="5125" max="5376" width="9" style="2"/>
    <col min="5377" max="5377" width="5.125" style="2" customWidth="1"/>
    <col min="5378" max="5378" width="5.375" style="2" customWidth="1"/>
    <col min="5379" max="5379" width="28.625" style="2" customWidth="1"/>
    <col min="5380" max="5380" width="11.625" style="2" customWidth="1"/>
    <col min="5381" max="5632" width="9" style="2"/>
    <col min="5633" max="5633" width="5.125" style="2" customWidth="1"/>
    <col min="5634" max="5634" width="5.375" style="2" customWidth="1"/>
    <col min="5635" max="5635" width="28.625" style="2" customWidth="1"/>
    <col min="5636" max="5636" width="11.625" style="2" customWidth="1"/>
    <col min="5637" max="5888" width="9" style="2"/>
    <col min="5889" max="5889" width="5.125" style="2" customWidth="1"/>
    <col min="5890" max="5890" width="5.375" style="2" customWidth="1"/>
    <col min="5891" max="5891" width="28.625" style="2" customWidth="1"/>
    <col min="5892" max="5892" width="11.625" style="2" customWidth="1"/>
    <col min="5893" max="6144" width="9" style="2"/>
    <col min="6145" max="6145" width="5.125" style="2" customWidth="1"/>
    <col min="6146" max="6146" width="5.375" style="2" customWidth="1"/>
    <col min="6147" max="6147" width="28.625" style="2" customWidth="1"/>
    <col min="6148" max="6148" width="11.625" style="2" customWidth="1"/>
    <col min="6149" max="6400" width="9" style="2"/>
    <col min="6401" max="6401" width="5.125" style="2" customWidth="1"/>
    <col min="6402" max="6402" width="5.375" style="2" customWidth="1"/>
    <col min="6403" max="6403" width="28.625" style="2" customWidth="1"/>
    <col min="6404" max="6404" width="11.625" style="2" customWidth="1"/>
    <col min="6405" max="6656" width="9" style="2"/>
    <col min="6657" max="6657" width="5.125" style="2" customWidth="1"/>
    <col min="6658" max="6658" width="5.375" style="2" customWidth="1"/>
    <col min="6659" max="6659" width="28.625" style="2" customWidth="1"/>
    <col min="6660" max="6660" width="11.625" style="2" customWidth="1"/>
    <col min="6661" max="6912" width="9" style="2"/>
    <col min="6913" max="6913" width="5.125" style="2" customWidth="1"/>
    <col min="6914" max="6914" width="5.375" style="2" customWidth="1"/>
    <col min="6915" max="6915" width="28.625" style="2" customWidth="1"/>
    <col min="6916" max="6916" width="11.625" style="2" customWidth="1"/>
    <col min="6917" max="7168" width="9" style="2"/>
    <col min="7169" max="7169" width="5.125" style="2" customWidth="1"/>
    <col min="7170" max="7170" width="5.375" style="2" customWidth="1"/>
    <col min="7171" max="7171" width="28.625" style="2" customWidth="1"/>
    <col min="7172" max="7172" width="11.625" style="2" customWidth="1"/>
    <col min="7173" max="7424" width="9" style="2"/>
    <col min="7425" max="7425" width="5.125" style="2" customWidth="1"/>
    <col min="7426" max="7426" width="5.375" style="2" customWidth="1"/>
    <col min="7427" max="7427" width="28.625" style="2" customWidth="1"/>
    <col min="7428" max="7428" width="11.625" style="2" customWidth="1"/>
    <col min="7429" max="7680" width="9" style="2"/>
    <col min="7681" max="7681" width="5.125" style="2" customWidth="1"/>
    <col min="7682" max="7682" width="5.375" style="2" customWidth="1"/>
    <col min="7683" max="7683" width="28.625" style="2" customWidth="1"/>
    <col min="7684" max="7684" width="11.625" style="2" customWidth="1"/>
    <col min="7685" max="7936" width="9" style="2"/>
    <col min="7937" max="7937" width="5.125" style="2" customWidth="1"/>
    <col min="7938" max="7938" width="5.375" style="2" customWidth="1"/>
    <col min="7939" max="7939" width="28.625" style="2" customWidth="1"/>
    <col min="7940" max="7940" width="11.625" style="2" customWidth="1"/>
    <col min="7941" max="8192" width="9" style="2"/>
    <col min="8193" max="8193" width="5.125" style="2" customWidth="1"/>
    <col min="8194" max="8194" width="5.375" style="2" customWidth="1"/>
    <col min="8195" max="8195" width="28.625" style="2" customWidth="1"/>
    <col min="8196" max="8196" width="11.625" style="2" customWidth="1"/>
    <col min="8197" max="8448" width="9" style="2"/>
    <col min="8449" max="8449" width="5.125" style="2" customWidth="1"/>
    <col min="8450" max="8450" width="5.375" style="2" customWidth="1"/>
    <col min="8451" max="8451" width="28.625" style="2" customWidth="1"/>
    <col min="8452" max="8452" width="11.625" style="2" customWidth="1"/>
    <col min="8453" max="8704" width="9" style="2"/>
    <col min="8705" max="8705" width="5.125" style="2" customWidth="1"/>
    <col min="8706" max="8706" width="5.375" style="2" customWidth="1"/>
    <col min="8707" max="8707" width="28.625" style="2" customWidth="1"/>
    <col min="8708" max="8708" width="11.625" style="2" customWidth="1"/>
    <col min="8709" max="8960" width="9" style="2"/>
    <col min="8961" max="8961" width="5.125" style="2" customWidth="1"/>
    <col min="8962" max="8962" width="5.375" style="2" customWidth="1"/>
    <col min="8963" max="8963" width="28.625" style="2" customWidth="1"/>
    <col min="8964" max="8964" width="11.625" style="2" customWidth="1"/>
    <col min="8965" max="9216" width="9" style="2"/>
    <col min="9217" max="9217" width="5.125" style="2" customWidth="1"/>
    <col min="9218" max="9218" width="5.375" style="2" customWidth="1"/>
    <col min="9219" max="9219" width="28.625" style="2" customWidth="1"/>
    <col min="9220" max="9220" width="11.625" style="2" customWidth="1"/>
    <col min="9221" max="9472" width="9" style="2"/>
    <col min="9473" max="9473" width="5.125" style="2" customWidth="1"/>
    <col min="9474" max="9474" width="5.375" style="2" customWidth="1"/>
    <col min="9475" max="9475" width="28.625" style="2" customWidth="1"/>
    <col min="9476" max="9476" width="11.625" style="2" customWidth="1"/>
    <col min="9477" max="9728" width="9" style="2"/>
    <col min="9729" max="9729" width="5.125" style="2" customWidth="1"/>
    <col min="9730" max="9730" width="5.375" style="2" customWidth="1"/>
    <col min="9731" max="9731" width="28.625" style="2" customWidth="1"/>
    <col min="9732" max="9732" width="11.625" style="2" customWidth="1"/>
    <col min="9733" max="9984" width="9" style="2"/>
    <col min="9985" max="9985" width="5.125" style="2" customWidth="1"/>
    <col min="9986" max="9986" width="5.375" style="2" customWidth="1"/>
    <col min="9987" max="9987" width="28.625" style="2" customWidth="1"/>
    <col min="9988" max="9988" width="11.625" style="2" customWidth="1"/>
    <col min="9989" max="10240" width="9" style="2"/>
    <col min="10241" max="10241" width="5.125" style="2" customWidth="1"/>
    <col min="10242" max="10242" width="5.375" style="2" customWidth="1"/>
    <col min="10243" max="10243" width="28.625" style="2" customWidth="1"/>
    <col min="10244" max="10244" width="11.625" style="2" customWidth="1"/>
    <col min="10245" max="10496" width="9" style="2"/>
    <col min="10497" max="10497" width="5.125" style="2" customWidth="1"/>
    <col min="10498" max="10498" width="5.375" style="2" customWidth="1"/>
    <col min="10499" max="10499" width="28.625" style="2" customWidth="1"/>
    <col min="10500" max="10500" width="11.625" style="2" customWidth="1"/>
    <col min="10501" max="10752" width="9" style="2"/>
    <col min="10753" max="10753" width="5.125" style="2" customWidth="1"/>
    <col min="10754" max="10754" width="5.375" style="2" customWidth="1"/>
    <col min="10755" max="10755" width="28.625" style="2" customWidth="1"/>
    <col min="10756" max="10756" width="11.625" style="2" customWidth="1"/>
    <col min="10757" max="11008" width="9" style="2"/>
    <col min="11009" max="11009" width="5.125" style="2" customWidth="1"/>
    <col min="11010" max="11010" width="5.375" style="2" customWidth="1"/>
    <col min="11011" max="11011" width="28.625" style="2" customWidth="1"/>
    <col min="11012" max="11012" width="11.625" style="2" customWidth="1"/>
    <col min="11013" max="11264" width="9" style="2"/>
    <col min="11265" max="11265" width="5.125" style="2" customWidth="1"/>
    <col min="11266" max="11266" width="5.375" style="2" customWidth="1"/>
    <col min="11267" max="11267" width="28.625" style="2" customWidth="1"/>
    <col min="11268" max="11268" width="11.625" style="2" customWidth="1"/>
    <col min="11269" max="11520" width="9" style="2"/>
    <col min="11521" max="11521" width="5.125" style="2" customWidth="1"/>
    <col min="11522" max="11522" width="5.375" style="2" customWidth="1"/>
    <col min="11523" max="11523" width="28.625" style="2" customWidth="1"/>
    <col min="11524" max="11524" width="11.625" style="2" customWidth="1"/>
    <col min="11525" max="11776" width="9" style="2"/>
    <col min="11777" max="11777" width="5.125" style="2" customWidth="1"/>
    <col min="11778" max="11778" width="5.375" style="2" customWidth="1"/>
    <col min="11779" max="11779" width="28.625" style="2" customWidth="1"/>
    <col min="11780" max="11780" width="11.625" style="2" customWidth="1"/>
    <col min="11781" max="12032" width="9" style="2"/>
    <col min="12033" max="12033" width="5.125" style="2" customWidth="1"/>
    <col min="12034" max="12034" width="5.375" style="2" customWidth="1"/>
    <col min="12035" max="12035" width="28.625" style="2" customWidth="1"/>
    <col min="12036" max="12036" width="11.625" style="2" customWidth="1"/>
    <col min="12037" max="12288" width="9" style="2"/>
    <col min="12289" max="12289" width="5.125" style="2" customWidth="1"/>
    <col min="12290" max="12290" width="5.375" style="2" customWidth="1"/>
    <col min="12291" max="12291" width="28.625" style="2" customWidth="1"/>
    <col min="12292" max="12292" width="11.625" style="2" customWidth="1"/>
    <col min="12293" max="12544" width="9" style="2"/>
    <col min="12545" max="12545" width="5.125" style="2" customWidth="1"/>
    <col min="12546" max="12546" width="5.375" style="2" customWidth="1"/>
    <col min="12547" max="12547" width="28.625" style="2" customWidth="1"/>
    <col min="12548" max="12548" width="11.625" style="2" customWidth="1"/>
    <col min="12549" max="12800" width="9" style="2"/>
    <col min="12801" max="12801" width="5.125" style="2" customWidth="1"/>
    <col min="12802" max="12802" width="5.375" style="2" customWidth="1"/>
    <col min="12803" max="12803" width="28.625" style="2" customWidth="1"/>
    <col min="12804" max="12804" width="11.625" style="2" customWidth="1"/>
    <col min="12805" max="13056" width="9" style="2"/>
    <col min="13057" max="13057" width="5.125" style="2" customWidth="1"/>
    <col min="13058" max="13058" width="5.375" style="2" customWidth="1"/>
    <col min="13059" max="13059" width="28.625" style="2" customWidth="1"/>
    <col min="13060" max="13060" width="11.625" style="2" customWidth="1"/>
    <col min="13061" max="13312" width="9" style="2"/>
    <col min="13313" max="13313" width="5.125" style="2" customWidth="1"/>
    <col min="13314" max="13314" width="5.375" style="2" customWidth="1"/>
    <col min="13315" max="13315" width="28.625" style="2" customWidth="1"/>
    <col min="13316" max="13316" width="11.625" style="2" customWidth="1"/>
    <col min="13317" max="13568" width="9" style="2"/>
    <col min="13569" max="13569" width="5.125" style="2" customWidth="1"/>
    <col min="13570" max="13570" width="5.375" style="2" customWidth="1"/>
    <col min="13571" max="13571" width="28.625" style="2" customWidth="1"/>
    <col min="13572" max="13572" width="11.625" style="2" customWidth="1"/>
    <col min="13573" max="13824" width="9" style="2"/>
    <col min="13825" max="13825" width="5.125" style="2" customWidth="1"/>
    <col min="13826" max="13826" width="5.375" style="2" customWidth="1"/>
    <col min="13827" max="13827" width="28.625" style="2" customWidth="1"/>
    <col min="13828" max="13828" width="11.625" style="2" customWidth="1"/>
    <col min="13829" max="14080" width="9" style="2"/>
    <col min="14081" max="14081" width="5.125" style="2" customWidth="1"/>
    <col min="14082" max="14082" width="5.375" style="2" customWidth="1"/>
    <col min="14083" max="14083" width="28.625" style="2" customWidth="1"/>
    <col min="14084" max="14084" width="11.625" style="2" customWidth="1"/>
    <col min="14085" max="14336" width="9" style="2"/>
    <col min="14337" max="14337" width="5.125" style="2" customWidth="1"/>
    <col min="14338" max="14338" width="5.375" style="2" customWidth="1"/>
    <col min="14339" max="14339" width="28.625" style="2" customWidth="1"/>
    <col min="14340" max="14340" width="11.625" style="2" customWidth="1"/>
    <col min="14341" max="14592" width="9" style="2"/>
    <col min="14593" max="14593" width="5.125" style="2" customWidth="1"/>
    <col min="14594" max="14594" width="5.375" style="2" customWidth="1"/>
    <col min="14595" max="14595" width="28.625" style="2" customWidth="1"/>
    <col min="14596" max="14596" width="11.625" style="2" customWidth="1"/>
    <col min="14597" max="14848" width="9" style="2"/>
    <col min="14849" max="14849" width="5.125" style="2" customWidth="1"/>
    <col min="14850" max="14850" width="5.375" style="2" customWidth="1"/>
    <col min="14851" max="14851" width="28.625" style="2" customWidth="1"/>
    <col min="14852" max="14852" width="11.625" style="2" customWidth="1"/>
    <col min="14853" max="15104" width="9" style="2"/>
    <col min="15105" max="15105" width="5.125" style="2" customWidth="1"/>
    <col min="15106" max="15106" width="5.375" style="2" customWidth="1"/>
    <col min="15107" max="15107" width="28.625" style="2" customWidth="1"/>
    <col min="15108" max="15108" width="11.625" style="2" customWidth="1"/>
    <col min="15109" max="15360" width="9" style="2"/>
    <col min="15361" max="15361" width="5.125" style="2" customWidth="1"/>
    <col min="15362" max="15362" width="5.375" style="2" customWidth="1"/>
    <col min="15363" max="15363" width="28.625" style="2" customWidth="1"/>
    <col min="15364" max="15364" width="11.625" style="2" customWidth="1"/>
    <col min="15365" max="15616" width="9" style="2"/>
    <col min="15617" max="15617" width="5.125" style="2" customWidth="1"/>
    <col min="15618" max="15618" width="5.375" style="2" customWidth="1"/>
    <col min="15619" max="15619" width="28.625" style="2" customWidth="1"/>
    <col min="15620" max="15620" width="11.625" style="2" customWidth="1"/>
    <col min="15621" max="15872" width="9" style="2"/>
    <col min="15873" max="15873" width="5.125" style="2" customWidth="1"/>
    <col min="15874" max="15874" width="5.375" style="2" customWidth="1"/>
    <col min="15875" max="15875" width="28.625" style="2" customWidth="1"/>
    <col min="15876" max="15876" width="11.625" style="2" customWidth="1"/>
    <col min="15877" max="16128" width="9" style="2"/>
    <col min="16129" max="16129" width="5.125" style="2" customWidth="1"/>
    <col min="16130" max="16130" width="5.375" style="2" customWidth="1"/>
    <col min="16131" max="16131" width="28.625" style="2" customWidth="1"/>
    <col min="16132" max="16132" width="11.625" style="2" customWidth="1"/>
    <col min="16133" max="16384" width="9" style="2"/>
  </cols>
  <sheetData>
    <row r="1" spans="1:7">
      <c r="A1" s="4"/>
      <c r="B1" s="4"/>
      <c r="C1" s="4"/>
      <c r="D1" s="4"/>
      <c r="E1" s="4"/>
      <c r="F1" s="4"/>
    </row>
    <row r="2" spans="1:7" ht="30.6" customHeight="1">
      <c r="B2" s="5"/>
      <c r="C2" s="6" t="s">
        <v>23</v>
      </c>
      <c r="D2" s="6" t="s">
        <v>8</v>
      </c>
      <c r="E2" s="6" t="s">
        <v>22</v>
      </c>
      <c r="F2" s="6" t="s">
        <v>24</v>
      </c>
      <c r="G2" s="6"/>
    </row>
    <row r="3" spans="1:7" ht="17.100000000000001" customHeight="1">
      <c r="B3" s="7">
        <v>0</v>
      </c>
      <c r="C3" s="8" t="s">
        <v>25</v>
      </c>
      <c r="D3" s="9">
        <v>2</v>
      </c>
      <c r="E3" s="9">
        <v>6</v>
      </c>
      <c r="F3" s="10">
        <f t="shared" ref="F3:F14" si="0">SUM(D3:E3)</f>
        <v>8</v>
      </c>
      <c r="G3" s="11"/>
    </row>
    <row r="4" spans="1:7" ht="17.100000000000001" customHeight="1">
      <c r="B4" s="7">
        <v>1</v>
      </c>
      <c r="C4" s="8" t="s">
        <v>26</v>
      </c>
      <c r="D4" s="9">
        <v>3</v>
      </c>
      <c r="E4" s="9">
        <v>6</v>
      </c>
      <c r="F4" s="10">
        <f t="shared" si="0"/>
        <v>9</v>
      </c>
      <c r="G4" s="11"/>
    </row>
    <row r="5" spans="1:7" ht="17.100000000000001" customHeight="1">
      <c r="B5" s="7">
        <v>2</v>
      </c>
      <c r="C5" s="8" t="s">
        <v>27</v>
      </c>
      <c r="D5" s="9">
        <v>4</v>
      </c>
      <c r="E5" s="9">
        <v>6</v>
      </c>
      <c r="F5" s="10">
        <f t="shared" si="0"/>
        <v>10</v>
      </c>
      <c r="G5" s="11"/>
    </row>
    <row r="6" spans="1:7" ht="17.100000000000001" customHeight="1">
      <c r="B6" s="7">
        <v>3</v>
      </c>
      <c r="C6" s="8" t="s">
        <v>28</v>
      </c>
      <c r="D6" s="9">
        <v>5</v>
      </c>
      <c r="E6" s="9">
        <v>6</v>
      </c>
      <c r="F6" s="10">
        <f t="shared" si="0"/>
        <v>11</v>
      </c>
      <c r="G6" s="11"/>
    </row>
    <row r="7" spans="1:7" ht="17.100000000000001" customHeight="1">
      <c r="B7" s="7">
        <v>4</v>
      </c>
      <c r="C7" s="8" t="s">
        <v>29</v>
      </c>
      <c r="D7" s="9">
        <v>6</v>
      </c>
      <c r="E7" s="9">
        <v>6</v>
      </c>
      <c r="F7" s="10">
        <f t="shared" si="0"/>
        <v>12</v>
      </c>
      <c r="G7" s="11"/>
    </row>
    <row r="8" spans="1:7" ht="17.100000000000001" customHeight="1">
      <c r="B8" s="7">
        <v>5</v>
      </c>
      <c r="C8" s="8" t="s">
        <v>30</v>
      </c>
      <c r="D8" s="9">
        <v>7</v>
      </c>
      <c r="E8" s="9">
        <v>6</v>
      </c>
      <c r="F8" s="10">
        <f t="shared" si="0"/>
        <v>13</v>
      </c>
      <c r="G8" s="11"/>
    </row>
    <row r="9" spans="1:7" ht="17.100000000000001" customHeight="1">
      <c r="B9" s="7">
        <v>6</v>
      </c>
      <c r="C9" s="8" t="s">
        <v>31</v>
      </c>
      <c r="D9" s="9">
        <v>8</v>
      </c>
      <c r="E9" s="9">
        <v>6</v>
      </c>
      <c r="F9" s="10">
        <f t="shared" si="0"/>
        <v>14</v>
      </c>
      <c r="G9" s="11"/>
    </row>
    <row r="10" spans="1:7" ht="17.100000000000001" customHeight="1">
      <c r="B10" s="7">
        <v>7</v>
      </c>
      <c r="C10" s="8" t="s">
        <v>32</v>
      </c>
      <c r="D10" s="9">
        <v>9</v>
      </c>
      <c r="E10" s="9">
        <v>6</v>
      </c>
      <c r="F10" s="10">
        <f t="shared" si="0"/>
        <v>15</v>
      </c>
      <c r="G10" s="11"/>
    </row>
    <row r="11" spans="1:7" ht="17.100000000000001" customHeight="1">
      <c r="B11" s="7">
        <v>8</v>
      </c>
      <c r="C11" s="8" t="s">
        <v>33</v>
      </c>
      <c r="D11" s="9">
        <v>10</v>
      </c>
      <c r="E11" s="9">
        <v>6</v>
      </c>
      <c r="F11" s="10">
        <f t="shared" si="0"/>
        <v>16</v>
      </c>
      <c r="G11" s="11"/>
    </row>
    <row r="12" spans="1:7" ht="17.100000000000001" customHeight="1">
      <c r="B12" s="7">
        <v>9</v>
      </c>
      <c r="C12" s="8" t="s">
        <v>34</v>
      </c>
      <c r="D12" s="9">
        <v>11</v>
      </c>
      <c r="E12" s="9">
        <v>6</v>
      </c>
      <c r="F12" s="10">
        <f t="shared" si="0"/>
        <v>17</v>
      </c>
      <c r="G12" s="11"/>
    </row>
    <row r="13" spans="1:7" ht="17.100000000000001" customHeight="1">
      <c r="B13" s="7">
        <v>10</v>
      </c>
      <c r="C13" s="8" t="s">
        <v>35</v>
      </c>
      <c r="D13" s="9">
        <v>12</v>
      </c>
      <c r="E13" s="9">
        <v>6</v>
      </c>
      <c r="F13" s="10">
        <f t="shared" si="0"/>
        <v>18</v>
      </c>
      <c r="G13" s="11"/>
    </row>
    <row r="14" spans="1:7">
      <c r="B14" s="7">
        <v>11</v>
      </c>
      <c r="C14" s="8" t="s">
        <v>136</v>
      </c>
      <c r="D14" s="9">
        <v>12</v>
      </c>
      <c r="E14" s="9">
        <v>7</v>
      </c>
      <c r="F14" s="10">
        <f t="shared" si="0"/>
        <v>19</v>
      </c>
      <c r="G14" s="11"/>
    </row>
    <row r="15" spans="1:7">
      <c r="C15" s="8"/>
      <c r="D15" s="7"/>
      <c r="E15" s="7"/>
    </row>
  </sheetData>
  <sheetProtection password="EE69" sheet="1" objects="1" scenarios="1"/>
  <phoneticPr fontId="1"/>
  <pageMargins left="0.70866141732283472" right="0.70866141732283472" top="0.74803149606299213" bottom="0.74803149606299213" header="0.31496062992125984" footer="0.31496062992125984"/>
  <pageSetup paperSize="9" scale="8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F0DFF-6277-43A5-8B24-1584E141F039}">
  <sheetPr>
    <tabColor theme="1"/>
  </sheetPr>
  <dimension ref="A1:CA27"/>
  <sheetViews>
    <sheetView workbookViewId="0">
      <selection activeCell="G21" sqref="G21:L21"/>
    </sheetView>
  </sheetViews>
  <sheetFormatPr defaultColWidth="2.375" defaultRowHeight="12"/>
  <cols>
    <col min="1" max="2" width="2.375" style="156"/>
    <col min="3" max="3" width="3.5" style="156" bestFit="1" customWidth="1"/>
    <col min="4" max="7" width="2.375" style="156"/>
    <col min="8" max="8" width="7.625" style="156" bestFit="1" customWidth="1"/>
    <col min="9" max="9" width="2.375" style="156"/>
    <col min="10" max="10" width="2.5" style="156" customWidth="1"/>
    <col min="11" max="11" width="4.625" style="156" bestFit="1" customWidth="1"/>
    <col min="12" max="13" width="4.5" style="156" bestFit="1" customWidth="1"/>
    <col min="14" max="14" width="4.625" style="156" bestFit="1" customWidth="1"/>
    <col min="15" max="15" width="5.5" style="156" bestFit="1" customWidth="1"/>
    <col min="16" max="16" width="19.125" style="156" bestFit="1" customWidth="1"/>
    <col min="17" max="17" width="9.75" style="156" bestFit="1" customWidth="1"/>
    <col min="18" max="18" width="6.375" style="156" bestFit="1" customWidth="1"/>
    <col min="19" max="19" width="9.125" style="156" bestFit="1" customWidth="1"/>
    <col min="20" max="20" width="6.375" style="156" bestFit="1" customWidth="1"/>
    <col min="21" max="22" width="2.375" style="156"/>
    <col min="23" max="23" width="3.875" style="156" customWidth="1"/>
    <col min="24" max="55" width="2.375" style="156"/>
    <col min="56" max="79" width="2.5" style="156" customWidth="1"/>
    <col min="80" max="16384" width="2.375" style="156"/>
  </cols>
  <sheetData>
    <row r="1" spans="1:56" s="171" customFormat="1">
      <c r="A1" s="172"/>
      <c r="B1" s="172"/>
      <c r="C1" s="172"/>
      <c r="D1" s="172"/>
      <c r="E1" s="172"/>
      <c r="F1" s="172"/>
      <c r="G1" s="172"/>
      <c r="P1" s="189"/>
      <c r="Q1" s="190"/>
      <c r="R1" s="190"/>
      <c r="S1" s="190"/>
      <c r="T1" s="190"/>
      <c r="W1" s="156"/>
      <c r="X1" s="156"/>
      <c r="Y1" s="156"/>
      <c r="Z1" s="156"/>
      <c r="AA1" s="156"/>
      <c r="AB1" s="156"/>
      <c r="AC1" s="156"/>
      <c r="AD1" s="156"/>
      <c r="AE1" s="156"/>
      <c r="AF1" s="156"/>
      <c r="AG1" s="156"/>
      <c r="AH1" s="156"/>
      <c r="AI1" s="156"/>
      <c r="AJ1" s="156"/>
      <c r="AK1" s="156"/>
      <c r="AL1" s="156"/>
      <c r="AM1" s="156"/>
      <c r="AN1" s="156"/>
      <c r="AO1" s="156"/>
      <c r="AP1" s="156"/>
      <c r="AQ1" s="156"/>
      <c r="AR1" s="156"/>
      <c r="AS1" s="156"/>
      <c r="AT1" s="156"/>
      <c r="AU1" s="156"/>
      <c r="AV1" s="156"/>
      <c r="AW1" s="156"/>
      <c r="AX1" s="156"/>
      <c r="AY1" s="156"/>
      <c r="AZ1" s="156"/>
      <c r="BA1" s="156"/>
      <c r="BB1" s="156"/>
      <c r="BC1" s="156"/>
      <c r="BD1" s="156"/>
    </row>
    <row r="2" spans="1:56" s="171" customFormat="1">
      <c r="P2" s="171" t="s">
        <v>175</v>
      </c>
      <c r="Q2" s="171">
        <v>2</v>
      </c>
      <c r="R2" s="171">
        <v>3</v>
      </c>
      <c r="S2" s="171">
        <v>4</v>
      </c>
    </row>
    <row r="3" spans="1:56" s="171" customFormat="1" ht="111.6" customHeight="1">
      <c r="A3" s="172"/>
      <c r="B3" s="172"/>
      <c r="C3" s="172"/>
      <c r="D3" s="172"/>
      <c r="E3" s="172"/>
      <c r="F3" s="172"/>
      <c r="G3" s="172"/>
      <c r="P3" s="173" t="s">
        <v>176</v>
      </c>
      <c r="Q3" s="185" t="s">
        <v>146</v>
      </c>
      <c r="R3" s="186" t="s">
        <v>179</v>
      </c>
      <c r="S3" s="186" t="s">
        <v>180</v>
      </c>
    </row>
    <row r="4" spans="1:56" s="171" customFormat="1">
      <c r="A4" s="172"/>
      <c r="B4" s="172"/>
      <c r="C4" s="172"/>
      <c r="D4" s="172"/>
      <c r="E4" s="172"/>
      <c r="F4" s="172"/>
      <c r="G4" s="172"/>
      <c r="P4" s="187" t="s">
        <v>177</v>
      </c>
      <c r="Q4" s="188">
        <v>14</v>
      </c>
      <c r="R4" s="188">
        <v>32</v>
      </c>
      <c r="S4" s="188">
        <v>43</v>
      </c>
      <c r="V4" s="564" t="s">
        <v>10</v>
      </c>
      <c r="W4" s="565"/>
      <c r="X4" s="565"/>
      <c r="Y4" s="565"/>
      <c r="Z4" s="565"/>
      <c r="AA4" s="565"/>
      <c r="AB4" s="565"/>
      <c r="AC4" s="565"/>
      <c r="AD4" s="565"/>
      <c r="AE4" s="565"/>
      <c r="AF4" s="570" t="s">
        <v>12</v>
      </c>
      <c r="AG4" s="570"/>
      <c r="AH4" s="570"/>
      <c r="AI4" s="570"/>
      <c r="AJ4" s="570"/>
      <c r="AK4" s="570"/>
      <c r="AL4" s="570"/>
      <c r="AM4" s="570"/>
      <c r="AN4" s="570"/>
      <c r="AO4" s="570"/>
      <c r="AP4" s="570"/>
      <c r="AQ4" s="570"/>
      <c r="AR4" s="570"/>
      <c r="AS4" s="570"/>
      <c r="AT4" s="570"/>
      <c r="AU4" s="570"/>
      <c r="AV4" s="570"/>
      <c r="AW4" s="570"/>
      <c r="AX4" s="570"/>
      <c r="AY4" s="570"/>
      <c r="AZ4" s="570"/>
      <c r="BA4" s="570"/>
      <c r="BB4" s="570"/>
      <c r="BC4" s="570"/>
    </row>
    <row r="5" spans="1:56" s="171" customFormat="1">
      <c r="P5" s="174" t="s">
        <v>94</v>
      </c>
      <c r="Q5" s="175">
        <f>VLOOKUP($P5,単価表,Q$4,FALSE)</f>
        <v>3.8</v>
      </c>
      <c r="R5" s="175" cm="1">
        <f t="array" ref="R5">INDEX(保育単価表!A:AF, 8, $R$4)</f>
        <v>41.9</v>
      </c>
      <c r="S5" s="175">
        <f t="shared" ref="S5" si="0">VLOOKUP($P5,単価表,S$4,FALSE)</f>
        <v>9.1999999999999993</v>
      </c>
      <c r="V5" s="566"/>
      <c r="W5" s="567"/>
      <c r="X5" s="567"/>
      <c r="Y5" s="567"/>
      <c r="Z5" s="567"/>
      <c r="AA5" s="567"/>
      <c r="AB5" s="567"/>
      <c r="AC5" s="567"/>
      <c r="AD5" s="567"/>
      <c r="AE5" s="567"/>
      <c r="AF5" s="570"/>
      <c r="AG5" s="570"/>
      <c r="AH5" s="570"/>
      <c r="AI5" s="570"/>
      <c r="AJ5" s="570"/>
      <c r="AK5" s="570"/>
      <c r="AL5" s="570"/>
      <c r="AM5" s="570"/>
      <c r="AN5" s="570"/>
      <c r="AO5" s="570"/>
      <c r="AP5" s="570"/>
      <c r="AQ5" s="570"/>
      <c r="AR5" s="570"/>
      <c r="AS5" s="570"/>
      <c r="AT5" s="570"/>
      <c r="AU5" s="570"/>
      <c r="AV5" s="570"/>
      <c r="AW5" s="570"/>
      <c r="AX5" s="570"/>
      <c r="AY5" s="570"/>
      <c r="AZ5" s="570"/>
      <c r="BA5" s="570"/>
      <c r="BB5" s="570"/>
      <c r="BC5" s="570"/>
    </row>
    <row r="6" spans="1:56" s="171" customFormat="1">
      <c r="P6" s="176" t="s">
        <v>178</v>
      </c>
      <c r="Q6" s="177">
        <f>Q5</f>
        <v>3.8</v>
      </c>
      <c r="R6" s="175" cm="1">
        <f t="array" ref="R6">INDEX(保育単価表!A:AF, 10, $R$4)</f>
        <v>23</v>
      </c>
      <c r="S6" s="177">
        <f>S5</f>
        <v>9.1999999999999993</v>
      </c>
      <c r="V6" s="566"/>
      <c r="W6" s="567"/>
      <c r="X6" s="567"/>
      <c r="Y6" s="567"/>
      <c r="Z6" s="567"/>
      <c r="AA6" s="567"/>
      <c r="AB6" s="567"/>
      <c r="AC6" s="567"/>
      <c r="AD6" s="567"/>
      <c r="AE6" s="567"/>
      <c r="AF6" s="571" t="s">
        <v>4</v>
      </c>
      <c r="AG6" s="572"/>
      <c r="AH6" s="572"/>
      <c r="AI6" s="572"/>
      <c r="AJ6" s="571" t="s">
        <v>54</v>
      </c>
      <c r="AK6" s="572"/>
      <c r="AL6" s="572"/>
      <c r="AM6" s="572"/>
      <c r="AN6" s="571" t="s">
        <v>3</v>
      </c>
      <c r="AO6" s="572"/>
      <c r="AP6" s="572"/>
      <c r="AQ6" s="573"/>
      <c r="AR6" s="571" t="s">
        <v>55</v>
      </c>
      <c r="AS6" s="572"/>
      <c r="AT6" s="572"/>
      <c r="AU6" s="573"/>
      <c r="AV6" s="571" t="s">
        <v>57</v>
      </c>
      <c r="AW6" s="572"/>
      <c r="AX6" s="572"/>
      <c r="AY6" s="573"/>
      <c r="AZ6" s="571" t="s">
        <v>56</v>
      </c>
      <c r="BA6" s="572"/>
      <c r="BB6" s="572"/>
      <c r="BC6" s="573"/>
    </row>
    <row r="7" spans="1:56" ht="12.75" thickBot="1">
      <c r="V7" s="568"/>
      <c r="W7" s="569"/>
      <c r="X7" s="569"/>
      <c r="Y7" s="569"/>
      <c r="Z7" s="569"/>
      <c r="AA7" s="569"/>
      <c r="AB7" s="569"/>
      <c r="AC7" s="569"/>
      <c r="AD7" s="569"/>
      <c r="AE7" s="569"/>
      <c r="AF7" s="574" t="s">
        <v>13</v>
      </c>
      <c r="AG7" s="575"/>
      <c r="AH7" s="576" t="s">
        <v>14</v>
      </c>
      <c r="AI7" s="577"/>
      <c r="AJ7" s="574" t="s">
        <v>13</v>
      </c>
      <c r="AK7" s="575"/>
      <c r="AL7" s="576" t="s">
        <v>14</v>
      </c>
      <c r="AM7" s="577"/>
      <c r="AN7" s="574" t="s">
        <v>13</v>
      </c>
      <c r="AO7" s="575"/>
      <c r="AP7" s="576" t="s">
        <v>14</v>
      </c>
      <c r="AQ7" s="577"/>
      <c r="AR7" s="574" t="s">
        <v>13</v>
      </c>
      <c r="AS7" s="575"/>
      <c r="AT7" s="576" t="s">
        <v>14</v>
      </c>
      <c r="AU7" s="577"/>
      <c r="AV7" s="574" t="s">
        <v>13</v>
      </c>
      <c r="AW7" s="575"/>
      <c r="AX7" s="576" t="s">
        <v>14</v>
      </c>
      <c r="AY7" s="577"/>
      <c r="AZ7" s="574" t="s">
        <v>13</v>
      </c>
      <c r="BA7" s="575"/>
      <c r="BB7" s="576" t="s">
        <v>14</v>
      </c>
      <c r="BC7" s="577"/>
    </row>
    <row r="8" spans="1:56">
      <c r="V8" s="555" t="s">
        <v>17</v>
      </c>
      <c r="W8" s="556" t="s">
        <v>18</v>
      </c>
      <c r="X8" s="557" t="s">
        <v>145</v>
      </c>
      <c r="Y8" s="558"/>
      <c r="Z8" s="558"/>
      <c r="AA8" s="558"/>
      <c r="AB8" s="558"/>
      <c r="AC8" s="558"/>
      <c r="AD8" s="558"/>
      <c r="AE8" s="558"/>
      <c r="AF8" s="559" t="e">
        <f>IF(積算表!$K35="○",積算表!M35*VLOOKUP(積算表!$AE$16,加算率C,2,0),0)</f>
        <v>#N/A</v>
      </c>
      <c r="AG8" s="549"/>
      <c r="AH8" s="550" t="e">
        <f>IF(積算表!$K35="○",積算表!O35*VLOOKUP(積算表!$AE$16,加算率C,2,0),0)</f>
        <v>#N/A</v>
      </c>
      <c r="AI8" s="551"/>
      <c r="AJ8" s="548" t="e">
        <f>IF(積算表!$K35="○",積算表!Q35*VLOOKUP(積算表!$AE$16,加算率C,2,0),0)</f>
        <v>#N/A</v>
      </c>
      <c r="AK8" s="549"/>
      <c r="AL8" s="550" t="e">
        <f>IF(積算表!$K35="○",積算表!S35*VLOOKUP(積算表!$AE$16,加算率C,2,0),0)</f>
        <v>#N/A</v>
      </c>
      <c r="AM8" s="551"/>
      <c r="AN8" s="548" t="e">
        <f>IF(積算表!$K35="○",積算表!U35*VLOOKUP(積算表!$AE$16,加算率C,2,0),0)</f>
        <v>#N/A</v>
      </c>
      <c r="AO8" s="549"/>
      <c r="AP8" s="550" t="e">
        <f>IF(積算表!$K35="○",積算表!W35*VLOOKUP(積算表!$AE$16,加算率C,2,0),0)</f>
        <v>#N/A</v>
      </c>
      <c r="AQ8" s="551"/>
      <c r="AR8" s="548" t="e">
        <f>IF(積算表!$K35="○",積算表!Y35*VLOOKUP(積算表!$AE$16,加算率C,2,0),0)</f>
        <v>#N/A</v>
      </c>
      <c r="AS8" s="549"/>
      <c r="AT8" s="550" t="e">
        <f>IF(積算表!$K35="○",積算表!AA35*VLOOKUP(積算表!$AE$16,加算率C,2,0),0)</f>
        <v>#N/A</v>
      </c>
      <c r="AU8" s="551"/>
      <c r="AV8" s="548" t="e">
        <f>IF(積算表!$K35="○",積算表!AC35*VLOOKUP(積算表!$AE$16,加算率C,2,0),0)</f>
        <v>#N/A</v>
      </c>
      <c r="AW8" s="549"/>
      <c r="AX8" s="550" t="e">
        <f>IF(積算表!$K35="○",積算表!AE35*VLOOKUP(積算表!$AE$16,加算率C,2,0),0)</f>
        <v>#N/A</v>
      </c>
      <c r="AY8" s="551"/>
      <c r="AZ8" s="548" t="e">
        <f>IF(積算表!$K35="○",積算表!AG35*VLOOKUP(積算表!$AE$16,加算率C,2,0),0)</f>
        <v>#N/A</v>
      </c>
      <c r="BA8" s="549"/>
      <c r="BB8" s="550" t="e">
        <f>IF(積算表!$K35="○",積算表!AI35*VLOOKUP(積算表!$AE$16,加算率C,2,0),0)</f>
        <v>#N/A</v>
      </c>
      <c r="BC8" s="552"/>
    </row>
    <row r="9" spans="1:56">
      <c r="V9" s="555"/>
      <c r="W9" s="556"/>
      <c r="X9" s="178" t="s">
        <v>96</v>
      </c>
      <c r="Y9" s="178"/>
      <c r="Z9" s="178"/>
      <c r="AA9" s="178"/>
      <c r="AB9" s="178"/>
      <c r="AC9" s="178"/>
      <c r="AD9" s="178"/>
      <c r="AE9" s="178"/>
      <c r="AF9" s="563"/>
      <c r="AG9" s="546"/>
      <c r="AH9" s="546"/>
      <c r="AI9" s="553"/>
      <c r="AJ9" s="545"/>
      <c r="AK9" s="546"/>
      <c r="AL9" s="546"/>
      <c r="AM9" s="553"/>
      <c r="AN9" s="545"/>
      <c r="AO9" s="546"/>
      <c r="AP9" s="546"/>
      <c r="AQ9" s="553"/>
      <c r="AR9" s="545"/>
      <c r="AS9" s="546"/>
      <c r="AT9" s="546"/>
      <c r="AU9" s="553"/>
      <c r="AV9" s="545"/>
      <c r="AW9" s="546"/>
      <c r="AX9" s="546"/>
      <c r="AY9" s="553"/>
      <c r="AZ9" s="545"/>
      <c r="BA9" s="546"/>
      <c r="BB9" s="546"/>
      <c r="BC9" s="547"/>
    </row>
    <row r="10" spans="1:56">
      <c r="V10" s="555"/>
      <c r="W10" s="556"/>
      <c r="X10" s="178" t="s">
        <v>99</v>
      </c>
      <c r="Y10" s="178"/>
      <c r="Z10" s="178"/>
      <c r="AA10" s="178"/>
      <c r="AB10" s="178"/>
      <c r="AC10" s="178"/>
      <c r="AD10" s="178"/>
      <c r="AE10" s="178"/>
      <c r="AF10" s="540">
        <f>IF(積算表!$K37="○",積算表!M37*VLOOKUP(積算表!$AE$16,加算率C,3,0),0)</f>
        <v>0</v>
      </c>
      <c r="AG10" s="541"/>
      <c r="AH10" s="542">
        <f>IF(積算表!$K37="○",積算表!O37*VLOOKUP(積算表!$AE$16,加算率C,3,0),0)</f>
        <v>0</v>
      </c>
      <c r="AI10" s="543"/>
      <c r="AJ10" s="544">
        <f>IF(積算表!$K37="○",積算表!Q37*VLOOKUP(積算表!$AE$16,加算率C,3,0),0)</f>
        <v>0</v>
      </c>
      <c r="AK10" s="541"/>
      <c r="AL10" s="542">
        <f>IF(積算表!$K37="○",積算表!S37*VLOOKUP(積算表!$AE$16,加算率C,3,0),0)</f>
        <v>0</v>
      </c>
      <c r="AM10" s="543"/>
      <c r="AN10" s="544">
        <f>IF(積算表!$K37="○",積算表!U37*VLOOKUP(積算表!$AE$16,加算率C,3,0),0)</f>
        <v>0</v>
      </c>
      <c r="AO10" s="541"/>
      <c r="AP10" s="542">
        <f>IF(積算表!$K37="○",積算表!W37*VLOOKUP(積算表!$AE$16,加算率C,3,0),0)</f>
        <v>0</v>
      </c>
      <c r="AQ10" s="543"/>
      <c r="AR10" s="544">
        <f>IF(積算表!$K37="○",積算表!Y37*VLOOKUP(積算表!$AE$16,加算率C,3,0),0)</f>
        <v>0</v>
      </c>
      <c r="AS10" s="541"/>
      <c r="AT10" s="542">
        <f>IF(積算表!$K37="○",積算表!AA37*VLOOKUP(積算表!$AE$16,加算率C,3,0),0)</f>
        <v>0</v>
      </c>
      <c r="AU10" s="543"/>
      <c r="AV10" s="544">
        <f>IF(積算表!$K37="○",積算表!AC37*VLOOKUP(積算表!$AE$16,加算率C,3,0),0)</f>
        <v>0</v>
      </c>
      <c r="AW10" s="541"/>
      <c r="AX10" s="542">
        <f>IF(積算表!$K37="○",積算表!AE37*VLOOKUP(積算表!$AE$16,加算率C,3,0),0)</f>
        <v>0</v>
      </c>
      <c r="AY10" s="543"/>
      <c r="AZ10" s="544">
        <f>IF(積算表!$K37="○",積算表!AG37*VLOOKUP(積算表!$AE$16,加算率C,3,0),0)</f>
        <v>0</v>
      </c>
      <c r="BA10" s="541"/>
      <c r="BB10" s="542">
        <f>IF(積算表!$K37="○",積算表!AI37*VLOOKUP(積算表!$AE$16,加算率C,3,0),0)</f>
        <v>0</v>
      </c>
      <c r="BC10" s="554"/>
    </row>
    <row r="11" spans="1:56" ht="12.75" thickBot="1">
      <c r="V11" s="555"/>
      <c r="W11" s="556"/>
      <c r="X11" s="179" t="s">
        <v>58</v>
      </c>
      <c r="Y11" s="180"/>
      <c r="Z11" s="180"/>
      <c r="AA11" s="180"/>
      <c r="AB11" s="180"/>
      <c r="AC11" s="180"/>
      <c r="AD11" s="180"/>
      <c r="AE11" s="180"/>
      <c r="AF11" s="561"/>
      <c r="AG11" s="562"/>
      <c r="AH11" s="562"/>
      <c r="AI11" s="536"/>
      <c r="AJ11" s="531">
        <f>IF(積算表!$K38="○",積算表!Q38*VLOOKUP(積算表!$AE$16,加算率C,4,0),0)</f>
        <v>0</v>
      </c>
      <c r="AK11" s="532"/>
      <c r="AL11" s="532">
        <f>IF(積算表!$K38="○",積算表!S38*VLOOKUP(積算表!$AE$16,加算率C,4,0),0)</f>
        <v>0</v>
      </c>
      <c r="AM11" s="533"/>
      <c r="AN11" s="534"/>
      <c r="AO11" s="535"/>
      <c r="AP11" s="536"/>
      <c r="AQ11" s="537"/>
      <c r="AR11" s="531">
        <f>IF(積算表!$K38="○",積算表!Y38*VLOOKUP(積算表!$AE$16,加算率C,4,0),0)</f>
        <v>0</v>
      </c>
      <c r="AS11" s="532"/>
      <c r="AT11" s="532">
        <f>IF(積算表!$K38="○",積算表!AA38*VLOOKUP(積算表!$AE$16,加算率C,4,0),0)</f>
        <v>0</v>
      </c>
      <c r="AU11" s="533"/>
      <c r="AV11" s="534"/>
      <c r="AW11" s="535"/>
      <c r="AX11" s="536"/>
      <c r="AY11" s="537"/>
      <c r="AZ11" s="531">
        <f>IF(積算表!$K38="○",積算表!AG38*VLOOKUP(積算表!$AE$16,加算率C,4,0),0)</f>
        <v>0</v>
      </c>
      <c r="BA11" s="532"/>
      <c r="BB11" s="538">
        <f>IF(積算表!$K38="○",積算表!AI38*VLOOKUP(積算表!$AE$16,加算率C,4,0),0)</f>
        <v>0</v>
      </c>
      <c r="BC11" s="539"/>
    </row>
    <row r="12" spans="1:56" ht="13.5" thickTop="1" thickBot="1">
      <c r="V12" s="555"/>
      <c r="W12" s="556"/>
      <c r="X12" s="181"/>
      <c r="Y12" s="181"/>
      <c r="Z12" s="181"/>
      <c r="AA12" s="181"/>
      <c r="AB12" s="182"/>
      <c r="AC12" s="181"/>
      <c r="AD12" s="181"/>
      <c r="AE12" s="182"/>
      <c r="AF12" s="560" t="e">
        <f>SUM(AF8:AG11)</f>
        <v>#N/A</v>
      </c>
      <c r="AG12" s="508"/>
      <c r="AH12" s="509" t="e">
        <f>SUM(AH8:AI11)</f>
        <v>#N/A</v>
      </c>
      <c r="AI12" s="510"/>
      <c r="AJ12" s="507" t="e">
        <f>SUM(AJ8:AK11)</f>
        <v>#N/A</v>
      </c>
      <c r="AK12" s="508"/>
      <c r="AL12" s="509" t="e">
        <f>SUM(AL8:AM11)</f>
        <v>#N/A</v>
      </c>
      <c r="AM12" s="510"/>
      <c r="AN12" s="507" t="e">
        <f>SUM(AN8:AO11)</f>
        <v>#N/A</v>
      </c>
      <c r="AO12" s="508"/>
      <c r="AP12" s="509" t="e">
        <f>SUM(AP8:AQ11)</f>
        <v>#N/A</v>
      </c>
      <c r="AQ12" s="510"/>
      <c r="AR12" s="507" t="e">
        <f>SUM(AR8:AS11)</f>
        <v>#N/A</v>
      </c>
      <c r="AS12" s="508"/>
      <c r="AT12" s="509" t="e">
        <f>SUM(AT8:AU11)</f>
        <v>#N/A</v>
      </c>
      <c r="AU12" s="510"/>
      <c r="AV12" s="507" t="e">
        <f>SUM(AV8:AW11)</f>
        <v>#N/A</v>
      </c>
      <c r="AW12" s="508"/>
      <c r="AX12" s="509" t="e">
        <f>SUM(AX8:AY11)</f>
        <v>#N/A</v>
      </c>
      <c r="AY12" s="510"/>
      <c r="AZ12" s="507" t="e">
        <f>SUM(AZ8:BA11)</f>
        <v>#N/A</v>
      </c>
      <c r="BA12" s="508"/>
      <c r="BB12" s="509" t="e">
        <f>SUM(BB8:BC11)</f>
        <v>#N/A</v>
      </c>
      <c r="BC12" s="518"/>
    </row>
    <row r="13" spans="1:56" ht="12.75" thickBot="1">
      <c r="B13" s="143" t="s">
        <v>172</v>
      </c>
      <c r="C13" s="144"/>
      <c r="D13" s="145"/>
      <c r="F13" s="157" t="s">
        <v>0</v>
      </c>
      <c r="G13" s="158"/>
      <c r="H13" s="145"/>
      <c r="J13" s="143" t="s">
        <v>124</v>
      </c>
      <c r="K13" s="144"/>
      <c r="L13" s="144"/>
      <c r="M13" s="145"/>
      <c r="V13" s="555"/>
      <c r="W13" s="511" t="s">
        <v>20</v>
      </c>
      <c r="X13" s="520" t="s">
        <v>119</v>
      </c>
      <c r="Y13" s="521"/>
      <c r="Z13" s="521"/>
      <c r="AA13" s="521"/>
      <c r="AB13" s="521"/>
      <c r="AC13" s="521"/>
      <c r="AD13" s="521"/>
      <c r="AE13" s="521"/>
      <c r="AF13" s="522">
        <f>-IF(AF$26=0,0,IF(AF$26&lt;10,INT(AF$26),ROUNDDOWN(AF$26,-1)))</f>
        <v>0</v>
      </c>
      <c r="AG13" s="523"/>
      <c r="AH13" s="524">
        <f t="shared" ref="AH13" si="1">-IF(AH$26=0,0,IF(AH$26&lt;10,INT(AH$26),ROUNDDOWN(AH$26,-1)))</f>
        <v>0</v>
      </c>
      <c r="AI13" s="525"/>
      <c r="AJ13" s="526">
        <f t="shared" ref="AJ13" si="2">-IF(AJ$26=0,0,IF(AJ$26&lt;10,INT(AJ$26),ROUNDDOWN(AJ$26,-1)))</f>
        <v>0</v>
      </c>
      <c r="AK13" s="527"/>
      <c r="AL13" s="524">
        <f t="shared" ref="AL13" si="3">-IF(AL$26=0,0,IF(AL$26&lt;10,INT(AL$26),ROUNDDOWN(AL$26,-1)))</f>
        <v>0</v>
      </c>
      <c r="AM13" s="525"/>
      <c r="AN13" s="526">
        <f t="shared" ref="AN13" si="4">-IF(AN$26=0,0,IF(AN$26&lt;10,INT(AN$26),ROUNDDOWN(AN$26,-1)))</f>
        <v>0</v>
      </c>
      <c r="AO13" s="527"/>
      <c r="AP13" s="524">
        <f t="shared" ref="AP13" si="5">-IF(AP$26=0,0,IF(AP$26&lt;10,INT(AP$26),ROUNDDOWN(AP$26,-1)))</f>
        <v>0</v>
      </c>
      <c r="AQ13" s="525"/>
      <c r="AR13" s="526">
        <f t="shared" ref="AR13" si="6">-IF(AR$26=0,0,IF(AR$26&lt;10,INT(AR$26),ROUNDDOWN(AR$26,-1)))</f>
        <v>0</v>
      </c>
      <c r="AS13" s="527"/>
      <c r="AT13" s="524">
        <f t="shared" ref="AT13" si="7">-IF(AT$26=0,0,IF(AT$26&lt;10,INT(AT$26),ROUNDDOWN(AT$26,-1)))</f>
        <v>0</v>
      </c>
      <c r="AU13" s="525"/>
      <c r="AV13" s="526">
        <f t="shared" ref="AV13" si="8">-IF(AV$26=0,0,IF(AV$26&lt;10,INT(AV$26),ROUNDDOWN(AV$26,-1)))</f>
        <v>0</v>
      </c>
      <c r="AW13" s="527"/>
      <c r="AX13" s="524">
        <f t="shared" ref="AX13" si="9">-IF(AX$26=0,0,IF(AX$26&lt;10,INT(AX$26),ROUNDDOWN(AX$26,-1)))</f>
        <v>0</v>
      </c>
      <c r="AY13" s="525"/>
      <c r="AZ13" s="526">
        <f t="shared" ref="AZ13" si="10">-IF(AZ$26=0,0,IF(AZ$26&lt;10,INT(AZ$26),ROUNDDOWN(AZ$26,-1)))</f>
        <v>0</v>
      </c>
      <c r="BA13" s="527"/>
      <c r="BB13" s="524">
        <f t="shared" ref="BB13" si="11">-IF(BB$26=0,0,IF(BB$26&lt;10,INT(BB$26),ROUNDDOWN(BB$26,-1)))</f>
        <v>0</v>
      </c>
      <c r="BC13" s="528"/>
    </row>
    <row r="14" spans="1:56" ht="13.5" thickTop="1" thickBot="1">
      <c r="B14" s="146"/>
      <c r="C14" s="147">
        <v>1</v>
      </c>
      <c r="D14" s="148"/>
      <c r="F14" s="146"/>
      <c r="G14" s="160">
        <v>1</v>
      </c>
      <c r="H14" s="161" t="s">
        <v>97</v>
      </c>
      <c r="J14" s="146"/>
      <c r="K14" s="166" t="s">
        <v>125</v>
      </c>
      <c r="L14" s="167">
        <f>保育単価表②!K19</f>
        <v>790</v>
      </c>
      <c r="M14" s="148">
        <f>保育単価表②!AA19</f>
        <v>8.4</v>
      </c>
      <c r="V14" s="555"/>
      <c r="W14" s="519"/>
      <c r="X14" s="529" t="s">
        <v>120</v>
      </c>
      <c r="Y14" s="530"/>
      <c r="Z14" s="530"/>
      <c r="AA14" s="530"/>
      <c r="AB14" s="530"/>
      <c r="AC14" s="530"/>
      <c r="AD14" s="530"/>
      <c r="AE14" s="530"/>
      <c r="AF14" s="560">
        <f>AF13</f>
        <v>0</v>
      </c>
      <c r="AG14" s="508"/>
      <c r="AH14" s="509">
        <f>AH13</f>
        <v>0</v>
      </c>
      <c r="AI14" s="510"/>
      <c r="AJ14" s="507">
        <f>AJ13</f>
        <v>0</v>
      </c>
      <c r="AK14" s="508"/>
      <c r="AL14" s="509">
        <f>AL13</f>
        <v>0</v>
      </c>
      <c r="AM14" s="510"/>
      <c r="AN14" s="507">
        <f>AN13</f>
        <v>0</v>
      </c>
      <c r="AO14" s="508"/>
      <c r="AP14" s="509">
        <f>AP13</f>
        <v>0</v>
      </c>
      <c r="AQ14" s="510"/>
      <c r="AR14" s="507">
        <f>AR13</f>
        <v>0</v>
      </c>
      <c r="AS14" s="508"/>
      <c r="AT14" s="509">
        <f>AT13</f>
        <v>0</v>
      </c>
      <c r="AU14" s="510"/>
      <c r="AV14" s="507">
        <f>AV13</f>
        <v>0</v>
      </c>
      <c r="AW14" s="508"/>
      <c r="AX14" s="509">
        <f>AX13</f>
        <v>0</v>
      </c>
      <c r="AY14" s="510"/>
      <c r="AZ14" s="507">
        <f>AZ13</f>
        <v>0</v>
      </c>
      <c r="BA14" s="508"/>
      <c r="BB14" s="509">
        <f>BB13</f>
        <v>0</v>
      </c>
      <c r="BC14" s="518"/>
    </row>
    <row r="15" spans="1:56" ht="12.75" thickBot="1">
      <c r="B15" s="146"/>
      <c r="C15" s="149">
        <v>2</v>
      </c>
      <c r="D15" s="150"/>
      <c r="F15" s="146"/>
      <c r="G15" s="162">
        <v>4</v>
      </c>
      <c r="H15" s="163" t="s">
        <v>98</v>
      </c>
      <c r="J15" s="146"/>
      <c r="K15" s="170" t="s">
        <v>173</v>
      </c>
      <c r="L15" s="165">
        <f>保育単価表②!L22</f>
        <v>500</v>
      </c>
      <c r="M15" s="159">
        <v>0</v>
      </c>
      <c r="V15" s="555"/>
      <c r="W15" s="511" t="s">
        <v>123</v>
      </c>
      <c r="X15" s="183" t="s">
        <v>121</v>
      </c>
      <c r="Y15" s="183"/>
      <c r="Z15" s="183"/>
      <c r="AA15" s="183"/>
      <c r="AB15" s="184"/>
      <c r="AC15" s="183"/>
      <c r="AD15" s="183"/>
      <c r="AE15" s="183"/>
      <c r="AF15" s="513">
        <f>IF(OR(積算表!$K42="配置", 積算表!$K42="兼務"), CHOOSE(IF(積算表!$K42="配置", 1, 2), M14, M15)*積算表!M42, 0)</f>
        <v>0</v>
      </c>
      <c r="AG15" s="514"/>
      <c r="AH15" s="514"/>
      <c r="AI15" s="514"/>
      <c r="AJ15" s="514"/>
      <c r="AK15" s="514"/>
      <c r="AL15" s="514"/>
      <c r="AM15" s="514"/>
      <c r="AN15" s="514"/>
      <c r="AO15" s="514"/>
      <c r="AP15" s="514"/>
      <c r="AQ15" s="514"/>
      <c r="AR15" s="514"/>
      <c r="AS15" s="514"/>
      <c r="AT15" s="514"/>
      <c r="AU15" s="514"/>
      <c r="AV15" s="514"/>
      <c r="AW15" s="514"/>
      <c r="AX15" s="514"/>
      <c r="AY15" s="514"/>
      <c r="AZ15" s="514"/>
      <c r="BA15" s="514"/>
      <c r="BB15" s="514"/>
      <c r="BC15" s="515"/>
    </row>
    <row r="16" spans="1:56" ht="13.5" thickTop="1" thickBot="1">
      <c r="B16" s="146"/>
      <c r="C16" s="149">
        <v>3</v>
      </c>
      <c r="D16" s="150"/>
      <c r="F16" s="146"/>
      <c r="G16" s="149"/>
      <c r="H16" s="150"/>
      <c r="J16" s="153"/>
      <c r="K16" s="168" t="s">
        <v>174</v>
      </c>
      <c r="L16" s="169"/>
      <c r="M16" s="155"/>
      <c r="V16" s="555"/>
      <c r="W16" s="512"/>
      <c r="X16" s="181"/>
      <c r="Y16" s="181"/>
      <c r="Z16" s="181"/>
      <c r="AA16" s="181"/>
      <c r="AB16" s="182"/>
      <c r="AC16" s="181"/>
      <c r="AD16" s="181"/>
      <c r="AE16" s="181"/>
      <c r="AF16" s="516">
        <f>SUM(AF15)</f>
        <v>0</v>
      </c>
      <c r="AG16" s="517"/>
      <c r="AH16" s="517"/>
      <c r="AI16" s="517"/>
      <c r="AJ16" s="517"/>
      <c r="AK16" s="517"/>
      <c r="AL16" s="517"/>
      <c r="AM16" s="517"/>
      <c r="AN16" s="517"/>
      <c r="AO16" s="517"/>
      <c r="AP16" s="517"/>
      <c r="AQ16" s="517"/>
      <c r="AR16" s="517"/>
      <c r="AS16" s="517"/>
      <c r="AT16" s="517"/>
      <c r="AU16" s="517"/>
      <c r="AV16" s="517"/>
      <c r="AW16" s="517"/>
      <c r="AX16" s="517"/>
      <c r="AY16" s="517"/>
      <c r="AZ16" s="517"/>
      <c r="BA16" s="517"/>
      <c r="BB16" s="517"/>
      <c r="BC16" s="503"/>
    </row>
    <row r="17" spans="2:79" ht="12.75" thickBot="1">
      <c r="B17" s="146"/>
      <c r="C17" s="149">
        <v>4</v>
      </c>
      <c r="D17" s="150"/>
      <c r="F17" s="146"/>
      <c r="G17" s="149"/>
      <c r="H17" s="150"/>
      <c r="V17" s="504" t="s">
        <v>126</v>
      </c>
      <c r="W17" s="505"/>
      <c r="X17" s="505"/>
      <c r="Y17" s="505"/>
      <c r="Z17" s="505"/>
      <c r="AA17" s="505"/>
      <c r="AB17" s="505"/>
      <c r="AC17" s="505"/>
      <c r="AD17" s="505"/>
      <c r="AE17" s="505"/>
      <c r="AF17" s="506" t="e">
        <f>AF12+AF14+$AF$16</f>
        <v>#N/A</v>
      </c>
      <c r="AG17" s="494"/>
      <c r="AH17" s="495" t="e">
        <f t="shared" ref="AH17" si="12">AH12+AH14+$AF$16</f>
        <v>#N/A</v>
      </c>
      <c r="AI17" s="496"/>
      <c r="AJ17" s="493" t="e">
        <f t="shared" ref="AJ17" si="13">AJ12+AJ14+$AF$16</f>
        <v>#N/A</v>
      </c>
      <c r="AK17" s="494"/>
      <c r="AL17" s="495" t="e">
        <f t="shared" ref="AL17" si="14">AL12+AL14+$AF$16</f>
        <v>#N/A</v>
      </c>
      <c r="AM17" s="496"/>
      <c r="AN17" s="493" t="e">
        <f t="shared" ref="AN17" si="15">AN12+AN14+$AF$16</f>
        <v>#N/A</v>
      </c>
      <c r="AO17" s="494"/>
      <c r="AP17" s="495" t="e">
        <f t="shared" ref="AP17" si="16">AP12+AP14+$AF$16</f>
        <v>#N/A</v>
      </c>
      <c r="AQ17" s="496"/>
      <c r="AR17" s="493" t="e">
        <f t="shared" ref="AR17" si="17">AR12+AR14+$AF$16</f>
        <v>#N/A</v>
      </c>
      <c r="AS17" s="494"/>
      <c r="AT17" s="495" t="e">
        <f t="shared" ref="AT17" si="18">AT12+AT14+$AF$16</f>
        <v>#N/A</v>
      </c>
      <c r="AU17" s="496"/>
      <c r="AV17" s="493" t="e">
        <f t="shared" ref="AV17" si="19">AV12+AV14+$AF$16</f>
        <v>#N/A</v>
      </c>
      <c r="AW17" s="494"/>
      <c r="AX17" s="495" t="e">
        <f t="shared" ref="AX17" si="20">AX12+AX14+$AF$16</f>
        <v>#N/A</v>
      </c>
      <c r="AY17" s="496"/>
      <c r="AZ17" s="493" t="e">
        <f t="shared" ref="AZ17" si="21">AZ12+AZ14+$AF$16</f>
        <v>#N/A</v>
      </c>
      <c r="BA17" s="494"/>
      <c r="BB17" s="495" t="e">
        <f t="shared" ref="BB17" si="22">BB12+BB14+$AF$16</f>
        <v>#N/A</v>
      </c>
      <c r="BC17" s="497"/>
    </row>
    <row r="18" spans="2:79" ht="12.75" thickBot="1">
      <c r="B18" s="146"/>
      <c r="C18" s="149">
        <v>5</v>
      </c>
      <c r="D18" s="150"/>
      <c r="F18" s="146"/>
      <c r="G18" s="149"/>
      <c r="H18" s="150"/>
      <c r="V18" s="484" t="s">
        <v>128</v>
      </c>
      <c r="W18" s="485"/>
      <c r="X18" s="485"/>
      <c r="Y18" s="485"/>
      <c r="Z18" s="485"/>
      <c r="AA18" s="485"/>
      <c r="AB18" s="485"/>
      <c r="AC18" s="485"/>
      <c r="AD18" s="485"/>
      <c r="AE18" s="485"/>
      <c r="AF18" s="498" t="e">
        <f>AF17*積算表!M$34</f>
        <v>#N/A</v>
      </c>
      <c r="AG18" s="494"/>
      <c r="AH18" s="499" t="e">
        <f>AH17*積算表!O$34</f>
        <v>#N/A</v>
      </c>
      <c r="AI18" s="500"/>
      <c r="AJ18" s="501" t="e">
        <f>AJ17*積算表!Q$34</f>
        <v>#N/A</v>
      </c>
      <c r="AK18" s="502"/>
      <c r="AL18" s="499" t="e">
        <f>AL17*積算表!S$34</f>
        <v>#N/A</v>
      </c>
      <c r="AM18" s="500"/>
      <c r="AN18" s="501" t="e">
        <f>AN17*積算表!U$34</f>
        <v>#N/A</v>
      </c>
      <c r="AO18" s="502"/>
      <c r="AP18" s="499" t="e">
        <f>AP17*積算表!W$34</f>
        <v>#N/A</v>
      </c>
      <c r="AQ18" s="500"/>
      <c r="AR18" s="501" t="e">
        <f>AR17*積算表!Y$34</f>
        <v>#N/A</v>
      </c>
      <c r="AS18" s="502"/>
      <c r="AT18" s="499" t="e">
        <f>AT17*積算表!AA$34</f>
        <v>#N/A</v>
      </c>
      <c r="AU18" s="500"/>
      <c r="AV18" s="501" t="e">
        <f>AV17*積算表!AC$34</f>
        <v>#N/A</v>
      </c>
      <c r="AW18" s="502"/>
      <c r="AX18" s="499" t="e">
        <f>AX17*積算表!AE$34</f>
        <v>#N/A</v>
      </c>
      <c r="AY18" s="500"/>
      <c r="AZ18" s="501" t="e">
        <f>AZ17*積算表!AG$34</f>
        <v>#N/A</v>
      </c>
      <c r="BA18" s="502"/>
      <c r="BB18" s="499" t="e">
        <f>BB17*積算表!AI$34</f>
        <v>#N/A</v>
      </c>
      <c r="BC18" s="503"/>
    </row>
    <row r="19" spans="2:79" ht="12.75" thickBot="1">
      <c r="B19" s="146"/>
      <c r="C19" s="149">
        <v>6</v>
      </c>
      <c r="D19" s="150"/>
      <c r="F19" s="146"/>
      <c r="G19" s="149"/>
      <c r="H19" s="150"/>
      <c r="V19" s="484" t="s">
        <v>21</v>
      </c>
      <c r="W19" s="485"/>
      <c r="X19" s="485"/>
      <c r="Y19" s="485"/>
      <c r="Z19" s="485"/>
      <c r="AA19" s="485"/>
      <c r="AB19" s="485"/>
      <c r="AC19" s="485"/>
      <c r="AD19" s="485"/>
      <c r="AE19" s="485"/>
      <c r="AF19" s="486" t="e">
        <f>SUM(AF18:BC18)</f>
        <v>#N/A</v>
      </c>
      <c r="AG19" s="486"/>
      <c r="AH19" s="486"/>
      <c r="AI19" s="486"/>
      <c r="AJ19" s="486"/>
      <c r="AK19" s="486"/>
      <c r="AL19" s="486"/>
      <c r="AM19" s="486"/>
      <c r="AN19" s="486"/>
      <c r="AO19" s="486"/>
      <c r="AP19" s="486"/>
      <c r="AQ19" s="486"/>
      <c r="AR19" s="486"/>
      <c r="AS19" s="486"/>
      <c r="AT19" s="486"/>
      <c r="AU19" s="486"/>
      <c r="AV19" s="486"/>
      <c r="AW19" s="486"/>
      <c r="AX19" s="486"/>
      <c r="AY19" s="486"/>
      <c r="AZ19" s="486"/>
      <c r="BA19" s="486"/>
      <c r="BB19" s="486"/>
      <c r="BC19" s="487"/>
    </row>
    <row r="20" spans="2:79">
      <c r="B20" s="146"/>
      <c r="C20" s="149">
        <v>7</v>
      </c>
      <c r="D20" s="150"/>
      <c r="F20" s="146"/>
      <c r="G20" s="149"/>
      <c r="H20" s="150"/>
    </row>
    <row r="21" spans="2:79">
      <c r="B21" s="146"/>
      <c r="C21" s="151">
        <v>8</v>
      </c>
      <c r="D21" s="150"/>
      <c r="F21" s="146"/>
      <c r="G21" s="149"/>
      <c r="H21" s="150"/>
    </row>
    <row r="22" spans="2:79" ht="12.75" thickBot="1">
      <c r="B22" s="146"/>
      <c r="C22" s="151">
        <v>9</v>
      </c>
      <c r="D22" s="150"/>
      <c r="F22" s="146"/>
      <c r="G22" s="149"/>
      <c r="H22" s="150"/>
      <c r="V22" s="156" t="s">
        <v>182</v>
      </c>
    </row>
    <row r="23" spans="2:79">
      <c r="B23" s="146"/>
      <c r="C23" s="152">
        <v>10</v>
      </c>
      <c r="D23" s="150"/>
      <c r="F23" s="146"/>
      <c r="G23" s="149"/>
      <c r="H23" s="150"/>
      <c r="V23" s="580" t="s">
        <v>184</v>
      </c>
      <c r="W23" s="581"/>
      <c r="X23" s="581"/>
      <c r="Y23" s="581"/>
      <c r="Z23" s="581"/>
      <c r="AA23" s="581"/>
      <c r="AB23" s="581"/>
      <c r="AC23" s="581"/>
      <c r="AD23" s="581"/>
      <c r="AE23" s="582"/>
      <c r="AF23" s="583" t="s">
        <v>185</v>
      </c>
      <c r="AG23" s="584"/>
      <c r="AH23" s="584"/>
      <c r="AI23" s="584"/>
      <c r="AJ23" s="584"/>
      <c r="AK23" s="584"/>
      <c r="AL23" s="584"/>
      <c r="AM23" s="584"/>
      <c r="AN23" s="584"/>
      <c r="AO23" s="584"/>
      <c r="AP23" s="584"/>
      <c r="AQ23" s="584"/>
      <c r="AR23" s="584"/>
      <c r="AS23" s="584"/>
      <c r="AT23" s="584"/>
      <c r="AU23" s="584"/>
      <c r="AV23" s="584"/>
      <c r="AW23" s="584"/>
      <c r="AX23" s="584"/>
      <c r="AY23" s="584"/>
      <c r="AZ23" s="584"/>
      <c r="BA23" s="584"/>
      <c r="BB23" s="584"/>
      <c r="BC23" s="584"/>
      <c r="BD23" s="588" t="s">
        <v>186</v>
      </c>
      <c r="BE23" s="589"/>
      <c r="BF23" s="589"/>
      <c r="BG23" s="589"/>
      <c r="BH23" s="589"/>
      <c r="BI23" s="589"/>
      <c r="BJ23" s="589"/>
      <c r="BK23" s="589"/>
      <c r="BL23" s="589"/>
      <c r="BM23" s="589"/>
      <c r="BN23" s="589"/>
      <c r="BO23" s="589"/>
      <c r="BP23" s="589"/>
      <c r="BQ23" s="589"/>
      <c r="BR23" s="589"/>
      <c r="BS23" s="589"/>
      <c r="BT23" s="589"/>
      <c r="BU23" s="589"/>
      <c r="BV23" s="589"/>
      <c r="BW23" s="589"/>
      <c r="BX23" s="589"/>
      <c r="BY23" s="589"/>
      <c r="BZ23" s="589"/>
      <c r="CA23" s="590"/>
    </row>
    <row r="24" spans="2:79">
      <c r="B24" s="146"/>
      <c r="C24" s="152">
        <v>11</v>
      </c>
      <c r="D24" s="150"/>
      <c r="F24" s="146"/>
      <c r="G24" s="149"/>
      <c r="H24" s="150"/>
      <c r="V24" s="591"/>
      <c r="W24" s="592"/>
      <c r="X24" s="592"/>
      <c r="Y24" s="593"/>
      <c r="Z24" s="594" t="s">
        <v>187</v>
      </c>
      <c r="AA24" s="595"/>
      <c r="AB24" s="595"/>
      <c r="AC24" s="595"/>
      <c r="AD24" s="595"/>
      <c r="AE24" s="596"/>
      <c r="AF24" s="597">
        <f>IF(積算表!$K$40="○",IFERROR(積算表!M$35 * IF(積算表!$AE$16=設定値!$H$14,保育単価表!$BB$10,保育単価表!$BB$8),0)*積算表!$M$21,0)*積算表!M$34</f>
        <v>0</v>
      </c>
      <c r="AG24" s="598"/>
      <c r="AH24" s="599">
        <f>IF(積算表!$K$40="○",IFERROR(積算表!O$35 * IF(積算表!$AE$16=設定値!$H$14,保育単価表!$BB$10,保育単価表!$BB$8),0)*積算表!$M$21,0)*積算表!O$34</f>
        <v>0</v>
      </c>
      <c r="AI24" s="600"/>
      <c r="AJ24" s="597">
        <f>IF(積算表!$K$40="○",IFERROR(積算表!Q$35 * IF(積算表!$AE$16=設定値!$H$14,保育単価表!$BB$10,保育単価表!$BB$8),0)*積算表!$M$21,0)*積算表!Q$34</f>
        <v>0</v>
      </c>
      <c r="AK24" s="598"/>
      <c r="AL24" s="599">
        <f>IF(積算表!$K$40="○",IFERROR(積算表!S$35 * IF(積算表!$AE$16=設定値!$H$14,保育単価表!$BB$10,保育単価表!$BB$8),0)*積算表!$M$21,0)*積算表!S$34</f>
        <v>0</v>
      </c>
      <c r="AM24" s="600"/>
      <c r="AN24" s="597">
        <f>IF(積算表!$K$40="○",IFERROR(積算表!U$35 * IF(積算表!$AE$16=設定値!$H$14,保育単価表!$BB$10,保育単価表!$BB$8),0)*積算表!$M$21,0)*積算表!U$34</f>
        <v>0</v>
      </c>
      <c r="AO24" s="598"/>
      <c r="AP24" s="599">
        <f>IF(積算表!$K$40="○",IFERROR(積算表!W$35 * IF(積算表!$AE$16=設定値!$H$14,保育単価表!$BB$10,保育単価表!$BB$8),0)*積算表!$M$21,0)*積算表!W$34</f>
        <v>0</v>
      </c>
      <c r="AQ24" s="600"/>
      <c r="AR24" s="597">
        <f>IF(積算表!$K$40="○",IFERROR(積算表!Y$35 * IF(積算表!$AE$16=設定値!$H$14,保育単価表!$BB$10,保育単価表!$BB$8),0)*積算表!$M$21,0)*積算表!Y$34</f>
        <v>0</v>
      </c>
      <c r="AS24" s="598"/>
      <c r="AT24" s="599">
        <f>IF(積算表!$K$40="○",IFERROR(積算表!AA$35 * IF(積算表!$AE$16=設定値!$H$14,保育単価表!$BB$10,保育単価表!$BB$8),0)*積算表!$M$21,0)*積算表!AA$34</f>
        <v>0</v>
      </c>
      <c r="AU24" s="600"/>
      <c r="AV24" s="597">
        <f>IF(積算表!$K$40="○",IFERROR(積算表!AC$35 * IF(積算表!$AE$16=設定値!$H$14,保育単価表!$BB$10,保育単価表!$BB$8),0)*積算表!$M$21,0)*積算表!AC$34</f>
        <v>0</v>
      </c>
      <c r="AW24" s="598"/>
      <c r="AX24" s="599">
        <f>IF(積算表!$K$40="○",IFERROR(積算表!AE$35 * IF(積算表!$AE$16=設定値!$H$14,保育単価表!$BB$10,保育単価表!$BB$8),0)*積算表!$M$21,0)*積算表!AE$34</f>
        <v>0</v>
      </c>
      <c r="AY24" s="600"/>
      <c r="AZ24" s="597">
        <f>IF(積算表!$K$40="○",IFERROR(積算表!AG$35 * IF(積算表!$AE$16=設定値!$H$14,保育単価表!$BB$10,保育単価表!$BB$8),0)*積算表!$M$21,0)*積算表!AG$34</f>
        <v>0</v>
      </c>
      <c r="BA24" s="598"/>
      <c r="BB24" s="599">
        <f>IF(積算表!$K$40="○",IFERROR(積算表!AI$35 * IF(積算表!$AE$16=設定値!$H$14,保育単価表!$BB$10,保育単価表!$BB$8),0)*積算表!$M$21,0)*積算表!AI$34</f>
        <v>0</v>
      </c>
      <c r="BC24" s="600"/>
      <c r="BD24" s="601">
        <f>-IF(AF$24=0,0,IF(AF$24&lt;10,INT(AF$24),ROUNDDOWN(AF$24,-1)))</f>
        <v>0</v>
      </c>
      <c r="BE24" s="602"/>
      <c r="BF24" s="599">
        <f t="shared" ref="BF24" si="23">-IF(AH$24=0,0,IF(AH$24&lt;10,INT(AH$24),ROUNDDOWN(AH$24,-1)))</f>
        <v>0</v>
      </c>
      <c r="BG24" s="600"/>
      <c r="BH24" s="597">
        <f t="shared" ref="BH24" si="24">-IF(AJ$24=0,0,IF(AJ$24&lt;10,INT(AJ$24),ROUNDDOWN(AJ$24,-1)))</f>
        <v>0</v>
      </c>
      <c r="BI24" s="598"/>
      <c r="BJ24" s="599">
        <f t="shared" ref="BJ24" si="25">-IF(AL$24=0,0,IF(AL$24&lt;10,INT(AL$24),ROUNDDOWN(AL$24,-1)))</f>
        <v>0</v>
      </c>
      <c r="BK24" s="600"/>
      <c r="BL24" s="597">
        <f t="shared" ref="BL24" si="26">-IF(AN$24=0,0,IF(AN$24&lt;10,INT(AN$24),ROUNDDOWN(AN$24,-1)))</f>
        <v>0</v>
      </c>
      <c r="BM24" s="598"/>
      <c r="BN24" s="599">
        <f t="shared" ref="BN24" si="27">-IF(AP$24=0,0,IF(AP$24&lt;10,INT(AP$24),ROUNDDOWN(AP$24,-1)))</f>
        <v>0</v>
      </c>
      <c r="BO24" s="600"/>
      <c r="BP24" s="597">
        <f t="shared" ref="BP24" si="28">-IF(AR$24=0,0,IF(AR$24&lt;10,INT(AR$24),ROUNDDOWN(AR$24,-1)))</f>
        <v>0</v>
      </c>
      <c r="BQ24" s="598"/>
      <c r="BR24" s="599">
        <f t="shared" ref="BR24" si="29">-IF(AT$24=0,0,IF(AT$24&lt;10,INT(AT$24),ROUNDDOWN(AT$24,-1)))</f>
        <v>0</v>
      </c>
      <c r="BS24" s="600"/>
      <c r="BT24" s="597">
        <f t="shared" ref="BT24" si="30">-IF(AV$24=0,0,IF(AV$24&lt;10,INT(AV$24),ROUNDDOWN(AV$24,-1)))</f>
        <v>0</v>
      </c>
      <c r="BU24" s="598"/>
      <c r="BV24" s="599">
        <f t="shared" ref="BV24" si="31">-IF(AX$24=0,0,IF(AX$24&lt;10,INT(AX$24),ROUNDDOWN(AX$24,-1)))</f>
        <v>0</v>
      </c>
      <c r="BW24" s="600"/>
      <c r="BX24" s="597">
        <f t="shared" ref="BX24" si="32">-IF(AZ$24=0,0,IF(AZ$24&lt;10,INT(AZ$24),ROUNDDOWN(AZ$24,-1)))</f>
        <v>0</v>
      </c>
      <c r="BY24" s="598"/>
      <c r="BZ24" s="599">
        <f t="shared" ref="BZ24" si="33">-IF(BB$24=0,0,IF(BB$24&lt;10,INT(BB$24),ROUNDDOWN(BB$24,-1)))</f>
        <v>0</v>
      </c>
      <c r="CA24" s="603"/>
    </row>
    <row r="25" spans="2:79">
      <c r="B25" s="153"/>
      <c r="C25" s="154">
        <v>12</v>
      </c>
      <c r="D25" s="155"/>
      <c r="F25" s="153"/>
      <c r="G25" s="164"/>
      <c r="H25" s="155"/>
      <c r="V25" s="591"/>
      <c r="W25" s="592"/>
      <c r="X25" s="592"/>
      <c r="Y25" s="593"/>
      <c r="Z25" s="604" t="s">
        <v>188</v>
      </c>
      <c r="AA25" s="605"/>
      <c r="AB25" s="605"/>
      <c r="AC25" s="605"/>
      <c r="AD25" s="605"/>
      <c r="AE25" s="606"/>
      <c r="AF25" s="607">
        <f>IF(積算表!$K$40="○",IFERROR(積算表!M$35 * IF(積算表!$AE$16=設定値!$H$14,保育単価表!$BB$10,保育単価表!$BB$8),0)*積算表!$S$21,0)*積算表!M$34</f>
        <v>0</v>
      </c>
      <c r="AG25" s="608"/>
      <c r="AH25" s="609">
        <f>IF(積算表!$K$40="○",IFERROR(積算表!O$35 * IF(積算表!$AE$16=設定値!$H$14,保育単価表!$BB$10,保育単価表!$BB$8),0)*積算表!$S$21,0)*積算表!O$34</f>
        <v>0</v>
      </c>
      <c r="AI25" s="610"/>
      <c r="AJ25" s="607">
        <f>IF(積算表!$K$40="○",IFERROR(積算表!Q$35 * IF(積算表!$AE$16=設定値!$H$14,保育単価表!$BB$10,保育単価表!$BB$8),0)*積算表!$S$21,0)*積算表!Q$34</f>
        <v>0</v>
      </c>
      <c r="AK25" s="608"/>
      <c r="AL25" s="609">
        <f>IF(積算表!$K$40="○",IFERROR(積算表!S$35 * IF(積算表!$AE$16=設定値!$H$14,保育単価表!$BB$10,保育単価表!$BB$8),0)*積算表!$S$21,0)*積算表!S$34</f>
        <v>0</v>
      </c>
      <c r="AM25" s="610"/>
      <c r="AN25" s="607">
        <f>IF(積算表!$K$40="○",IFERROR(積算表!U$35 * IF(積算表!$AE$16=設定値!$H$14,保育単価表!$BB$10,保育単価表!$BB$8),0)*積算表!$S$21,0)*積算表!U$34</f>
        <v>0</v>
      </c>
      <c r="AO25" s="608"/>
      <c r="AP25" s="609">
        <f>IF(積算表!$K$40="○",IFERROR(積算表!W$35 * IF(積算表!$AE$16=設定値!$H$14,保育単価表!$BB$10,保育単価表!$BB$8),0)*積算表!$S$21,0)*積算表!W$34</f>
        <v>0</v>
      </c>
      <c r="AQ25" s="610"/>
      <c r="AR25" s="607">
        <f>IF(積算表!$K$40="○",IFERROR(積算表!Y$35 * IF(積算表!$AE$16=設定値!$H$14,保育単価表!$BB$10,保育単価表!$BB$8),0)*積算表!$S$21,0)*積算表!Y$34</f>
        <v>0</v>
      </c>
      <c r="AS25" s="608"/>
      <c r="AT25" s="609">
        <f>IF(積算表!$K$40="○",IFERROR(積算表!AA$35 * IF(積算表!$AE$16=設定値!$H$14,保育単価表!$BB$10,保育単価表!$BB$8),0)*積算表!$S$21,0)*積算表!AA$34</f>
        <v>0</v>
      </c>
      <c r="AU25" s="610"/>
      <c r="AV25" s="607">
        <f>IF(積算表!$K$40="○",IFERROR(積算表!AC$35 * IF(積算表!$AE$16=設定値!$H$14,保育単価表!$BB$10,保育単価表!$BB$8),0)*積算表!$S$21,0)*積算表!AC$34</f>
        <v>0</v>
      </c>
      <c r="AW25" s="608"/>
      <c r="AX25" s="609">
        <f>IF(積算表!$K$40="○",IFERROR(積算表!AE$35 * IF(積算表!$AE$16=設定値!$H$14,保育単価表!$BB$10,保育単価表!$BB$8),0)*積算表!$S$21,0)*積算表!AE$34</f>
        <v>0</v>
      </c>
      <c r="AY25" s="610"/>
      <c r="AZ25" s="607">
        <f>IF(積算表!$K$40="○",IFERROR(積算表!AG$35 * IF(積算表!$AE$16=設定値!$H$14,保育単価表!$BB$10,保育単価表!$BB$8),0)*積算表!$S$21,0)*積算表!AG$34</f>
        <v>0</v>
      </c>
      <c r="BA25" s="608"/>
      <c r="BB25" s="609">
        <f>IF(積算表!$K$40="○",IFERROR(積算表!AI$35 * IF(積算表!$AE$16=設定値!$H$14,保育単価表!$BB$10,保育単価表!$BB$8),0)*積算表!$S$21,0)*積算表!AI$34</f>
        <v>0</v>
      </c>
      <c r="BC25" s="610"/>
      <c r="BD25" s="611">
        <f>-IF(AF$25=0,0,IF(AF$25&lt;10,INT(AF$25),ROUNDDOWN(AF$25,-1)))</f>
        <v>0</v>
      </c>
      <c r="BE25" s="612"/>
      <c r="BF25" s="609">
        <f t="shared" ref="BF25" si="34">-IF(AH$25=0,0,IF(AH$25&lt;10,INT(AH$25),ROUNDDOWN(AH$25,-1)))</f>
        <v>0</v>
      </c>
      <c r="BG25" s="610"/>
      <c r="BH25" s="607">
        <f t="shared" ref="BH25" si="35">-IF(AJ$25=0,0,IF(AJ$25&lt;10,INT(AJ$25),ROUNDDOWN(AJ$25,-1)))</f>
        <v>0</v>
      </c>
      <c r="BI25" s="608"/>
      <c r="BJ25" s="609">
        <f t="shared" ref="BJ25" si="36">-IF(AL$25=0,0,IF(AL$25&lt;10,INT(AL$25),ROUNDDOWN(AL$25,-1)))</f>
        <v>0</v>
      </c>
      <c r="BK25" s="610"/>
      <c r="BL25" s="607">
        <f t="shared" ref="BL25" si="37">-IF(AN$25=0,0,IF(AN$25&lt;10,INT(AN$25),ROUNDDOWN(AN$25,-1)))</f>
        <v>0</v>
      </c>
      <c r="BM25" s="608"/>
      <c r="BN25" s="609">
        <f t="shared" ref="BN25" si="38">-IF(AP$25=0,0,IF(AP$25&lt;10,INT(AP$25),ROUNDDOWN(AP$25,-1)))</f>
        <v>0</v>
      </c>
      <c r="BO25" s="610"/>
      <c r="BP25" s="607">
        <f t="shared" ref="BP25" si="39">-IF(AR$25=0,0,IF(AR$25&lt;10,INT(AR$25),ROUNDDOWN(AR$25,-1)))</f>
        <v>0</v>
      </c>
      <c r="BQ25" s="608"/>
      <c r="BR25" s="609">
        <f t="shared" ref="BR25" si="40">-IF(AT$25=0,0,IF(AT$25&lt;10,INT(AT$25),ROUNDDOWN(AT$25,-1)))</f>
        <v>0</v>
      </c>
      <c r="BS25" s="610"/>
      <c r="BT25" s="607">
        <f t="shared" ref="BT25" si="41">-IF(AV$25=0,0,IF(AV$25&lt;10,INT(AV$25),ROUNDDOWN(AV$25,-1)))</f>
        <v>0</v>
      </c>
      <c r="BU25" s="608"/>
      <c r="BV25" s="609">
        <f t="shared" ref="BV25" si="42">-IF(AX$25=0,0,IF(AX$25&lt;10,INT(AX$25),ROUNDDOWN(AX$25,-1)))</f>
        <v>0</v>
      </c>
      <c r="BW25" s="610"/>
      <c r="BX25" s="607">
        <f t="shared" ref="BX25" si="43">-IF(AZ$25=0,0,IF(AZ$25&lt;10,INT(AZ$25),ROUNDDOWN(AZ$25,-1)))</f>
        <v>0</v>
      </c>
      <c r="BY25" s="608"/>
      <c r="BZ25" s="609">
        <f t="shared" ref="BZ25" si="44">-IF(BB$25=0,0,IF(BB$25&lt;10,INT(BB$25),ROUNDDOWN(BB$25,-1)))</f>
        <v>0</v>
      </c>
      <c r="CA25" s="613"/>
    </row>
    <row r="26" spans="2:79" ht="12.75" thickBot="1">
      <c r="V26" s="614"/>
      <c r="W26" s="615"/>
      <c r="X26" s="615"/>
      <c r="Y26" s="616"/>
      <c r="Z26" s="617" t="s">
        <v>189</v>
      </c>
      <c r="AA26" s="618"/>
      <c r="AB26" s="618"/>
      <c r="AC26" s="618"/>
      <c r="AD26" s="618"/>
      <c r="AE26" s="619"/>
      <c r="AF26" s="620">
        <f>IF(積算表!$K$40="○",IFERROR(AF8 * IF(積算表!$AE$16=設定値!$H$14,保育単価表!$BB$10,保育単価表!$BB$8),0),0)</f>
        <v>0</v>
      </c>
      <c r="AG26" s="621"/>
      <c r="AH26" s="622">
        <f>IF(積算表!$K$40="○",IFERROR(AH8 * IF(積算表!$AE$16=設定値!$H$14,保育単価表!$BB$10,保育単価表!$BB$8),0),0)</f>
        <v>0</v>
      </c>
      <c r="AI26" s="623"/>
      <c r="AJ26" s="624">
        <f>IF(積算表!$K$40="○",IFERROR(AJ8 * IF(積算表!$AE$16=設定値!$H$14,保育単価表!$BB$10,保育単価表!$BB$8),0),0)</f>
        <v>0</v>
      </c>
      <c r="AK26" s="625"/>
      <c r="AL26" s="622">
        <f>IF(積算表!$K$40="○",IFERROR(AL8 * IF(積算表!$AE$16=設定値!$H$14,保育単価表!$BB$10,保育単価表!$BB$8),0),0)</f>
        <v>0</v>
      </c>
      <c r="AM26" s="623"/>
      <c r="AN26" s="624">
        <f>IF(積算表!$K$40="○",IFERROR(AN8 * IF(積算表!$AE$16=設定値!$H$14,保育単価表!$BB$10,保育単価表!$BB$8),0),0)</f>
        <v>0</v>
      </c>
      <c r="AO26" s="625"/>
      <c r="AP26" s="622">
        <f>IF(積算表!$K$40="○",IFERROR(AP8 * IF(積算表!$AE$16=設定値!$H$14,保育単価表!$BB$10,保育単価表!$BB$8),0),0)</f>
        <v>0</v>
      </c>
      <c r="AQ26" s="623"/>
      <c r="AR26" s="624">
        <f>IF(積算表!$K$40="○",IFERROR(AR8 * IF(積算表!$AE$16=設定値!$H$14,保育単価表!$BB$10,保育単価表!$BB$8),0),0)</f>
        <v>0</v>
      </c>
      <c r="AS26" s="625"/>
      <c r="AT26" s="622">
        <f>IF(積算表!$K$40="○",IFERROR(AT8 * IF(積算表!$AE$16=設定値!$H$14,保育単価表!$BB$10,保育単価表!$BB$8),0),0)</f>
        <v>0</v>
      </c>
      <c r="AU26" s="623"/>
      <c r="AV26" s="624">
        <f>IF(積算表!$K$40="○",IFERROR(AV8 * IF(積算表!$AE$16=設定値!$H$14,保育単価表!$BB$10,保育単価表!$BB$8),0),0)</f>
        <v>0</v>
      </c>
      <c r="AW26" s="625"/>
      <c r="AX26" s="622">
        <f>IF(積算表!$K$40="○",IFERROR(AX8 * IF(積算表!$AE$16=設定値!$H$14,保育単価表!$BB$10,保育単価表!$BB$8),0),0)</f>
        <v>0</v>
      </c>
      <c r="AY26" s="623"/>
      <c r="AZ26" s="624">
        <f>IF(積算表!$K$40="○",IFERROR(AZ8 * IF(積算表!$AE$16=設定値!$H$14,保育単価表!$BB$10,保育単価表!$BB$8),0),0)</f>
        <v>0</v>
      </c>
      <c r="BA26" s="625"/>
      <c r="BB26" s="622">
        <f>IF(積算表!$K$40="○",IFERROR(BB8 * IF(積算表!$AE$16=設定値!$H$14,保育単価表!$BB$10,保育単価表!$BB$8),0),0)</f>
        <v>0</v>
      </c>
      <c r="BC26" s="626"/>
      <c r="BD26" s="191"/>
      <c r="BE26" s="192"/>
      <c r="BF26" s="192"/>
      <c r="BG26" s="192"/>
      <c r="BH26" s="193"/>
      <c r="BI26" s="193"/>
      <c r="BJ26" s="193"/>
      <c r="BK26" s="193"/>
      <c r="BL26" s="193"/>
      <c r="BM26" s="193"/>
      <c r="BN26" s="193"/>
      <c r="BO26" s="193"/>
      <c r="BP26" s="193"/>
      <c r="BQ26" s="193"/>
      <c r="BR26" s="193"/>
      <c r="BS26" s="193"/>
      <c r="BT26" s="193"/>
      <c r="BU26" s="193"/>
      <c r="BV26" s="193"/>
      <c r="BW26" s="193"/>
      <c r="BX26" s="193"/>
      <c r="BY26" s="193"/>
      <c r="BZ26" s="193"/>
      <c r="CA26" s="194"/>
    </row>
    <row r="27" spans="2:79">
      <c r="V27" s="491" t="s">
        <v>181</v>
      </c>
      <c r="W27" s="492"/>
      <c r="X27" s="492"/>
      <c r="Y27" s="585"/>
      <c r="Z27" s="491" t="s">
        <v>183</v>
      </c>
      <c r="AA27" s="492"/>
      <c r="AB27" s="492"/>
      <c r="AC27" s="492"/>
      <c r="AD27" s="492"/>
      <c r="AE27" s="492"/>
      <c r="AF27" s="586">
        <f>IF(OR(積算表!$K42="配置", 積算表!$K42="兼務"), CHOOSE(IF(積算表!$K42="配置", 1, 2), L14, L15)/SUM(積算表!$M$34:$AJ$34), 0)</f>
        <v>0</v>
      </c>
      <c r="AG27" s="587"/>
      <c r="AH27" s="489"/>
      <c r="AI27" s="578"/>
      <c r="AJ27" s="488"/>
      <c r="AK27" s="489"/>
      <c r="AL27" s="489"/>
      <c r="AM27" s="490"/>
      <c r="AN27" s="579"/>
      <c r="AO27" s="489"/>
      <c r="AP27" s="489"/>
      <c r="AQ27" s="578"/>
      <c r="AR27" s="488"/>
      <c r="AS27" s="489"/>
      <c r="AT27" s="489"/>
      <c r="AU27" s="490"/>
      <c r="AV27" s="488"/>
      <c r="AW27" s="489"/>
      <c r="AX27" s="489"/>
      <c r="AY27" s="490"/>
      <c r="AZ27" s="488"/>
      <c r="BA27" s="489"/>
      <c r="BB27" s="489"/>
      <c r="BC27" s="490"/>
    </row>
  </sheetData>
  <sheetProtection algorithmName="SHA-512" hashValue="z9ll87l4lFJBkbOICL1JPetY50v6nce5qNrJpkIgCxFCjKLiLU8B/v/QcnGKClSr3qr+oOpf6acG3CjjWY0XBw==" saltValue="C7E+GX3VtUG1PL4Z1yF5YQ==" spinCount="100000" sheet="1" objects="1" scenarios="1"/>
  <mergeCells count="224">
    <mergeCell ref="BR25:BS25"/>
    <mergeCell ref="BT25:BU25"/>
    <mergeCell ref="BV25:BW25"/>
    <mergeCell ref="BX25:BY25"/>
    <mergeCell ref="BZ25:CA25"/>
    <mergeCell ref="V26:Y26"/>
    <mergeCell ref="Z26:AE26"/>
    <mergeCell ref="AF26:AG26"/>
    <mergeCell ref="AH26:AI26"/>
    <mergeCell ref="AJ26:AK26"/>
    <mergeCell ref="AL26:AM26"/>
    <mergeCell ref="AN26:AO26"/>
    <mergeCell ref="AP26:AQ26"/>
    <mergeCell ref="AR26:AS26"/>
    <mergeCell ref="AT26:AU26"/>
    <mergeCell ref="AV26:AW26"/>
    <mergeCell ref="AX26:AY26"/>
    <mergeCell ref="AZ26:BA26"/>
    <mergeCell ref="BB26:BC26"/>
    <mergeCell ref="BV24:BW24"/>
    <mergeCell ref="BX24:BY24"/>
    <mergeCell ref="BZ24:CA24"/>
    <mergeCell ref="V25:Y25"/>
    <mergeCell ref="Z25:AE25"/>
    <mergeCell ref="AF25:AG25"/>
    <mergeCell ref="AH25:AI25"/>
    <mergeCell ref="AJ25:AK25"/>
    <mergeCell ref="AL25:AM25"/>
    <mergeCell ref="AN25:AO25"/>
    <mergeCell ref="AP25:AQ25"/>
    <mergeCell ref="AR25:AS25"/>
    <mergeCell ref="AT25:AU25"/>
    <mergeCell ref="AV25:AW25"/>
    <mergeCell ref="AX25:AY25"/>
    <mergeCell ref="AZ25:BA25"/>
    <mergeCell ref="BB25:BC25"/>
    <mergeCell ref="BD25:BE25"/>
    <mergeCell ref="BF25:BG25"/>
    <mergeCell ref="BH25:BI25"/>
    <mergeCell ref="BJ25:BK25"/>
    <mergeCell ref="BL25:BM25"/>
    <mergeCell ref="BN25:BO25"/>
    <mergeCell ref="BP25:BQ25"/>
    <mergeCell ref="BD23:CA23"/>
    <mergeCell ref="V24:Y24"/>
    <mergeCell ref="Z24:AE24"/>
    <mergeCell ref="AF24:AG24"/>
    <mergeCell ref="AH24:AI24"/>
    <mergeCell ref="AJ24:AK24"/>
    <mergeCell ref="AL24:AM24"/>
    <mergeCell ref="AN24:AO24"/>
    <mergeCell ref="AP24:AQ24"/>
    <mergeCell ref="AR24:AS24"/>
    <mergeCell ref="AT24:AU24"/>
    <mergeCell ref="AV24:AW24"/>
    <mergeCell ref="AX24:AY24"/>
    <mergeCell ref="AZ24:BA24"/>
    <mergeCell ref="BB24:BC24"/>
    <mergeCell ref="BD24:BE24"/>
    <mergeCell ref="BF24:BG24"/>
    <mergeCell ref="BH24:BI24"/>
    <mergeCell ref="BJ24:BK24"/>
    <mergeCell ref="BL24:BM24"/>
    <mergeCell ref="BN24:BO24"/>
    <mergeCell ref="BP24:BQ24"/>
    <mergeCell ref="BR24:BS24"/>
    <mergeCell ref="BT24:BU24"/>
    <mergeCell ref="AH27:AI27"/>
    <mergeCell ref="AJ27:AK27"/>
    <mergeCell ref="AL27:AM27"/>
    <mergeCell ref="AN27:AO27"/>
    <mergeCell ref="AP27:AQ27"/>
    <mergeCell ref="AR27:AS27"/>
    <mergeCell ref="AV27:AW27"/>
    <mergeCell ref="V23:AE23"/>
    <mergeCell ref="AF23:BC23"/>
    <mergeCell ref="AX27:AY27"/>
    <mergeCell ref="AT27:AU27"/>
    <mergeCell ref="V27:Y27"/>
    <mergeCell ref="AF27:AG27"/>
    <mergeCell ref="V4:AE7"/>
    <mergeCell ref="AF4:BC5"/>
    <mergeCell ref="AF6:AI6"/>
    <mergeCell ref="AJ6:AM6"/>
    <mergeCell ref="AN6:AQ6"/>
    <mergeCell ref="AR6:AU6"/>
    <mergeCell ref="AV6:AY6"/>
    <mergeCell ref="AZ6:BC6"/>
    <mergeCell ref="AF7:AG7"/>
    <mergeCell ref="AH7:AI7"/>
    <mergeCell ref="AJ7:AK7"/>
    <mergeCell ref="AL7:AM7"/>
    <mergeCell ref="AN7:AO7"/>
    <mergeCell ref="AP7:AQ7"/>
    <mergeCell ref="AR7:AS7"/>
    <mergeCell ref="AT7:AU7"/>
    <mergeCell ref="AV7:AW7"/>
    <mergeCell ref="AX7:AY7"/>
    <mergeCell ref="AZ7:BA7"/>
    <mergeCell ref="BB7:BC7"/>
    <mergeCell ref="AR8:AS8"/>
    <mergeCell ref="AT8:AU8"/>
    <mergeCell ref="AF9:AG9"/>
    <mergeCell ref="AH9:AI9"/>
    <mergeCell ref="AJ9:AK9"/>
    <mergeCell ref="AR10:AS10"/>
    <mergeCell ref="AT10:AU10"/>
    <mergeCell ref="AL9:AM9"/>
    <mergeCell ref="AN9:AO9"/>
    <mergeCell ref="AP9:AQ9"/>
    <mergeCell ref="AR9:AS9"/>
    <mergeCell ref="AT9:AU9"/>
    <mergeCell ref="V8:V16"/>
    <mergeCell ref="W8:W12"/>
    <mergeCell ref="X8:AE8"/>
    <mergeCell ref="AF8:AG8"/>
    <mergeCell ref="AH8:AI8"/>
    <mergeCell ref="AJ8:AK8"/>
    <mergeCell ref="AL8:AM8"/>
    <mergeCell ref="AN8:AO8"/>
    <mergeCell ref="AP8:AQ8"/>
    <mergeCell ref="AF12:AG12"/>
    <mergeCell ref="AH12:AI12"/>
    <mergeCell ref="AJ12:AK12"/>
    <mergeCell ref="AL12:AM12"/>
    <mergeCell ref="AF11:AG11"/>
    <mergeCell ref="AH11:AI11"/>
    <mergeCell ref="AJ11:AK11"/>
    <mergeCell ref="AL11:AM11"/>
    <mergeCell ref="AN11:AO11"/>
    <mergeCell ref="AP11:AQ11"/>
    <mergeCell ref="AN12:AO12"/>
    <mergeCell ref="AP12:AQ12"/>
    <mergeCell ref="AF14:AG14"/>
    <mergeCell ref="AH14:AI14"/>
    <mergeCell ref="AZ9:BA9"/>
    <mergeCell ref="AX14:AY14"/>
    <mergeCell ref="AZ14:BA14"/>
    <mergeCell ref="AZ13:BA13"/>
    <mergeCell ref="BB9:BC9"/>
    <mergeCell ref="AV8:AW8"/>
    <mergeCell ref="AX8:AY8"/>
    <mergeCell ref="AZ8:BA8"/>
    <mergeCell ref="BB8:BC8"/>
    <mergeCell ref="AV9:AW9"/>
    <mergeCell ref="AX9:AY9"/>
    <mergeCell ref="AV10:AW10"/>
    <mergeCell ref="AX10:AY10"/>
    <mergeCell ref="BB10:BC10"/>
    <mergeCell ref="BB14:BC14"/>
    <mergeCell ref="AR11:AS11"/>
    <mergeCell ref="AT11:AU11"/>
    <mergeCell ref="AV11:AW11"/>
    <mergeCell ref="AX11:AY11"/>
    <mergeCell ref="AZ11:BA11"/>
    <mergeCell ref="BB11:BC11"/>
    <mergeCell ref="AF10:AG10"/>
    <mergeCell ref="AH10:AI10"/>
    <mergeCell ref="AJ10:AK10"/>
    <mergeCell ref="AL10:AM10"/>
    <mergeCell ref="AN10:AO10"/>
    <mergeCell ref="AP10:AQ10"/>
    <mergeCell ref="AZ10:BA10"/>
    <mergeCell ref="AR12:AS12"/>
    <mergeCell ref="AT12:AU12"/>
    <mergeCell ref="AV14:AW14"/>
    <mergeCell ref="W15:W16"/>
    <mergeCell ref="AF15:BC15"/>
    <mergeCell ref="AF16:BC16"/>
    <mergeCell ref="AV12:AW12"/>
    <mergeCell ref="AX12:AY12"/>
    <mergeCell ref="AZ12:BA12"/>
    <mergeCell ref="BB12:BC12"/>
    <mergeCell ref="W13:W14"/>
    <mergeCell ref="X13:AE13"/>
    <mergeCell ref="AF13:AG13"/>
    <mergeCell ref="AH13:AI13"/>
    <mergeCell ref="AJ13:AK13"/>
    <mergeCell ref="AL13:AM13"/>
    <mergeCell ref="AN13:AO13"/>
    <mergeCell ref="AP13:AQ13"/>
    <mergeCell ref="AR13:AS13"/>
    <mergeCell ref="AT13:AU13"/>
    <mergeCell ref="AV13:AW13"/>
    <mergeCell ref="AX13:AY13"/>
    <mergeCell ref="BB13:BC13"/>
    <mergeCell ref="X14:AE14"/>
    <mergeCell ref="AH17:AI17"/>
    <mergeCell ref="AJ17:AK17"/>
    <mergeCell ref="AL17:AM17"/>
    <mergeCell ref="AN17:AO17"/>
    <mergeCell ref="AP17:AQ17"/>
    <mergeCell ref="AR17:AS17"/>
    <mergeCell ref="AT17:AU17"/>
    <mergeCell ref="AN14:AO14"/>
    <mergeCell ref="AP14:AQ14"/>
    <mergeCell ref="AR14:AS14"/>
    <mergeCell ref="AT14:AU14"/>
    <mergeCell ref="AJ14:AK14"/>
    <mergeCell ref="AL14:AM14"/>
    <mergeCell ref="V19:AE19"/>
    <mergeCell ref="AF19:BC19"/>
    <mergeCell ref="AZ27:BA27"/>
    <mergeCell ref="BB27:BC27"/>
    <mergeCell ref="Z27:AE27"/>
    <mergeCell ref="AV17:AW17"/>
    <mergeCell ref="AX17:AY17"/>
    <mergeCell ref="AZ17:BA17"/>
    <mergeCell ref="BB17:BC17"/>
    <mergeCell ref="V18:AE18"/>
    <mergeCell ref="AF18:AG18"/>
    <mergeCell ref="AH18:AI18"/>
    <mergeCell ref="AJ18:AK18"/>
    <mergeCell ref="AL18:AM18"/>
    <mergeCell ref="AN18:AO18"/>
    <mergeCell ref="AP18:AQ18"/>
    <mergeCell ref="AR18:AS18"/>
    <mergeCell ref="AT18:AU18"/>
    <mergeCell ref="AV18:AW18"/>
    <mergeCell ref="AX18:AY18"/>
    <mergeCell ref="AZ18:BA18"/>
    <mergeCell ref="BB18:BC18"/>
    <mergeCell ref="V17:AE17"/>
    <mergeCell ref="AF17:AG17"/>
  </mergeCells>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5ED236-DEDE-7C41-BABC-BD5E908F9426}">
  <dimension ref="A1:BG45"/>
  <sheetViews>
    <sheetView view="pageBreakPreview" zoomScaleNormal="100" zoomScaleSheetLayoutView="100" workbookViewId="0">
      <selection activeCell="G21" sqref="G21:L21"/>
    </sheetView>
  </sheetViews>
  <sheetFormatPr defaultColWidth="8.875" defaultRowHeight="13.5"/>
  <cols>
    <col min="1" max="1" width="8.875" style="22"/>
    <col min="2" max="2" width="5.625" style="17" customWidth="1"/>
    <col min="3" max="3" width="4.5" style="17" bestFit="1" customWidth="1"/>
    <col min="4" max="4" width="7.5" style="17" customWidth="1"/>
    <col min="5" max="5" width="2.125" style="17" customWidth="1"/>
    <col min="6" max="6" width="7.125" style="18" customWidth="1"/>
    <col min="7" max="7" width="2.125" style="13" customWidth="1"/>
    <col min="8" max="8" width="5.125" style="18" bestFit="1" customWidth="1"/>
    <col min="9" max="9" width="3" style="18" customWidth="1"/>
    <col min="10" max="10" width="7.375" style="18" customWidth="1"/>
    <col min="11" max="11" width="3" style="18" customWidth="1"/>
    <col min="12" max="12" width="7.375" style="18" customWidth="1"/>
    <col min="13" max="13" width="3" style="18" customWidth="1"/>
    <col min="14" max="14" width="9.875" style="18" customWidth="1"/>
    <col min="15" max="15" width="2.125" style="13" customWidth="1"/>
    <col min="16" max="16" width="5.5" style="19" customWidth="1"/>
    <col min="17" max="17" width="2.125" style="13" customWidth="1"/>
    <col min="18" max="18" width="5.875" style="18" customWidth="1"/>
    <col min="19" max="19" width="3.5" style="18" customWidth="1"/>
    <col min="20" max="20" width="8.375" style="18" customWidth="1"/>
    <col min="21" max="21" width="3.125" style="18" customWidth="1"/>
    <col min="22" max="22" width="8.375" style="18" customWidth="1"/>
    <col min="23" max="23" width="2.125" style="13" customWidth="1"/>
    <col min="24" max="24" width="11.625" style="19" customWidth="1"/>
    <col min="25" max="25" width="2.125" style="13" customWidth="1"/>
    <col min="26" max="26" width="6.625" style="18" customWidth="1"/>
    <col min="27" max="27" width="3" style="18" customWidth="1"/>
    <col min="28" max="28" width="7.375" style="21" customWidth="1"/>
    <col min="29" max="29" width="3" style="18" customWidth="1"/>
    <col min="30" max="30" width="7.375" style="21" customWidth="1"/>
    <col min="31" max="31" width="3" style="18" customWidth="1"/>
    <col min="32" max="32" width="9.875" style="18" customWidth="1"/>
    <col min="33" max="33" width="2.125" style="13" customWidth="1"/>
    <col min="34" max="34" width="9.125" style="18" customWidth="1"/>
    <col min="35" max="35" width="2.125" style="13" customWidth="1"/>
    <col min="36" max="36" width="8" style="18" customWidth="1"/>
    <col min="37" max="37" width="6.625" style="20" customWidth="1"/>
    <col min="38" max="38" width="3" style="18" customWidth="1"/>
    <col min="39" max="39" width="7.375" style="21" customWidth="1"/>
    <col min="40" max="40" width="3" style="18" customWidth="1"/>
    <col min="41" max="41" width="7.375" style="21" customWidth="1"/>
    <col min="42" max="42" width="3" style="18" customWidth="1"/>
    <col min="43" max="43" width="9.875" style="18" customWidth="1"/>
    <col min="44" max="44" width="2.125" style="18" customWidth="1"/>
    <col min="45" max="46" width="6.125" style="18" customWidth="1"/>
    <col min="47" max="47" width="2.125" style="18" customWidth="1"/>
    <col min="48" max="48" width="6" style="21" bestFit="1" customWidth="1"/>
    <col min="49" max="50" width="6.125" style="18" customWidth="1"/>
    <col min="51" max="51" width="2.125" style="17" customWidth="1"/>
    <col min="52" max="52" width="11.125" style="18" customWidth="1"/>
    <col min="53" max="53" width="2.125" style="17" customWidth="1"/>
    <col min="54" max="54" width="11.125" style="18" customWidth="1"/>
    <col min="55" max="55" width="2.125" style="17" customWidth="1"/>
    <col min="56" max="56" width="11.125" style="18" customWidth="1"/>
    <col min="57" max="59" width="11.125" style="14" customWidth="1"/>
    <col min="60" max="16384" width="8.875" style="22"/>
  </cols>
  <sheetData>
    <row r="1" spans="1:59" s="12" customFormat="1" ht="25.5" customHeight="1">
      <c r="B1" s="716" t="s">
        <v>36</v>
      </c>
      <c r="C1" s="637" t="s">
        <v>37</v>
      </c>
      <c r="D1" s="637" t="s">
        <v>60</v>
      </c>
      <c r="E1" s="69"/>
      <c r="F1" s="637" t="s">
        <v>61</v>
      </c>
      <c r="G1" s="70"/>
      <c r="H1" s="717" t="s">
        <v>146</v>
      </c>
      <c r="I1" s="718"/>
      <c r="J1" s="718"/>
      <c r="K1" s="718"/>
      <c r="L1" s="718"/>
      <c r="M1" s="718"/>
      <c r="N1" s="719"/>
      <c r="O1" s="70"/>
      <c r="P1" s="707" t="s">
        <v>62</v>
      </c>
      <c r="Q1" s="708"/>
      <c r="R1" s="708"/>
      <c r="S1" s="708"/>
      <c r="T1" s="708"/>
      <c r="U1" s="708"/>
      <c r="V1" s="709"/>
      <c r="W1" s="70"/>
      <c r="X1" s="707" t="s">
        <v>63</v>
      </c>
      <c r="Y1" s="708"/>
      <c r="Z1" s="708"/>
      <c r="AA1" s="708"/>
      <c r="AB1" s="708"/>
      <c r="AC1" s="708"/>
      <c r="AD1" s="708"/>
      <c r="AE1" s="708"/>
      <c r="AF1" s="709"/>
      <c r="AG1" s="70"/>
      <c r="AH1" s="637" t="s">
        <v>64</v>
      </c>
      <c r="AI1" s="70"/>
      <c r="AJ1" s="687" t="s">
        <v>147</v>
      </c>
      <c r="AK1" s="688"/>
      <c r="AL1" s="688"/>
      <c r="AM1" s="688"/>
      <c r="AN1" s="688"/>
      <c r="AO1" s="688"/>
      <c r="AP1" s="688"/>
      <c r="AQ1" s="689"/>
      <c r="AR1" s="70"/>
      <c r="AS1" s="710" t="s">
        <v>134</v>
      </c>
      <c r="AT1" s="711"/>
      <c r="AU1" s="70"/>
      <c r="AV1" s="713" t="s">
        <v>65</v>
      </c>
      <c r="AW1" s="714"/>
      <c r="AX1" s="715"/>
      <c r="AY1" s="69"/>
      <c r="AZ1" s="637" t="s">
        <v>66</v>
      </c>
      <c r="BA1" s="69"/>
      <c r="BB1" s="637" t="s">
        <v>67</v>
      </c>
      <c r="BC1" s="69"/>
      <c r="BD1" s="693" t="s">
        <v>105</v>
      </c>
      <c r="BE1" s="694"/>
      <c r="BF1" s="694"/>
      <c r="BG1" s="695"/>
    </row>
    <row r="2" spans="1:59" s="15" customFormat="1" ht="15" customHeight="1">
      <c r="B2" s="716"/>
      <c r="C2" s="638"/>
      <c r="D2" s="638"/>
      <c r="E2" s="69"/>
      <c r="F2" s="638"/>
      <c r="G2" s="71"/>
      <c r="H2" s="94"/>
      <c r="I2" s="95"/>
      <c r="J2" s="95"/>
      <c r="K2" s="95"/>
      <c r="L2" s="95"/>
      <c r="M2" s="95"/>
      <c r="N2" s="96"/>
      <c r="O2" s="72"/>
      <c r="P2" s="97"/>
      <c r="Q2" s="73"/>
      <c r="R2" s="696" t="s">
        <v>146</v>
      </c>
      <c r="S2" s="688"/>
      <c r="T2" s="688"/>
      <c r="U2" s="688"/>
      <c r="V2" s="689"/>
      <c r="W2" s="72"/>
      <c r="X2" s="97"/>
      <c r="Y2" s="73"/>
      <c r="Z2" s="697" t="s">
        <v>146</v>
      </c>
      <c r="AA2" s="698"/>
      <c r="AB2" s="698"/>
      <c r="AC2" s="698"/>
      <c r="AD2" s="698"/>
      <c r="AE2" s="698"/>
      <c r="AF2" s="699"/>
      <c r="AG2" s="71"/>
      <c r="AH2" s="638"/>
      <c r="AI2" s="71"/>
      <c r="AJ2" s="98"/>
      <c r="AK2" s="697" t="s">
        <v>146</v>
      </c>
      <c r="AL2" s="698"/>
      <c r="AM2" s="698"/>
      <c r="AN2" s="698"/>
      <c r="AO2" s="698"/>
      <c r="AP2" s="698"/>
      <c r="AQ2" s="699"/>
      <c r="AR2" s="71"/>
      <c r="AS2" s="700" t="s">
        <v>38</v>
      </c>
      <c r="AT2" s="701"/>
      <c r="AU2" s="71"/>
      <c r="AV2" s="56"/>
      <c r="AW2" s="702" t="s">
        <v>38</v>
      </c>
      <c r="AX2" s="701"/>
      <c r="AY2" s="69"/>
      <c r="AZ2" s="638"/>
      <c r="BA2" s="69"/>
      <c r="BB2" s="638"/>
      <c r="BC2" s="69"/>
      <c r="BD2" s="703" t="s">
        <v>106</v>
      </c>
      <c r="BE2" s="705" t="s">
        <v>107</v>
      </c>
      <c r="BF2" s="705" t="s">
        <v>108</v>
      </c>
      <c r="BG2" s="683" t="s">
        <v>109</v>
      </c>
    </row>
    <row r="3" spans="1:59" s="15" customFormat="1" ht="13.35" customHeight="1">
      <c r="B3" s="637"/>
      <c r="C3" s="638"/>
      <c r="D3" s="638"/>
      <c r="E3" s="69"/>
      <c r="F3" s="638"/>
      <c r="G3" s="71"/>
      <c r="H3" s="94"/>
      <c r="I3" s="95"/>
      <c r="J3" s="685" t="s">
        <v>148</v>
      </c>
      <c r="K3" s="648"/>
      <c r="L3" s="648"/>
      <c r="M3" s="648"/>
      <c r="N3" s="686"/>
      <c r="O3" s="72"/>
      <c r="P3" s="97"/>
      <c r="Q3" s="73"/>
      <c r="R3" s="92"/>
      <c r="S3" s="71"/>
      <c r="T3" s="687" t="s">
        <v>149</v>
      </c>
      <c r="U3" s="688"/>
      <c r="V3" s="689"/>
      <c r="W3" s="72"/>
      <c r="X3" s="97"/>
      <c r="Y3" s="73"/>
      <c r="Z3" s="99"/>
      <c r="AA3" s="100"/>
      <c r="AB3" s="685" t="s">
        <v>148</v>
      </c>
      <c r="AC3" s="648"/>
      <c r="AD3" s="648"/>
      <c r="AE3" s="648"/>
      <c r="AF3" s="686"/>
      <c r="AG3" s="71"/>
      <c r="AH3" s="638"/>
      <c r="AI3" s="71"/>
      <c r="AJ3" s="98"/>
      <c r="AK3" s="99"/>
      <c r="AL3" s="100"/>
      <c r="AM3" s="685" t="s">
        <v>148</v>
      </c>
      <c r="AN3" s="648"/>
      <c r="AO3" s="648"/>
      <c r="AP3" s="648"/>
      <c r="AQ3" s="686"/>
      <c r="AR3" s="71"/>
      <c r="AS3" s="101"/>
      <c r="AT3" s="102"/>
      <c r="AU3" s="71"/>
      <c r="AV3" s="56"/>
      <c r="AW3" s="103"/>
      <c r="AX3" s="102"/>
      <c r="AY3" s="69"/>
      <c r="AZ3" s="638"/>
      <c r="BA3" s="69"/>
      <c r="BB3" s="638"/>
      <c r="BC3" s="69"/>
      <c r="BD3" s="704"/>
      <c r="BE3" s="706"/>
      <c r="BF3" s="706"/>
      <c r="BG3" s="684"/>
    </row>
    <row r="4" spans="1:59" s="15" customFormat="1" ht="15" customHeight="1">
      <c r="B4" s="637"/>
      <c r="C4" s="638"/>
      <c r="D4" s="638"/>
      <c r="E4" s="69"/>
      <c r="F4" s="638"/>
      <c r="G4" s="13"/>
      <c r="H4" s="94"/>
      <c r="I4" s="95"/>
      <c r="J4" s="104" t="s">
        <v>150</v>
      </c>
      <c r="K4" s="105"/>
      <c r="L4" s="106" t="s">
        <v>151</v>
      </c>
      <c r="M4" s="105"/>
      <c r="N4" s="107" t="s">
        <v>152</v>
      </c>
      <c r="O4" s="72"/>
      <c r="P4" s="108"/>
      <c r="Q4" s="74"/>
      <c r="R4" s="92"/>
      <c r="S4" s="71"/>
      <c r="T4" s="109" t="s">
        <v>150</v>
      </c>
      <c r="U4" s="105"/>
      <c r="V4" s="107" t="s">
        <v>151</v>
      </c>
      <c r="W4" s="72"/>
      <c r="X4" s="108"/>
      <c r="Y4" s="74"/>
      <c r="Z4" s="99"/>
      <c r="AA4" s="100"/>
      <c r="AB4" s="104" t="s">
        <v>150</v>
      </c>
      <c r="AC4" s="105"/>
      <c r="AD4" s="106" t="s">
        <v>151</v>
      </c>
      <c r="AE4" s="105"/>
      <c r="AF4" s="107" t="s">
        <v>152</v>
      </c>
      <c r="AG4" s="13"/>
      <c r="AH4" s="638"/>
      <c r="AI4" s="13"/>
      <c r="AJ4" s="110"/>
      <c r="AK4" s="99"/>
      <c r="AL4" s="100"/>
      <c r="AM4" s="104" t="s">
        <v>150</v>
      </c>
      <c r="AN4" s="105"/>
      <c r="AO4" s="106" t="s">
        <v>151</v>
      </c>
      <c r="AP4" s="105"/>
      <c r="AQ4" s="107" t="s">
        <v>152</v>
      </c>
      <c r="AR4" s="111"/>
      <c r="AS4" s="75" t="s">
        <v>39</v>
      </c>
      <c r="AT4" s="76" t="s">
        <v>40</v>
      </c>
      <c r="AU4" s="71"/>
      <c r="AV4" s="56"/>
      <c r="AW4" s="77" t="s">
        <v>39</v>
      </c>
      <c r="AX4" s="76" t="s">
        <v>40</v>
      </c>
      <c r="AY4" s="69"/>
      <c r="AZ4" s="638"/>
      <c r="BA4" s="69"/>
      <c r="BB4" s="638"/>
      <c r="BC4" s="69"/>
      <c r="BD4" s="704"/>
      <c r="BE4" s="706"/>
      <c r="BF4" s="706"/>
      <c r="BG4" s="684"/>
    </row>
    <row r="5" spans="1:59" s="15" customFormat="1" ht="15" customHeight="1">
      <c r="B5" s="78" t="s">
        <v>68</v>
      </c>
      <c r="C5" s="78" t="s">
        <v>69</v>
      </c>
      <c r="D5" s="78" t="s">
        <v>70</v>
      </c>
      <c r="E5" s="71"/>
      <c r="F5" s="79" t="s">
        <v>71</v>
      </c>
      <c r="G5" s="13"/>
      <c r="H5" s="690" t="s">
        <v>72</v>
      </c>
      <c r="I5" s="691"/>
      <c r="J5" s="691"/>
      <c r="K5" s="691"/>
      <c r="L5" s="691"/>
      <c r="M5" s="691"/>
      <c r="N5" s="692"/>
      <c r="O5" s="72"/>
      <c r="P5" s="690" t="s">
        <v>73</v>
      </c>
      <c r="Q5" s="691"/>
      <c r="R5" s="691"/>
      <c r="S5" s="691"/>
      <c r="T5" s="691"/>
      <c r="U5" s="691"/>
      <c r="V5" s="692"/>
      <c r="W5" s="72"/>
      <c r="X5" s="690" t="s">
        <v>74</v>
      </c>
      <c r="Y5" s="691"/>
      <c r="Z5" s="691"/>
      <c r="AA5" s="691"/>
      <c r="AB5" s="691"/>
      <c r="AC5" s="691"/>
      <c r="AD5" s="691"/>
      <c r="AE5" s="691"/>
      <c r="AF5" s="692"/>
      <c r="AG5" s="13"/>
      <c r="AH5" s="79" t="s">
        <v>75</v>
      </c>
      <c r="AI5" s="13"/>
      <c r="AJ5" s="690" t="s">
        <v>76</v>
      </c>
      <c r="AK5" s="691"/>
      <c r="AL5" s="691"/>
      <c r="AM5" s="691"/>
      <c r="AN5" s="691"/>
      <c r="AO5" s="691"/>
      <c r="AP5" s="691"/>
      <c r="AQ5" s="692"/>
      <c r="AR5" s="112"/>
      <c r="AS5" s="680" t="s">
        <v>77</v>
      </c>
      <c r="AT5" s="682"/>
      <c r="AU5" s="71"/>
      <c r="AV5" s="680" t="s">
        <v>78</v>
      </c>
      <c r="AW5" s="681"/>
      <c r="AX5" s="682"/>
      <c r="AY5" s="71"/>
      <c r="AZ5" s="79" t="s">
        <v>79</v>
      </c>
      <c r="BA5" s="71"/>
      <c r="BB5" s="79" t="s">
        <v>80</v>
      </c>
      <c r="BC5" s="71"/>
      <c r="BD5" s="680" t="s">
        <v>81</v>
      </c>
      <c r="BE5" s="681"/>
      <c r="BF5" s="681"/>
      <c r="BG5" s="682"/>
    </row>
    <row r="6" spans="1:59" s="15" customFormat="1" ht="18.95" customHeight="1">
      <c r="A6" s="15">
        <v>1</v>
      </c>
      <c r="B6" s="16">
        <v>2</v>
      </c>
      <c r="C6" s="113">
        <v>3</v>
      </c>
      <c r="D6" s="16">
        <v>4</v>
      </c>
      <c r="E6" s="113">
        <v>5</v>
      </c>
      <c r="F6" s="16">
        <v>6</v>
      </c>
      <c r="G6" s="113">
        <v>7</v>
      </c>
      <c r="H6" s="16">
        <v>8</v>
      </c>
      <c r="I6" s="113">
        <v>9</v>
      </c>
      <c r="J6" s="16">
        <v>10</v>
      </c>
      <c r="K6" s="113">
        <v>11</v>
      </c>
      <c r="L6" s="16">
        <v>12</v>
      </c>
      <c r="M6" s="113">
        <v>13</v>
      </c>
      <c r="N6" s="16">
        <v>14</v>
      </c>
      <c r="O6" s="113">
        <v>15</v>
      </c>
      <c r="P6" s="16">
        <v>16</v>
      </c>
      <c r="Q6" s="113">
        <v>17</v>
      </c>
      <c r="R6" s="16">
        <v>18</v>
      </c>
      <c r="S6" s="113">
        <v>19</v>
      </c>
      <c r="T6" s="16">
        <v>20</v>
      </c>
      <c r="U6" s="113">
        <v>21</v>
      </c>
      <c r="V6" s="16">
        <v>22</v>
      </c>
      <c r="W6" s="113">
        <v>23</v>
      </c>
      <c r="X6" s="16">
        <v>24</v>
      </c>
      <c r="Y6" s="113">
        <v>25</v>
      </c>
      <c r="Z6" s="16">
        <v>26</v>
      </c>
      <c r="AA6" s="113">
        <v>27</v>
      </c>
      <c r="AB6" s="16">
        <v>28</v>
      </c>
      <c r="AC6" s="113">
        <v>29</v>
      </c>
      <c r="AD6" s="16">
        <v>30</v>
      </c>
      <c r="AE6" s="113">
        <v>31</v>
      </c>
      <c r="AF6" s="16">
        <v>32</v>
      </c>
      <c r="AG6" s="113">
        <v>33</v>
      </c>
      <c r="AH6" s="16">
        <v>34</v>
      </c>
      <c r="AI6" s="113">
        <v>35</v>
      </c>
      <c r="AJ6" s="16">
        <v>36</v>
      </c>
      <c r="AK6" s="16">
        <v>37</v>
      </c>
      <c r="AL6" s="113">
        <v>38</v>
      </c>
      <c r="AM6" s="16">
        <v>39</v>
      </c>
      <c r="AN6" s="16">
        <v>40</v>
      </c>
      <c r="AO6" s="113">
        <v>41</v>
      </c>
      <c r="AP6" s="16">
        <v>42</v>
      </c>
      <c r="AQ6" s="16">
        <v>43</v>
      </c>
      <c r="AR6" s="113">
        <v>44</v>
      </c>
      <c r="AS6" s="16">
        <v>45</v>
      </c>
      <c r="AT6" s="16">
        <v>46</v>
      </c>
      <c r="AU6" s="113">
        <v>47</v>
      </c>
      <c r="AV6" s="16">
        <v>48</v>
      </c>
      <c r="AW6" s="16">
        <v>49</v>
      </c>
      <c r="AX6" s="113">
        <v>50</v>
      </c>
      <c r="AY6" s="16">
        <v>51</v>
      </c>
      <c r="AZ6" s="16">
        <v>52</v>
      </c>
      <c r="BA6" s="113">
        <v>53</v>
      </c>
      <c r="BB6" s="16">
        <v>54</v>
      </c>
      <c r="BC6" s="16">
        <v>55</v>
      </c>
      <c r="BD6" s="113">
        <v>56</v>
      </c>
      <c r="BE6" s="16">
        <v>57</v>
      </c>
      <c r="BF6" s="16">
        <v>58</v>
      </c>
      <c r="BG6" s="113">
        <v>59</v>
      </c>
    </row>
    <row r="7" spans="1:59" s="15" customFormat="1" ht="29.25" customHeight="1">
      <c r="A7" s="712" t="s">
        <v>94</v>
      </c>
      <c r="B7" s="637" t="s">
        <v>90</v>
      </c>
      <c r="C7" s="640" t="s">
        <v>41</v>
      </c>
      <c r="D7" s="643" t="s">
        <v>82</v>
      </c>
      <c r="E7" s="68"/>
      <c r="F7" s="627">
        <v>198990</v>
      </c>
      <c r="G7" s="634" t="s">
        <v>84</v>
      </c>
      <c r="H7" s="676">
        <v>1890</v>
      </c>
      <c r="I7" s="648" t="s">
        <v>138</v>
      </c>
      <c r="J7" s="648" t="s">
        <v>153</v>
      </c>
      <c r="K7" s="648" t="s">
        <v>154</v>
      </c>
      <c r="L7" s="648" t="s">
        <v>155</v>
      </c>
      <c r="M7" s="648" t="s">
        <v>84</v>
      </c>
      <c r="N7" s="673">
        <v>3.8</v>
      </c>
      <c r="O7" s="634" t="s">
        <v>84</v>
      </c>
      <c r="P7" s="627">
        <v>5980</v>
      </c>
      <c r="Q7" s="634" t="s">
        <v>84</v>
      </c>
      <c r="R7" s="654">
        <v>50</v>
      </c>
      <c r="S7" s="671" t="s">
        <v>138</v>
      </c>
      <c r="T7" s="648" t="s">
        <v>153</v>
      </c>
      <c r="U7" s="648" t="s">
        <v>154</v>
      </c>
      <c r="V7" s="651" t="s">
        <v>155</v>
      </c>
      <c r="W7" s="634" t="s">
        <v>84</v>
      </c>
      <c r="X7" s="83" t="s">
        <v>83</v>
      </c>
      <c r="Y7" s="634" t="s">
        <v>84</v>
      </c>
      <c r="Z7" s="122"/>
      <c r="AA7" s="115"/>
      <c r="AB7" s="116"/>
      <c r="AD7" s="116"/>
      <c r="AF7" s="117"/>
      <c r="AG7" s="634" t="s">
        <v>84</v>
      </c>
      <c r="AH7" s="627">
        <v>62160</v>
      </c>
      <c r="AI7" s="634" t="s">
        <v>84</v>
      </c>
      <c r="AJ7" s="668">
        <v>36740</v>
      </c>
      <c r="AK7" s="645">
        <v>360</v>
      </c>
      <c r="AL7" s="648" t="s">
        <v>138</v>
      </c>
      <c r="AM7" s="648" t="s">
        <v>153</v>
      </c>
      <c r="AN7" s="648" t="s">
        <v>154</v>
      </c>
      <c r="AO7" s="648" t="s">
        <v>155</v>
      </c>
      <c r="AP7" s="648" t="s">
        <v>84</v>
      </c>
      <c r="AQ7" s="658">
        <v>9.1999999999999993</v>
      </c>
      <c r="AR7" s="661" t="s">
        <v>84</v>
      </c>
      <c r="AS7" s="662">
        <v>10200</v>
      </c>
      <c r="AT7" s="665">
        <v>11300</v>
      </c>
      <c r="AU7" s="657" t="s">
        <v>84</v>
      </c>
      <c r="AV7" s="53" t="s">
        <v>59</v>
      </c>
      <c r="AW7" s="54">
        <v>46400</v>
      </c>
      <c r="AX7" s="84">
        <v>51600</v>
      </c>
      <c r="AY7" s="630" t="s">
        <v>85</v>
      </c>
      <c r="AZ7" s="627">
        <v>6350</v>
      </c>
      <c r="BA7" s="630" t="s">
        <v>85</v>
      </c>
      <c r="BB7" s="55" t="s">
        <v>135</v>
      </c>
      <c r="BC7" s="630" t="s">
        <v>85</v>
      </c>
      <c r="BD7" s="627">
        <v>1350</v>
      </c>
      <c r="BE7" s="627">
        <v>2700</v>
      </c>
      <c r="BF7" s="627">
        <v>4050</v>
      </c>
      <c r="BG7" s="627">
        <v>5400</v>
      </c>
    </row>
    <row r="8" spans="1:59" s="15" customFormat="1" ht="29.25" customHeight="1">
      <c r="A8" s="712"/>
      <c r="B8" s="638"/>
      <c r="C8" s="641"/>
      <c r="D8" s="644"/>
      <c r="E8" s="68"/>
      <c r="F8" s="628"/>
      <c r="G8" s="634"/>
      <c r="H8" s="677"/>
      <c r="I8" s="649"/>
      <c r="J8" s="649"/>
      <c r="K8" s="649"/>
      <c r="L8" s="649"/>
      <c r="M8" s="649"/>
      <c r="N8" s="674"/>
      <c r="O8" s="634"/>
      <c r="P8" s="628"/>
      <c r="Q8" s="634"/>
      <c r="R8" s="655"/>
      <c r="S8" s="661"/>
      <c r="T8" s="649"/>
      <c r="U8" s="649"/>
      <c r="V8" s="652"/>
      <c r="W8" s="634"/>
      <c r="X8" s="86">
        <v>29390</v>
      </c>
      <c r="Y8" s="634"/>
      <c r="Z8" s="119">
        <v>290</v>
      </c>
      <c r="AA8" s="120" t="s">
        <v>138</v>
      </c>
      <c r="AB8" s="118" t="s">
        <v>153</v>
      </c>
      <c r="AC8" s="120" t="s">
        <v>154</v>
      </c>
      <c r="AD8" s="118" t="s">
        <v>155</v>
      </c>
      <c r="AE8" s="120" t="s">
        <v>84</v>
      </c>
      <c r="AF8" s="121">
        <v>41.9</v>
      </c>
      <c r="AG8" s="634"/>
      <c r="AH8" s="631"/>
      <c r="AI8" s="634"/>
      <c r="AJ8" s="669"/>
      <c r="AK8" s="646"/>
      <c r="AL8" s="649"/>
      <c r="AM8" s="649"/>
      <c r="AN8" s="649"/>
      <c r="AO8" s="649"/>
      <c r="AP8" s="649"/>
      <c r="AQ8" s="659"/>
      <c r="AR8" s="661"/>
      <c r="AS8" s="663"/>
      <c r="AT8" s="666"/>
      <c r="AU8" s="657"/>
      <c r="AV8" s="56" t="s">
        <v>86</v>
      </c>
      <c r="AW8" s="57">
        <v>25600</v>
      </c>
      <c r="AX8" s="85">
        <v>28400</v>
      </c>
      <c r="AY8" s="630"/>
      <c r="AZ8" s="628"/>
      <c r="BA8" s="630"/>
      <c r="BB8" s="58">
        <v>0.17</v>
      </c>
      <c r="BC8" s="630"/>
      <c r="BD8" s="628"/>
      <c r="BE8" s="628"/>
      <c r="BF8" s="628"/>
      <c r="BG8" s="628"/>
    </row>
    <row r="9" spans="1:59" s="15" customFormat="1" ht="29.25" customHeight="1">
      <c r="A9" s="712" t="s">
        <v>95</v>
      </c>
      <c r="B9" s="638"/>
      <c r="C9" s="641"/>
      <c r="D9" s="632" t="s">
        <v>87</v>
      </c>
      <c r="E9" s="68"/>
      <c r="F9" s="628"/>
      <c r="G9" s="634"/>
      <c r="H9" s="677"/>
      <c r="I9" s="649"/>
      <c r="J9" s="649"/>
      <c r="K9" s="649"/>
      <c r="L9" s="649"/>
      <c r="M9" s="649"/>
      <c r="N9" s="674"/>
      <c r="O9" s="634"/>
      <c r="P9" s="628"/>
      <c r="Q9" s="634"/>
      <c r="R9" s="655"/>
      <c r="S9" s="661"/>
      <c r="T9" s="649"/>
      <c r="U9" s="649"/>
      <c r="V9" s="652"/>
      <c r="W9" s="634"/>
      <c r="X9" s="67" t="s">
        <v>104</v>
      </c>
      <c r="Y9" s="634"/>
      <c r="Z9" s="122"/>
      <c r="AA9" s="120"/>
      <c r="AB9" s="118"/>
      <c r="AC9" s="120"/>
      <c r="AD9" s="118"/>
      <c r="AE9" s="120"/>
      <c r="AF9" s="123"/>
      <c r="AG9" s="634" t="s">
        <v>84</v>
      </c>
      <c r="AH9" s="636">
        <v>56390</v>
      </c>
      <c r="AI9" s="634"/>
      <c r="AJ9" s="669"/>
      <c r="AK9" s="646"/>
      <c r="AL9" s="649"/>
      <c r="AM9" s="649"/>
      <c r="AN9" s="649"/>
      <c r="AO9" s="649"/>
      <c r="AP9" s="649"/>
      <c r="AQ9" s="659"/>
      <c r="AR9" s="661"/>
      <c r="AS9" s="663"/>
      <c r="AT9" s="666"/>
      <c r="AU9" s="657"/>
      <c r="AV9" s="56" t="s">
        <v>88</v>
      </c>
      <c r="AW9" s="57">
        <v>22300</v>
      </c>
      <c r="AX9" s="85">
        <v>24800</v>
      </c>
      <c r="AY9" s="630"/>
      <c r="AZ9" s="628"/>
      <c r="BA9" s="630" t="s">
        <v>85</v>
      </c>
      <c r="BB9" s="59" t="s">
        <v>135</v>
      </c>
      <c r="BC9" s="630" t="s">
        <v>85</v>
      </c>
      <c r="BD9" s="636">
        <v>1110</v>
      </c>
      <c r="BE9" s="636">
        <v>2220</v>
      </c>
      <c r="BF9" s="636">
        <v>3330</v>
      </c>
      <c r="BG9" s="636">
        <v>4440</v>
      </c>
    </row>
    <row r="10" spans="1:59" s="15" customFormat="1" ht="29.25" customHeight="1">
      <c r="A10" s="712"/>
      <c r="B10" s="638"/>
      <c r="C10" s="642"/>
      <c r="D10" s="633"/>
      <c r="E10" s="68"/>
      <c r="F10" s="629"/>
      <c r="G10" s="634"/>
      <c r="H10" s="678"/>
      <c r="I10" s="650"/>
      <c r="J10" s="650"/>
      <c r="K10" s="650"/>
      <c r="L10" s="650"/>
      <c r="M10" s="650"/>
      <c r="N10" s="675"/>
      <c r="O10" s="634"/>
      <c r="P10" s="629"/>
      <c r="Q10" s="634"/>
      <c r="R10" s="656"/>
      <c r="S10" s="672"/>
      <c r="T10" s="650"/>
      <c r="U10" s="650"/>
      <c r="V10" s="653"/>
      <c r="W10" s="634"/>
      <c r="X10" s="87">
        <v>24930</v>
      </c>
      <c r="Y10" s="634"/>
      <c r="Z10" s="119">
        <v>240</v>
      </c>
      <c r="AA10" s="126" t="s">
        <v>138</v>
      </c>
      <c r="AB10" s="127" t="s">
        <v>153</v>
      </c>
      <c r="AC10" s="126" t="s">
        <v>154</v>
      </c>
      <c r="AD10" s="127" t="s">
        <v>155</v>
      </c>
      <c r="AE10" s="126" t="s">
        <v>84</v>
      </c>
      <c r="AF10" s="128">
        <v>23</v>
      </c>
      <c r="AG10" s="634"/>
      <c r="AH10" s="629"/>
      <c r="AI10" s="634"/>
      <c r="AJ10" s="670"/>
      <c r="AK10" s="647"/>
      <c r="AL10" s="650"/>
      <c r="AM10" s="650"/>
      <c r="AN10" s="650"/>
      <c r="AO10" s="650"/>
      <c r="AP10" s="650"/>
      <c r="AQ10" s="660"/>
      <c r="AR10" s="661"/>
      <c r="AS10" s="664"/>
      <c r="AT10" s="667"/>
      <c r="AU10" s="657"/>
      <c r="AV10" s="56" t="s">
        <v>89</v>
      </c>
      <c r="AW10" s="57">
        <v>20000</v>
      </c>
      <c r="AX10" s="85">
        <v>22200</v>
      </c>
      <c r="AY10" s="630"/>
      <c r="AZ10" s="629"/>
      <c r="BA10" s="630"/>
      <c r="BB10" s="60">
        <v>0.18</v>
      </c>
      <c r="BC10" s="630"/>
      <c r="BD10" s="629"/>
      <c r="BE10" s="629"/>
      <c r="BF10" s="629"/>
      <c r="BG10" s="629"/>
    </row>
    <row r="11" spans="1:59" s="15" customFormat="1" ht="29.25" customHeight="1">
      <c r="B11" s="637"/>
      <c r="C11" s="640"/>
      <c r="D11" s="643"/>
      <c r="E11" s="68"/>
      <c r="F11" s="627"/>
      <c r="G11" s="634"/>
      <c r="H11" s="676"/>
      <c r="I11" s="648"/>
      <c r="J11" s="648"/>
      <c r="K11" s="648"/>
      <c r="L11" s="648"/>
      <c r="M11" s="648"/>
      <c r="N11" s="673"/>
      <c r="O11" s="634"/>
      <c r="P11" s="627"/>
      <c r="Q11" s="634"/>
      <c r="R11" s="654"/>
      <c r="S11" s="671"/>
      <c r="T11" s="648"/>
      <c r="U11" s="648"/>
      <c r="V11" s="651"/>
      <c r="W11" s="634"/>
      <c r="X11" s="83"/>
      <c r="Y11" s="634"/>
      <c r="Z11" s="114"/>
      <c r="AA11" s="115"/>
      <c r="AB11" s="116"/>
      <c r="AD11" s="116"/>
      <c r="AF11" s="117"/>
      <c r="AG11" s="634"/>
      <c r="AH11" s="627"/>
      <c r="AI11" s="634"/>
      <c r="AJ11" s="668"/>
      <c r="AK11" s="645"/>
      <c r="AL11" s="648"/>
      <c r="AM11" s="648"/>
      <c r="AN11" s="648"/>
      <c r="AO11" s="648"/>
      <c r="AP11" s="648"/>
      <c r="AQ11" s="658"/>
      <c r="AR11" s="679"/>
      <c r="AS11" s="662"/>
      <c r="AT11" s="665"/>
      <c r="AU11" s="657"/>
      <c r="AV11" s="53"/>
      <c r="AW11" s="54"/>
      <c r="AX11" s="84"/>
      <c r="AY11" s="630"/>
      <c r="AZ11" s="627"/>
      <c r="BA11" s="630"/>
      <c r="BB11" s="55"/>
      <c r="BC11" s="630"/>
      <c r="BD11" s="627"/>
      <c r="BE11" s="627"/>
      <c r="BF11" s="627"/>
      <c r="BG11" s="627"/>
    </row>
    <row r="12" spans="1:59" s="15" customFormat="1" ht="29.25" customHeight="1">
      <c r="B12" s="638"/>
      <c r="C12" s="641"/>
      <c r="D12" s="644"/>
      <c r="E12" s="68"/>
      <c r="F12" s="628"/>
      <c r="G12" s="634"/>
      <c r="H12" s="677"/>
      <c r="I12" s="649"/>
      <c r="J12" s="649"/>
      <c r="K12" s="649"/>
      <c r="L12" s="649"/>
      <c r="M12" s="649"/>
      <c r="N12" s="674"/>
      <c r="O12" s="634"/>
      <c r="P12" s="628"/>
      <c r="Q12" s="634"/>
      <c r="R12" s="655"/>
      <c r="S12" s="661"/>
      <c r="T12" s="649"/>
      <c r="U12" s="649"/>
      <c r="V12" s="652"/>
      <c r="W12" s="634"/>
      <c r="X12" s="86"/>
      <c r="Y12" s="634"/>
      <c r="Z12" s="119"/>
      <c r="AA12" s="120"/>
      <c r="AB12" s="118"/>
      <c r="AC12" s="120"/>
      <c r="AD12" s="118"/>
      <c r="AE12" s="120"/>
      <c r="AF12" s="121"/>
      <c r="AG12" s="634"/>
      <c r="AH12" s="631"/>
      <c r="AI12" s="634"/>
      <c r="AJ12" s="669"/>
      <c r="AK12" s="646"/>
      <c r="AL12" s="649"/>
      <c r="AM12" s="649"/>
      <c r="AN12" s="649"/>
      <c r="AO12" s="649"/>
      <c r="AP12" s="649"/>
      <c r="AQ12" s="659"/>
      <c r="AR12" s="661"/>
      <c r="AS12" s="663"/>
      <c r="AT12" s="666"/>
      <c r="AU12" s="657"/>
      <c r="AV12" s="56"/>
      <c r="AW12" s="57"/>
      <c r="AX12" s="85"/>
      <c r="AY12" s="630"/>
      <c r="AZ12" s="628"/>
      <c r="BA12" s="630"/>
      <c r="BB12" s="58"/>
      <c r="BC12" s="630"/>
      <c r="BD12" s="628"/>
      <c r="BE12" s="628"/>
      <c r="BF12" s="628"/>
      <c r="BG12" s="628"/>
    </row>
    <row r="13" spans="1:59" s="15" customFormat="1" ht="29.25" customHeight="1">
      <c r="B13" s="638"/>
      <c r="C13" s="641"/>
      <c r="D13" s="632"/>
      <c r="E13" s="68"/>
      <c r="F13" s="628"/>
      <c r="G13" s="634"/>
      <c r="H13" s="677"/>
      <c r="I13" s="649"/>
      <c r="J13" s="649"/>
      <c r="K13" s="649"/>
      <c r="L13" s="649"/>
      <c r="M13" s="649"/>
      <c r="N13" s="674"/>
      <c r="O13" s="634"/>
      <c r="P13" s="628"/>
      <c r="Q13" s="634"/>
      <c r="R13" s="655"/>
      <c r="S13" s="661"/>
      <c r="T13" s="649"/>
      <c r="U13" s="649"/>
      <c r="V13" s="652"/>
      <c r="W13" s="634"/>
      <c r="X13" s="67"/>
      <c r="Y13" s="634"/>
      <c r="Z13" s="122"/>
      <c r="AA13" s="120"/>
      <c r="AB13" s="118"/>
      <c r="AC13" s="120"/>
      <c r="AD13" s="118"/>
      <c r="AE13" s="120"/>
      <c r="AF13" s="123"/>
      <c r="AG13" s="634"/>
      <c r="AH13" s="636"/>
      <c r="AI13" s="634"/>
      <c r="AJ13" s="669"/>
      <c r="AK13" s="646"/>
      <c r="AL13" s="649"/>
      <c r="AM13" s="649"/>
      <c r="AN13" s="649"/>
      <c r="AO13" s="649"/>
      <c r="AP13" s="649"/>
      <c r="AQ13" s="659"/>
      <c r="AR13" s="661"/>
      <c r="AS13" s="663"/>
      <c r="AT13" s="666"/>
      <c r="AU13" s="657"/>
      <c r="AV13" s="56"/>
      <c r="AW13" s="57"/>
      <c r="AX13" s="85"/>
      <c r="AY13" s="630"/>
      <c r="AZ13" s="628"/>
      <c r="BA13" s="630"/>
      <c r="BB13" s="59"/>
      <c r="BC13" s="630"/>
      <c r="BD13" s="636"/>
      <c r="BE13" s="636"/>
      <c r="BF13" s="636"/>
      <c r="BG13" s="636"/>
    </row>
    <row r="14" spans="1:59" s="15" customFormat="1" ht="29.25" customHeight="1">
      <c r="B14" s="638"/>
      <c r="C14" s="642"/>
      <c r="D14" s="633"/>
      <c r="E14" s="68"/>
      <c r="F14" s="629"/>
      <c r="G14" s="634"/>
      <c r="H14" s="678"/>
      <c r="I14" s="650"/>
      <c r="J14" s="650"/>
      <c r="K14" s="650"/>
      <c r="L14" s="650"/>
      <c r="M14" s="650"/>
      <c r="N14" s="675"/>
      <c r="O14" s="634"/>
      <c r="P14" s="629"/>
      <c r="Q14" s="634"/>
      <c r="R14" s="656"/>
      <c r="S14" s="672"/>
      <c r="T14" s="650"/>
      <c r="U14" s="650"/>
      <c r="V14" s="653"/>
      <c r="W14" s="634"/>
      <c r="X14" s="87"/>
      <c r="Y14" s="634"/>
      <c r="Z14" s="125"/>
      <c r="AA14" s="126"/>
      <c r="AB14" s="127"/>
      <c r="AC14" s="126"/>
      <c r="AD14" s="127"/>
      <c r="AE14" s="126"/>
      <c r="AF14" s="128"/>
      <c r="AG14" s="634"/>
      <c r="AH14" s="629"/>
      <c r="AI14" s="634"/>
      <c r="AJ14" s="670"/>
      <c r="AK14" s="647"/>
      <c r="AL14" s="650"/>
      <c r="AM14" s="650"/>
      <c r="AN14" s="650"/>
      <c r="AO14" s="650"/>
      <c r="AP14" s="650"/>
      <c r="AQ14" s="660"/>
      <c r="AR14" s="661"/>
      <c r="AS14" s="664"/>
      <c r="AT14" s="667"/>
      <c r="AU14" s="657"/>
      <c r="AV14" s="56"/>
      <c r="AW14" s="57"/>
      <c r="AX14" s="85"/>
      <c r="AY14" s="630"/>
      <c r="AZ14" s="629"/>
      <c r="BA14" s="630"/>
      <c r="BB14" s="58"/>
      <c r="BC14" s="630"/>
      <c r="BD14" s="629"/>
      <c r="BE14" s="629"/>
      <c r="BF14" s="629"/>
      <c r="BG14" s="629"/>
    </row>
    <row r="15" spans="1:59" s="15" customFormat="1" ht="29.25" customHeight="1">
      <c r="B15" s="637"/>
      <c r="C15" s="640"/>
      <c r="D15" s="643"/>
      <c r="E15" s="68"/>
      <c r="F15" s="627"/>
      <c r="G15" s="634"/>
      <c r="H15" s="676"/>
      <c r="I15" s="648"/>
      <c r="J15" s="648"/>
      <c r="K15" s="648"/>
      <c r="L15" s="648"/>
      <c r="M15" s="648"/>
      <c r="N15" s="673"/>
      <c r="O15" s="634"/>
      <c r="P15" s="627"/>
      <c r="Q15" s="634"/>
      <c r="R15" s="654"/>
      <c r="S15" s="671"/>
      <c r="T15" s="648"/>
      <c r="U15" s="648"/>
      <c r="V15" s="651"/>
      <c r="W15" s="634"/>
      <c r="X15" s="83"/>
      <c r="Y15" s="634"/>
      <c r="Z15" s="114"/>
      <c r="AA15" s="115"/>
      <c r="AB15" s="116"/>
      <c r="AD15" s="116"/>
      <c r="AF15" s="117"/>
      <c r="AG15" s="634"/>
      <c r="AH15" s="627"/>
      <c r="AI15" s="634"/>
      <c r="AJ15" s="668"/>
      <c r="AK15" s="645"/>
      <c r="AL15" s="648"/>
      <c r="AM15" s="648"/>
      <c r="AN15" s="648"/>
      <c r="AO15" s="648"/>
      <c r="AP15" s="648"/>
      <c r="AQ15" s="658"/>
      <c r="AR15" s="661"/>
      <c r="AS15" s="662"/>
      <c r="AT15" s="665"/>
      <c r="AU15" s="657"/>
      <c r="AV15" s="53"/>
      <c r="AW15" s="54"/>
      <c r="AX15" s="84"/>
      <c r="AY15" s="630"/>
      <c r="AZ15" s="627"/>
      <c r="BA15" s="630"/>
      <c r="BB15" s="129"/>
      <c r="BC15" s="630"/>
      <c r="BD15" s="627"/>
      <c r="BE15" s="627"/>
      <c r="BF15" s="627"/>
      <c r="BG15" s="627"/>
    </row>
    <row r="16" spans="1:59" s="15" customFormat="1" ht="29.25" customHeight="1">
      <c r="B16" s="638"/>
      <c r="C16" s="641"/>
      <c r="D16" s="644"/>
      <c r="E16" s="68"/>
      <c r="F16" s="628"/>
      <c r="G16" s="634"/>
      <c r="H16" s="677"/>
      <c r="I16" s="649"/>
      <c r="J16" s="649"/>
      <c r="K16" s="649"/>
      <c r="L16" s="649"/>
      <c r="M16" s="649"/>
      <c r="N16" s="674"/>
      <c r="O16" s="634"/>
      <c r="P16" s="628"/>
      <c r="Q16" s="634"/>
      <c r="R16" s="655"/>
      <c r="S16" s="661"/>
      <c r="T16" s="649"/>
      <c r="U16" s="649"/>
      <c r="V16" s="652"/>
      <c r="W16" s="634"/>
      <c r="X16" s="86"/>
      <c r="Y16" s="634"/>
      <c r="Z16" s="119"/>
      <c r="AA16" s="120"/>
      <c r="AB16" s="118"/>
      <c r="AC16" s="120"/>
      <c r="AD16" s="118"/>
      <c r="AE16" s="120"/>
      <c r="AF16" s="121"/>
      <c r="AG16" s="634"/>
      <c r="AH16" s="631"/>
      <c r="AI16" s="634"/>
      <c r="AJ16" s="669"/>
      <c r="AK16" s="646"/>
      <c r="AL16" s="649"/>
      <c r="AM16" s="649"/>
      <c r="AN16" s="649"/>
      <c r="AO16" s="649"/>
      <c r="AP16" s="649"/>
      <c r="AQ16" s="659"/>
      <c r="AR16" s="661"/>
      <c r="AS16" s="663"/>
      <c r="AT16" s="666"/>
      <c r="AU16" s="657"/>
      <c r="AV16" s="56"/>
      <c r="AW16" s="57"/>
      <c r="AX16" s="85"/>
      <c r="AY16" s="630"/>
      <c r="AZ16" s="628"/>
      <c r="BA16" s="630"/>
      <c r="BB16" s="58"/>
      <c r="BC16" s="630"/>
      <c r="BD16" s="628"/>
      <c r="BE16" s="628"/>
      <c r="BF16" s="628"/>
      <c r="BG16" s="628"/>
    </row>
    <row r="17" spans="2:59" s="15" customFormat="1" ht="29.25" customHeight="1">
      <c r="B17" s="638"/>
      <c r="C17" s="641"/>
      <c r="D17" s="632"/>
      <c r="E17" s="68"/>
      <c r="F17" s="628"/>
      <c r="G17" s="634"/>
      <c r="H17" s="677"/>
      <c r="I17" s="649"/>
      <c r="J17" s="649"/>
      <c r="K17" s="649"/>
      <c r="L17" s="649"/>
      <c r="M17" s="649"/>
      <c r="N17" s="674"/>
      <c r="O17" s="634"/>
      <c r="P17" s="628"/>
      <c r="Q17" s="634"/>
      <c r="R17" s="655"/>
      <c r="S17" s="661"/>
      <c r="T17" s="649"/>
      <c r="U17" s="649"/>
      <c r="V17" s="652"/>
      <c r="W17" s="634"/>
      <c r="X17" s="67"/>
      <c r="Y17" s="634"/>
      <c r="Z17" s="122"/>
      <c r="AA17" s="120"/>
      <c r="AB17" s="118"/>
      <c r="AC17" s="120"/>
      <c r="AD17" s="118"/>
      <c r="AE17" s="120"/>
      <c r="AF17" s="123"/>
      <c r="AG17" s="634"/>
      <c r="AH17" s="636"/>
      <c r="AI17" s="634"/>
      <c r="AJ17" s="669"/>
      <c r="AK17" s="646"/>
      <c r="AL17" s="649"/>
      <c r="AM17" s="649"/>
      <c r="AN17" s="649"/>
      <c r="AO17" s="649"/>
      <c r="AP17" s="649"/>
      <c r="AQ17" s="659"/>
      <c r="AR17" s="661"/>
      <c r="AS17" s="663"/>
      <c r="AT17" s="666"/>
      <c r="AU17" s="657"/>
      <c r="AV17" s="56"/>
      <c r="AW17" s="57"/>
      <c r="AX17" s="85"/>
      <c r="AY17" s="630"/>
      <c r="AZ17" s="628"/>
      <c r="BA17" s="630"/>
      <c r="BB17" s="59"/>
      <c r="BC17" s="630"/>
      <c r="BD17" s="636"/>
      <c r="BE17" s="636"/>
      <c r="BF17" s="636"/>
      <c r="BG17" s="636"/>
    </row>
    <row r="18" spans="2:59" s="15" customFormat="1" ht="29.25" customHeight="1">
      <c r="B18" s="638"/>
      <c r="C18" s="642"/>
      <c r="D18" s="633"/>
      <c r="E18" s="68"/>
      <c r="F18" s="629"/>
      <c r="G18" s="634"/>
      <c r="H18" s="678"/>
      <c r="I18" s="650"/>
      <c r="J18" s="650"/>
      <c r="K18" s="650"/>
      <c r="L18" s="650"/>
      <c r="M18" s="650"/>
      <c r="N18" s="675"/>
      <c r="O18" s="634"/>
      <c r="P18" s="629"/>
      <c r="Q18" s="634"/>
      <c r="R18" s="656"/>
      <c r="S18" s="672"/>
      <c r="T18" s="650"/>
      <c r="U18" s="650"/>
      <c r="V18" s="653"/>
      <c r="W18" s="634"/>
      <c r="X18" s="87"/>
      <c r="Y18" s="634"/>
      <c r="Z18" s="119"/>
      <c r="AA18" s="126"/>
      <c r="AB18" s="127"/>
      <c r="AC18" s="126"/>
      <c r="AD18" s="127"/>
      <c r="AE18" s="126"/>
      <c r="AF18" s="128"/>
      <c r="AG18" s="634"/>
      <c r="AH18" s="629"/>
      <c r="AI18" s="634"/>
      <c r="AJ18" s="670"/>
      <c r="AK18" s="647"/>
      <c r="AL18" s="650"/>
      <c r="AM18" s="650"/>
      <c r="AN18" s="650"/>
      <c r="AO18" s="650"/>
      <c r="AP18" s="650"/>
      <c r="AQ18" s="660"/>
      <c r="AR18" s="661"/>
      <c r="AS18" s="664"/>
      <c r="AT18" s="667"/>
      <c r="AU18" s="657"/>
      <c r="AV18" s="56"/>
      <c r="AW18" s="57"/>
      <c r="AX18" s="85"/>
      <c r="AY18" s="630"/>
      <c r="AZ18" s="629"/>
      <c r="BA18" s="630"/>
      <c r="BB18" s="58"/>
      <c r="BC18" s="630"/>
      <c r="BD18" s="629"/>
      <c r="BE18" s="629"/>
      <c r="BF18" s="629"/>
      <c r="BG18" s="629"/>
    </row>
    <row r="19" spans="2:59" s="15" customFormat="1" ht="29.25" customHeight="1">
      <c r="B19" s="637"/>
      <c r="C19" s="640"/>
      <c r="D19" s="643"/>
      <c r="E19" s="68"/>
      <c r="F19" s="627"/>
      <c r="G19" s="634"/>
      <c r="H19" s="676"/>
      <c r="I19" s="648"/>
      <c r="J19" s="648"/>
      <c r="K19" s="648"/>
      <c r="L19" s="648"/>
      <c r="M19" s="648"/>
      <c r="N19" s="673"/>
      <c r="O19" s="634"/>
      <c r="P19" s="627"/>
      <c r="Q19" s="634"/>
      <c r="R19" s="654"/>
      <c r="S19" s="671"/>
      <c r="T19" s="648"/>
      <c r="U19" s="648"/>
      <c r="V19" s="651"/>
      <c r="W19" s="634"/>
      <c r="X19" s="83"/>
      <c r="Y19" s="634"/>
      <c r="Z19" s="114"/>
      <c r="AA19" s="115"/>
      <c r="AB19" s="116"/>
      <c r="AD19" s="116"/>
      <c r="AF19" s="117"/>
      <c r="AG19" s="634"/>
      <c r="AH19" s="627"/>
      <c r="AI19" s="634"/>
      <c r="AJ19" s="668"/>
      <c r="AK19" s="645"/>
      <c r="AL19" s="648"/>
      <c r="AM19" s="648"/>
      <c r="AN19" s="648"/>
      <c r="AO19" s="648"/>
      <c r="AP19" s="648"/>
      <c r="AQ19" s="658"/>
      <c r="AR19" s="661"/>
      <c r="AS19" s="662"/>
      <c r="AT19" s="665"/>
      <c r="AU19" s="657"/>
      <c r="AV19" s="53"/>
      <c r="AW19" s="54"/>
      <c r="AX19" s="84"/>
      <c r="AY19" s="630"/>
      <c r="AZ19" s="627"/>
      <c r="BA19" s="630"/>
      <c r="BB19" s="55"/>
      <c r="BC19" s="630"/>
      <c r="BD19" s="627"/>
      <c r="BE19" s="627"/>
      <c r="BF19" s="627"/>
      <c r="BG19" s="627"/>
    </row>
    <row r="20" spans="2:59" s="15" customFormat="1" ht="29.25" customHeight="1">
      <c r="B20" s="638"/>
      <c r="C20" s="641"/>
      <c r="D20" s="644"/>
      <c r="E20" s="68"/>
      <c r="F20" s="628"/>
      <c r="G20" s="634"/>
      <c r="H20" s="677"/>
      <c r="I20" s="649"/>
      <c r="J20" s="649"/>
      <c r="K20" s="649"/>
      <c r="L20" s="649"/>
      <c r="M20" s="649"/>
      <c r="N20" s="674"/>
      <c r="O20" s="634"/>
      <c r="P20" s="628"/>
      <c r="Q20" s="634"/>
      <c r="R20" s="655"/>
      <c r="S20" s="661"/>
      <c r="T20" s="649"/>
      <c r="U20" s="649"/>
      <c r="V20" s="652"/>
      <c r="W20" s="634"/>
      <c r="X20" s="86"/>
      <c r="Y20" s="634"/>
      <c r="Z20" s="119"/>
      <c r="AA20" s="120"/>
      <c r="AB20" s="118"/>
      <c r="AC20" s="120"/>
      <c r="AD20" s="118"/>
      <c r="AE20" s="120"/>
      <c r="AF20" s="121"/>
      <c r="AG20" s="634"/>
      <c r="AH20" s="631"/>
      <c r="AI20" s="634"/>
      <c r="AJ20" s="669"/>
      <c r="AK20" s="646"/>
      <c r="AL20" s="649"/>
      <c r="AM20" s="649"/>
      <c r="AN20" s="649"/>
      <c r="AO20" s="649"/>
      <c r="AP20" s="649"/>
      <c r="AQ20" s="659"/>
      <c r="AR20" s="661"/>
      <c r="AS20" s="663"/>
      <c r="AT20" s="666"/>
      <c r="AU20" s="657"/>
      <c r="AV20" s="56"/>
      <c r="AW20" s="57"/>
      <c r="AX20" s="85"/>
      <c r="AY20" s="630"/>
      <c r="AZ20" s="628"/>
      <c r="BA20" s="630"/>
      <c r="BB20" s="58"/>
      <c r="BC20" s="630"/>
      <c r="BD20" s="628"/>
      <c r="BE20" s="628"/>
      <c r="BF20" s="628"/>
      <c r="BG20" s="628"/>
    </row>
    <row r="21" spans="2:59" s="15" customFormat="1" ht="29.25" customHeight="1">
      <c r="B21" s="638"/>
      <c r="C21" s="641"/>
      <c r="D21" s="632"/>
      <c r="E21" s="68"/>
      <c r="F21" s="628"/>
      <c r="G21" s="634"/>
      <c r="H21" s="677"/>
      <c r="I21" s="649"/>
      <c r="J21" s="649"/>
      <c r="K21" s="649"/>
      <c r="L21" s="649"/>
      <c r="M21" s="649"/>
      <c r="N21" s="674"/>
      <c r="O21" s="634"/>
      <c r="P21" s="628"/>
      <c r="Q21" s="634"/>
      <c r="R21" s="655"/>
      <c r="S21" s="661"/>
      <c r="T21" s="649"/>
      <c r="U21" s="649"/>
      <c r="V21" s="652"/>
      <c r="W21" s="634"/>
      <c r="X21" s="67"/>
      <c r="Y21" s="634"/>
      <c r="Z21" s="122"/>
      <c r="AA21" s="120"/>
      <c r="AB21" s="118"/>
      <c r="AC21" s="120"/>
      <c r="AD21" s="118"/>
      <c r="AE21" s="120"/>
      <c r="AF21" s="123"/>
      <c r="AG21" s="634"/>
      <c r="AH21" s="636"/>
      <c r="AI21" s="634"/>
      <c r="AJ21" s="669"/>
      <c r="AK21" s="646"/>
      <c r="AL21" s="649"/>
      <c r="AM21" s="649"/>
      <c r="AN21" s="649"/>
      <c r="AO21" s="649"/>
      <c r="AP21" s="649"/>
      <c r="AQ21" s="659"/>
      <c r="AR21" s="661"/>
      <c r="AS21" s="663"/>
      <c r="AT21" s="666"/>
      <c r="AU21" s="657"/>
      <c r="AV21" s="56"/>
      <c r="AW21" s="57"/>
      <c r="AX21" s="85"/>
      <c r="AY21" s="630"/>
      <c r="AZ21" s="628"/>
      <c r="BA21" s="630"/>
      <c r="BB21" s="59"/>
      <c r="BC21" s="630"/>
      <c r="BD21" s="636"/>
      <c r="BE21" s="636"/>
      <c r="BF21" s="636"/>
      <c r="BG21" s="636"/>
    </row>
    <row r="22" spans="2:59" s="15" customFormat="1" ht="29.25" customHeight="1">
      <c r="B22" s="638"/>
      <c r="C22" s="642"/>
      <c r="D22" s="633"/>
      <c r="E22" s="68"/>
      <c r="F22" s="629"/>
      <c r="G22" s="634"/>
      <c r="H22" s="678"/>
      <c r="I22" s="650"/>
      <c r="J22" s="650"/>
      <c r="K22" s="650"/>
      <c r="L22" s="650"/>
      <c r="M22" s="650"/>
      <c r="N22" s="675"/>
      <c r="O22" s="634"/>
      <c r="P22" s="629"/>
      <c r="Q22" s="634"/>
      <c r="R22" s="656"/>
      <c r="S22" s="672"/>
      <c r="T22" s="650"/>
      <c r="U22" s="650"/>
      <c r="V22" s="653"/>
      <c r="W22" s="634"/>
      <c r="X22" s="87"/>
      <c r="Y22" s="634"/>
      <c r="Z22" s="119"/>
      <c r="AA22" s="126"/>
      <c r="AB22" s="127"/>
      <c r="AC22" s="126"/>
      <c r="AD22" s="127"/>
      <c r="AE22" s="126"/>
      <c r="AF22" s="128"/>
      <c r="AG22" s="634"/>
      <c r="AH22" s="629"/>
      <c r="AI22" s="634"/>
      <c r="AJ22" s="670"/>
      <c r="AK22" s="647"/>
      <c r="AL22" s="650"/>
      <c r="AM22" s="650"/>
      <c r="AN22" s="650"/>
      <c r="AO22" s="650"/>
      <c r="AP22" s="650"/>
      <c r="AQ22" s="660"/>
      <c r="AR22" s="661"/>
      <c r="AS22" s="664"/>
      <c r="AT22" s="667"/>
      <c r="AU22" s="657"/>
      <c r="AV22" s="56"/>
      <c r="AW22" s="57"/>
      <c r="AX22" s="85"/>
      <c r="AY22" s="630"/>
      <c r="AZ22" s="629"/>
      <c r="BA22" s="630"/>
      <c r="BB22" s="60"/>
      <c r="BC22" s="630"/>
      <c r="BD22" s="629"/>
      <c r="BE22" s="629"/>
      <c r="BF22" s="629"/>
      <c r="BG22" s="629"/>
    </row>
    <row r="23" spans="2:59" s="15" customFormat="1" ht="29.25" customHeight="1">
      <c r="B23" s="637"/>
      <c r="C23" s="640"/>
      <c r="D23" s="643"/>
      <c r="E23" s="68"/>
      <c r="F23" s="627"/>
      <c r="G23" s="634"/>
      <c r="H23" s="676"/>
      <c r="I23" s="648"/>
      <c r="J23" s="648"/>
      <c r="K23" s="648"/>
      <c r="L23" s="648"/>
      <c r="M23" s="648"/>
      <c r="N23" s="673"/>
      <c r="O23" s="634"/>
      <c r="P23" s="627"/>
      <c r="Q23" s="634"/>
      <c r="R23" s="654"/>
      <c r="S23" s="671"/>
      <c r="T23" s="648"/>
      <c r="U23" s="648"/>
      <c r="V23" s="651"/>
      <c r="W23" s="634"/>
      <c r="X23" s="83"/>
      <c r="Y23" s="634"/>
      <c r="Z23" s="114"/>
      <c r="AA23" s="115"/>
      <c r="AB23" s="116"/>
      <c r="AD23" s="116"/>
      <c r="AF23" s="117"/>
      <c r="AG23" s="634"/>
      <c r="AH23" s="627"/>
      <c r="AI23" s="634"/>
      <c r="AJ23" s="668"/>
      <c r="AK23" s="645"/>
      <c r="AL23" s="648"/>
      <c r="AM23" s="648"/>
      <c r="AN23" s="648"/>
      <c r="AO23" s="648"/>
      <c r="AP23" s="648"/>
      <c r="AQ23" s="658"/>
      <c r="AR23" s="661"/>
      <c r="AS23" s="662"/>
      <c r="AT23" s="665"/>
      <c r="AU23" s="657"/>
      <c r="AV23" s="53"/>
      <c r="AW23" s="54"/>
      <c r="AX23" s="84"/>
      <c r="AY23" s="630"/>
      <c r="AZ23" s="627"/>
      <c r="BA23" s="630"/>
      <c r="BB23" s="86"/>
      <c r="BC23" s="630"/>
      <c r="BD23" s="627"/>
      <c r="BE23" s="627"/>
      <c r="BF23" s="627"/>
      <c r="BG23" s="627"/>
    </row>
    <row r="24" spans="2:59" s="15" customFormat="1" ht="29.25" customHeight="1">
      <c r="B24" s="638"/>
      <c r="C24" s="641"/>
      <c r="D24" s="644"/>
      <c r="E24" s="68"/>
      <c r="F24" s="628"/>
      <c r="G24" s="634"/>
      <c r="H24" s="677"/>
      <c r="I24" s="649"/>
      <c r="J24" s="649"/>
      <c r="K24" s="649"/>
      <c r="L24" s="649"/>
      <c r="M24" s="649"/>
      <c r="N24" s="674"/>
      <c r="O24" s="634"/>
      <c r="P24" s="628"/>
      <c r="Q24" s="634"/>
      <c r="R24" s="655"/>
      <c r="S24" s="661"/>
      <c r="T24" s="649"/>
      <c r="U24" s="649"/>
      <c r="V24" s="652"/>
      <c r="W24" s="634"/>
      <c r="X24" s="86"/>
      <c r="Y24" s="634"/>
      <c r="Z24" s="119"/>
      <c r="AA24" s="120"/>
      <c r="AB24" s="118"/>
      <c r="AC24" s="120"/>
      <c r="AD24" s="118"/>
      <c r="AE24" s="120"/>
      <c r="AF24" s="121"/>
      <c r="AG24" s="634"/>
      <c r="AH24" s="631"/>
      <c r="AI24" s="634"/>
      <c r="AJ24" s="669"/>
      <c r="AK24" s="646"/>
      <c r="AL24" s="649"/>
      <c r="AM24" s="649"/>
      <c r="AN24" s="649"/>
      <c r="AO24" s="649"/>
      <c r="AP24" s="649"/>
      <c r="AQ24" s="659"/>
      <c r="AR24" s="661"/>
      <c r="AS24" s="663"/>
      <c r="AT24" s="666"/>
      <c r="AU24" s="657"/>
      <c r="AV24" s="56"/>
      <c r="AW24" s="57"/>
      <c r="AX24" s="85"/>
      <c r="AY24" s="630"/>
      <c r="AZ24" s="628"/>
      <c r="BA24" s="630"/>
      <c r="BB24" s="58"/>
      <c r="BC24" s="630"/>
      <c r="BD24" s="628"/>
      <c r="BE24" s="628"/>
      <c r="BF24" s="628"/>
      <c r="BG24" s="628"/>
    </row>
    <row r="25" spans="2:59" s="15" customFormat="1" ht="29.25" customHeight="1">
      <c r="B25" s="638"/>
      <c r="C25" s="641"/>
      <c r="D25" s="632"/>
      <c r="E25" s="68"/>
      <c r="F25" s="628"/>
      <c r="G25" s="634"/>
      <c r="H25" s="677"/>
      <c r="I25" s="649"/>
      <c r="J25" s="649"/>
      <c r="K25" s="649"/>
      <c r="L25" s="649"/>
      <c r="M25" s="649"/>
      <c r="N25" s="674"/>
      <c r="O25" s="634"/>
      <c r="P25" s="628"/>
      <c r="Q25" s="634"/>
      <c r="R25" s="655"/>
      <c r="S25" s="661"/>
      <c r="T25" s="649"/>
      <c r="U25" s="649"/>
      <c r="V25" s="652"/>
      <c r="W25" s="634"/>
      <c r="X25" s="67"/>
      <c r="Y25" s="634"/>
      <c r="Z25" s="122"/>
      <c r="AA25" s="120"/>
      <c r="AB25" s="118"/>
      <c r="AC25" s="120"/>
      <c r="AD25" s="118"/>
      <c r="AE25" s="120"/>
      <c r="AF25" s="123"/>
      <c r="AG25" s="634"/>
      <c r="AH25" s="636"/>
      <c r="AI25" s="634"/>
      <c r="AJ25" s="669"/>
      <c r="AK25" s="646"/>
      <c r="AL25" s="649"/>
      <c r="AM25" s="649"/>
      <c r="AN25" s="649"/>
      <c r="AO25" s="649"/>
      <c r="AP25" s="649"/>
      <c r="AQ25" s="659"/>
      <c r="AR25" s="661"/>
      <c r="AS25" s="663"/>
      <c r="AT25" s="666"/>
      <c r="AU25" s="657"/>
      <c r="AV25" s="56"/>
      <c r="AW25" s="57"/>
      <c r="AX25" s="85"/>
      <c r="AY25" s="630"/>
      <c r="AZ25" s="628"/>
      <c r="BA25" s="630"/>
      <c r="BB25" s="59"/>
      <c r="BC25" s="630"/>
      <c r="BD25" s="636"/>
      <c r="BE25" s="636"/>
      <c r="BF25" s="636"/>
      <c r="BG25" s="636"/>
    </row>
    <row r="26" spans="2:59" s="15" customFormat="1" ht="29.25" customHeight="1">
      <c r="B26" s="638"/>
      <c r="C26" s="642"/>
      <c r="D26" s="633"/>
      <c r="E26" s="68"/>
      <c r="F26" s="629"/>
      <c r="G26" s="634"/>
      <c r="H26" s="678"/>
      <c r="I26" s="650"/>
      <c r="J26" s="650"/>
      <c r="K26" s="650"/>
      <c r="L26" s="650"/>
      <c r="M26" s="650"/>
      <c r="N26" s="675"/>
      <c r="O26" s="634"/>
      <c r="P26" s="629"/>
      <c r="Q26" s="634"/>
      <c r="R26" s="656"/>
      <c r="S26" s="672"/>
      <c r="T26" s="650"/>
      <c r="U26" s="650"/>
      <c r="V26" s="653"/>
      <c r="W26" s="634"/>
      <c r="X26" s="87"/>
      <c r="Y26" s="634"/>
      <c r="Z26" s="119"/>
      <c r="AA26" s="126"/>
      <c r="AB26" s="127"/>
      <c r="AC26" s="126"/>
      <c r="AD26" s="127"/>
      <c r="AE26" s="126"/>
      <c r="AF26" s="128"/>
      <c r="AG26" s="634"/>
      <c r="AH26" s="629"/>
      <c r="AI26" s="634"/>
      <c r="AJ26" s="670"/>
      <c r="AK26" s="647"/>
      <c r="AL26" s="650"/>
      <c r="AM26" s="650"/>
      <c r="AN26" s="650"/>
      <c r="AO26" s="650"/>
      <c r="AP26" s="650"/>
      <c r="AQ26" s="660"/>
      <c r="AR26" s="661"/>
      <c r="AS26" s="664"/>
      <c r="AT26" s="667"/>
      <c r="AU26" s="657"/>
      <c r="AV26" s="56"/>
      <c r="AW26" s="57"/>
      <c r="AX26" s="85"/>
      <c r="AY26" s="630"/>
      <c r="AZ26" s="629"/>
      <c r="BA26" s="630"/>
      <c r="BB26" s="58"/>
      <c r="BC26" s="630"/>
      <c r="BD26" s="629"/>
      <c r="BE26" s="629"/>
      <c r="BF26" s="629"/>
      <c r="BG26" s="629"/>
    </row>
    <row r="27" spans="2:59" s="15" customFormat="1" ht="29.25" customHeight="1">
      <c r="B27" s="637"/>
      <c r="C27" s="640"/>
      <c r="D27" s="643"/>
      <c r="E27" s="68"/>
      <c r="F27" s="627"/>
      <c r="G27" s="634"/>
      <c r="H27" s="676"/>
      <c r="I27" s="648"/>
      <c r="J27" s="648"/>
      <c r="K27" s="648"/>
      <c r="L27" s="648"/>
      <c r="M27" s="648"/>
      <c r="N27" s="673"/>
      <c r="O27" s="634"/>
      <c r="P27" s="627"/>
      <c r="Q27" s="634"/>
      <c r="R27" s="654"/>
      <c r="S27" s="671"/>
      <c r="T27" s="648"/>
      <c r="U27" s="648"/>
      <c r="V27" s="651"/>
      <c r="W27" s="634"/>
      <c r="X27" s="83"/>
      <c r="Y27" s="634"/>
      <c r="Z27" s="114"/>
      <c r="AA27" s="115"/>
      <c r="AB27" s="116"/>
      <c r="AD27" s="116"/>
      <c r="AF27" s="117"/>
      <c r="AG27" s="634"/>
      <c r="AH27" s="627"/>
      <c r="AI27" s="634"/>
      <c r="AJ27" s="668"/>
      <c r="AK27" s="645"/>
      <c r="AL27" s="648"/>
      <c r="AM27" s="648"/>
      <c r="AN27" s="648"/>
      <c r="AO27" s="648"/>
      <c r="AP27" s="648"/>
      <c r="AQ27" s="658"/>
      <c r="AR27" s="661"/>
      <c r="AS27" s="662"/>
      <c r="AT27" s="665"/>
      <c r="AU27" s="657"/>
      <c r="AV27" s="53"/>
      <c r="AW27" s="54"/>
      <c r="AX27" s="84"/>
      <c r="AY27" s="630"/>
      <c r="AZ27" s="627"/>
      <c r="BA27" s="630"/>
      <c r="BB27" s="55"/>
      <c r="BC27" s="630"/>
      <c r="BD27" s="627"/>
      <c r="BE27" s="627"/>
      <c r="BF27" s="627"/>
      <c r="BG27" s="627"/>
    </row>
    <row r="28" spans="2:59" s="15" customFormat="1" ht="29.25" customHeight="1">
      <c r="B28" s="638"/>
      <c r="C28" s="641"/>
      <c r="D28" s="644"/>
      <c r="E28" s="68"/>
      <c r="F28" s="628"/>
      <c r="G28" s="634"/>
      <c r="H28" s="677"/>
      <c r="I28" s="649"/>
      <c r="J28" s="649"/>
      <c r="K28" s="649"/>
      <c r="L28" s="649"/>
      <c r="M28" s="649"/>
      <c r="N28" s="674"/>
      <c r="O28" s="634"/>
      <c r="P28" s="628"/>
      <c r="Q28" s="634"/>
      <c r="R28" s="655"/>
      <c r="S28" s="661"/>
      <c r="T28" s="649"/>
      <c r="U28" s="649"/>
      <c r="V28" s="652"/>
      <c r="W28" s="634"/>
      <c r="X28" s="86"/>
      <c r="Y28" s="634"/>
      <c r="Z28" s="119"/>
      <c r="AA28" s="120"/>
      <c r="AB28" s="118"/>
      <c r="AC28" s="120"/>
      <c r="AD28" s="118"/>
      <c r="AE28" s="120"/>
      <c r="AF28" s="121"/>
      <c r="AG28" s="634"/>
      <c r="AH28" s="631"/>
      <c r="AI28" s="634"/>
      <c r="AJ28" s="669"/>
      <c r="AK28" s="646"/>
      <c r="AL28" s="649"/>
      <c r="AM28" s="649"/>
      <c r="AN28" s="649"/>
      <c r="AO28" s="649"/>
      <c r="AP28" s="649"/>
      <c r="AQ28" s="659"/>
      <c r="AR28" s="661"/>
      <c r="AS28" s="663"/>
      <c r="AT28" s="666"/>
      <c r="AU28" s="657"/>
      <c r="AV28" s="56"/>
      <c r="AW28" s="57"/>
      <c r="AX28" s="85"/>
      <c r="AY28" s="630"/>
      <c r="AZ28" s="628"/>
      <c r="BA28" s="630"/>
      <c r="BB28" s="58"/>
      <c r="BC28" s="630"/>
      <c r="BD28" s="628"/>
      <c r="BE28" s="628"/>
      <c r="BF28" s="628"/>
      <c r="BG28" s="628"/>
    </row>
    <row r="29" spans="2:59" s="15" customFormat="1" ht="29.25" customHeight="1">
      <c r="B29" s="638"/>
      <c r="C29" s="641"/>
      <c r="D29" s="632"/>
      <c r="E29" s="68"/>
      <c r="F29" s="628"/>
      <c r="G29" s="634"/>
      <c r="H29" s="677"/>
      <c r="I29" s="649"/>
      <c r="J29" s="649"/>
      <c r="K29" s="649"/>
      <c r="L29" s="649"/>
      <c r="M29" s="649"/>
      <c r="N29" s="674"/>
      <c r="O29" s="634"/>
      <c r="P29" s="628"/>
      <c r="Q29" s="634"/>
      <c r="R29" s="655"/>
      <c r="S29" s="661"/>
      <c r="T29" s="649"/>
      <c r="U29" s="649"/>
      <c r="V29" s="652"/>
      <c r="W29" s="634"/>
      <c r="X29" s="67"/>
      <c r="Y29" s="634"/>
      <c r="Z29" s="122"/>
      <c r="AA29" s="120"/>
      <c r="AB29" s="118"/>
      <c r="AC29" s="120"/>
      <c r="AD29" s="118"/>
      <c r="AE29" s="120"/>
      <c r="AF29" s="123"/>
      <c r="AG29" s="634"/>
      <c r="AH29" s="636"/>
      <c r="AI29" s="634"/>
      <c r="AJ29" s="669"/>
      <c r="AK29" s="646"/>
      <c r="AL29" s="649"/>
      <c r="AM29" s="649"/>
      <c r="AN29" s="649"/>
      <c r="AO29" s="649"/>
      <c r="AP29" s="649"/>
      <c r="AQ29" s="659"/>
      <c r="AR29" s="661"/>
      <c r="AS29" s="663"/>
      <c r="AT29" s="666"/>
      <c r="AU29" s="657"/>
      <c r="AV29" s="56"/>
      <c r="AW29" s="57"/>
      <c r="AX29" s="85"/>
      <c r="AY29" s="630"/>
      <c r="AZ29" s="628"/>
      <c r="BA29" s="630"/>
      <c r="BB29" s="59"/>
      <c r="BC29" s="630"/>
      <c r="BD29" s="636"/>
      <c r="BE29" s="636"/>
      <c r="BF29" s="636"/>
      <c r="BG29" s="636"/>
    </row>
    <row r="30" spans="2:59" s="15" customFormat="1" ht="29.25" customHeight="1">
      <c r="B30" s="638"/>
      <c r="C30" s="642"/>
      <c r="D30" s="633"/>
      <c r="E30" s="68"/>
      <c r="F30" s="629"/>
      <c r="G30" s="634"/>
      <c r="H30" s="678"/>
      <c r="I30" s="650"/>
      <c r="J30" s="650"/>
      <c r="K30" s="650"/>
      <c r="L30" s="650"/>
      <c r="M30" s="650"/>
      <c r="N30" s="675"/>
      <c r="O30" s="634"/>
      <c r="P30" s="629"/>
      <c r="Q30" s="634"/>
      <c r="R30" s="656"/>
      <c r="S30" s="672"/>
      <c r="T30" s="650"/>
      <c r="U30" s="650"/>
      <c r="V30" s="653"/>
      <c r="W30" s="634"/>
      <c r="X30" s="87"/>
      <c r="Y30" s="634"/>
      <c r="Z30" s="119"/>
      <c r="AA30" s="126"/>
      <c r="AB30" s="127"/>
      <c r="AC30" s="126"/>
      <c r="AD30" s="127"/>
      <c r="AE30" s="126"/>
      <c r="AF30" s="128"/>
      <c r="AG30" s="634"/>
      <c r="AH30" s="629"/>
      <c r="AI30" s="634"/>
      <c r="AJ30" s="670"/>
      <c r="AK30" s="647"/>
      <c r="AL30" s="650"/>
      <c r="AM30" s="650"/>
      <c r="AN30" s="650"/>
      <c r="AO30" s="650"/>
      <c r="AP30" s="650"/>
      <c r="AQ30" s="660"/>
      <c r="AR30" s="661"/>
      <c r="AS30" s="664"/>
      <c r="AT30" s="667"/>
      <c r="AU30" s="657"/>
      <c r="AV30" s="56"/>
      <c r="AW30" s="57"/>
      <c r="AX30" s="85"/>
      <c r="AY30" s="630"/>
      <c r="AZ30" s="629"/>
      <c r="BA30" s="630"/>
      <c r="BB30" s="60"/>
      <c r="BC30" s="630"/>
      <c r="BD30" s="629"/>
      <c r="BE30" s="629"/>
      <c r="BF30" s="629"/>
      <c r="BG30" s="629"/>
    </row>
    <row r="31" spans="2:59" s="15" customFormat="1" ht="29.25" customHeight="1">
      <c r="B31" s="637"/>
      <c r="C31" s="640"/>
      <c r="D31" s="643"/>
      <c r="E31" s="68"/>
      <c r="F31" s="627"/>
      <c r="G31" s="634"/>
      <c r="H31" s="676"/>
      <c r="I31" s="648"/>
      <c r="J31" s="648"/>
      <c r="K31" s="648"/>
      <c r="L31" s="648"/>
      <c r="M31" s="648"/>
      <c r="N31" s="673"/>
      <c r="O31" s="634"/>
      <c r="P31" s="627"/>
      <c r="Q31" s="634"/>
      <c r="R31" s="654"/>
      <c r="S31" s="671"/>
      <c r="T31" s="648"/>
      <c r="U31" s="648"/>
      <c r="V31" s="651"/>
      <c r="W31" s="634"/>
      <c r="X31" s="83"/>
      <c r="Y31" s="634"/>
      <c r="Z31" s="114"/>
      <c r="AA31" s="115"/>
      <c r="AB31" s="116"/>
      <c r="AD31" s="116"/>
      <c r="AF31" s="117"/>
      <c r="AG31" s="634"/>
      <c r="AH31" s="627"/>
      <c r="AI31" s="634"/>
      <c r="AJ31" s="668"/>
      <c r="AK31" s="645"/>
      <c r="AL31" s="648"/>
      <c r="AM31" s="648"/>
      <c r="AN31" s="648"/>
      <c r="AO31" s="648"/>
      <c r="AP31" s="648"/>
      <c r="AQ31" s="658"/>
      <c r="AR31" s="661"/>
      <c r="AS31" s="662"/>
      <c r="AT31" s="665"/>
      <c r="AU31" s="657"/>
      <c r="AV31" s="53"/>
      <c r="AW31" s="54"/>
      <c r="AX31" s="84"/>
      <c r="AY31" s="630"/>
      <c r="AZ31" s="627"/>
      <c r="BA31" s="630"/>
      <c r="BB31" s="55"/>
      <c r="BC31" s="630"/>
      <c r="BD31" s="627"/>
      <c r="BE31" s="627"/>
      <c r="BF31" s="627"/>
      <c r="BG31" s="627"/>
    </row>
    <row r="32" spans="2:59" s="15" customFormat="1" ht="29.25" customHeight="1">
      <c r="B32" s="638"/>
      <c r="C32" s="641"/>
      <c r="D32" s="644"/>
      <c r="E32" s="68"/>
      <c r="F32" s="628"/>
      <c r="G32" s="634"/>
      <c r="H32" s="677"/>
      <c r="I32" s="649"/>
      <c r="J32" s="649"/>
      <c r="K32" s="649"/>
      <c r="L32" s="649"/>
      <c r="M32" s="649"/>
      <c r="N32" s="674"/>
      <c r="O32" s="634"/>
      <c r="P32" s="628"/>
      <c r="Q32" s="634"/>
      <c r="R32" s="655"/>
      <c r="S32" s="661"/>
      <c r="T32" s="649"/>
      <c r="U32" s="649"/>
      <c r="V32" s="652"/>
      <c r="W32" s="634"/>
      <c r="X32" s="86"/>
      <c r="Y32" s="634"/>
      <c r="Z32" s="119"/>
      <c r="AA32" s="120"/>
      <c r="AB32" s="118"/>
      <c r="AC32" s="120"/>
      <c r="AD32" s="118"/>
      <c r="AE32" s="120"/>
      <c r="AF32" s="121"/>
      <c r="AG32" s="634"/>
      <c r="AH32" s="631"/>
      <c r="AI32" s="634"/>
      <c r="AJ32" s="669"/>
      <c r="AK32" s="646"/>
      <c r="AL32" s="649"/>
      <c r="AM32" s="649"/>
      <c r="AN32" s="649"/>
      <c r="AO32" s="649"/>
      <c r="AP32" s="649"/>
      <c r="AQ32" s="659"/>
      <c r="AR32" s="661"/>
      <c r="AS32" s="663"/>
      <c r="AT32" s="666"/>
      <c r="AU32" s="657"/>
      <c r="AV32" s="56"/>
      <c r="AW32" s="57"/>
      <c r="AX32" s="85"/>
      <c r="AY32" s="630"/>
      <c r="AZ32" s="628"/>
      <c r="BA32" s="630"/>
      <c r="BB32" s="58"/>
      <c r="BC32" s="630"/>
      <c r="BD32" s="628"/>
      <c r="BE32" s="628"/>
      <c r="BF32" s="628"/>
      <c r="BG32" s="628"/>
    </row>
    <row r="33" spans="2:59" s="15" customFormat="1" ht="29.25" customHeight="1">
      <c r="B33" s="638"/>
      <c r="C33" s="641"/>
      <c r="D33" s="632"/>
      <c r="E33" s="68"/>
      <c r="F33" s="628"/>
      <c r="G33" s="634"/>
      <c r="H33" s="677"/>
      <c r="I33" s="649"/>
      <c r="J33" s="649"/>
      <c r="K33" s="649"/>
      <c r="L33" s="649"/>
      <c r="M33" s="649"/>
      <c r="N33" s="674"/>
      <c r="O33" s="634"/>
      <c r="P33" s="628"/>
      <c r="Q33" s="634"/>
      <c r="R33" s="655"/>
      <c r="S33" s="661"/>
      <c r="T33" s="649"/>
      <c r="U33" s="649"/>
      <c r="V33" s="652"/>
      <c r="W33" s="634"/>
      <c r="X33" s="67"/>
      <c r="Y33" s="634"/>
      <c r="Z33" s="122"/>
      <c r="AA33" s="120"/>
      <c r="AB33" s="118"/>
      <c r="AC33" s="120"/>
      <c r="AD33" s="118"/>
      <c r="AE33" s="120"/>
      <c r="AF33" s="123"/>
      <c r="AG33" s="634"/>
      <c r="AH33" s="636"/>
      <c r="AI33" s="634"/>
      <c r="AJ33" s="669"/>
      <c r="AK33" s="646"/>
      <c r="AL33" s="649"/>
      <c r="AM33" s="649"/>
      <c r="AN33" s="649"/>
      <c r="AO33" s="649"/>
      <c r="AP33" s="649"/>
      <c r="AQ33" s="659"/>
      <c r="AR33" s="661"/>
      <c r="AS33" s="663"/>
      <c r="AT33" s="666"/>
      <c r="AU33" s="657"/>
      <c r="AV33" s="56"/>
      <c r="AW33" s="57"/>
      <c r="AX33" s="85"/>
      <c r="AY33" s="630"/>
      <c r="AZ33" s="628"/>
      <c r="BA33" s="630"/>
      <c r="BB33" s="59"/>
      <c r="BC33" s="630"/>
      <c r="BD33" s="636"/>
      <c r="BE33" s="636"/>
      <c r="BF33" s="636"/>
      <c r="BG33" s="636"/>
    </row>
    <row r="34" spans="2:59" s="15" customFormat="1" ht="29.25" customHeight="1">
      <c r="B34" s="638"/>
      <c r="C34" s="642"/>
      <c r="D34" s="633"/>
      <c r="E34" s="68"/>
      <c r="F34" s="629"/>
      <c r="G34" s="634"/>
      <c r="H34" s="678"/>
      <c r="I34" s="650"/>
      <c r="J34" s="650"/>
      <c r="K34" s="650"/>
      <c r="L34" s="650"/>
      <c r="M34" s="650"/>
      <c r="N34" s="675"/>
      <c r="O34" s="634"/>
      <c r="P34" s="629"/>
      <c r="Q34" s="634"/>
      <c r="R34" s="656"/>
      <c r="S34" s="672"/>
      <c r="T34" s="650"/>
      <c r="U34" s="650"/>
      <c r="V34" s="653"/>
      <c r="W34" s="634"/>
      <c r="X34" s="87"/>
      <c r="Y34" s="634"/>
      <c r="Z34" s="119"/>
      <c r="AA34" s="126"/>
      <c r="AB34" s="127"/>
      <c r="AC34" s="126"/>
      <c r="AD34" s="127"/>
      <c r="AE34" s="126"/>
      <c r="AF34" s="128"/>
      <c r="AG34" s="634"/>
      <c r="AH34" s="629"/>
      <c r="AI34" s="634"/>
      <c r="AJ34" s="670"/>
      <c r="AK34" s="647"/>
      <c r="AL34" s="650"/>
      <c r="AM34" s="650"/>
      <c r="AN34" s="650"/>
      <c r="AO34" s="650"/>
      <c r="AP34" s="650"/>
      <c r="AQ34" s="660"/>
      <c r="AR34" s="661"/>
      <c r="AS34" s="664"/>
      <c r="AT34" s="667"/>
      <c r="AU34" s="657"/>
      <c r="AV34" s="91"/>
      <c r="AW34" s="130"/>
      <c r="AX34" s="93"/>
      <c r="AY34" s="630"/>
      <c r="AZ34" s="629"/>
      <c r="BA34" s="630"/>
      <c r="BB34" s="60"/>
      <c r="BC34" s="630"/>
      <c r="BD34" s="629"/>
      <c r="BE34" s="629"/>
      <c r="BF34" s="629"/>
      <c r="BG34" s="629"/>
    </row>
    <row r="35" spans="2:59" s="15" customFormat="1" ht="29.25" customHeight="1">
      <c r="B35" s="637"/>
      <c r="C35" s="640"/>
      <c r="D35" s="643"/>
      <c r="E35" s="68"/>
      <c r="F35" s="627"/>
      <c r="G35" s="634"/>
      <c r="H35" s="676"/>
      <c r="I35" s="648"/>
      <c r="J35" s="648"/>
      <c r="K35" s="648"/>
      <c r="L35" s="648"/>
      <c r="M35" s="648"/>
      <c r="N35" s="673"/>
      <c r="O35" s="634"/>
      <c r="P35" s="627"/>
      <c r="Q35" s="634"/>
      <c r="R35" s="654"/>
      <c r="S35" s="671"/>
      <c r="T35" s="648"/>
      <c r="U35" s="648"/>
      <c r="V35" s="651"/>
      <c r="W35" s="634"/>
      <c r="X35" s="83"/>
      <c r="Y35" s="634"/>
      <c r="Z35" s="114"/>
      <c r="AA35" s="115"/>
      <c r="AB35" s="116"/>
      <c r="AD35" s="116"/>
      <c r="AF35" s="117"/>
      <c r="AG35" s="634"/>
      <c r="AH35" s="627"/>
      <c r="AI35" s="634"/>
      <c r="AJ35" s="668"/>
      <c r="AK35" s="645"/>
      <c r="AL35" s="648"/>
      <c r="AM35" s="648"/>
      <c r="AN35" s="648"/>
      <c r="AO35" s="648"/>
      <c r="AP35" s="648"/>
      <c r="AQ35" s="658"/>
      <c r="AR35" s="661"/>
      <c r="AS35" s="662"/>
      <c r="AT35" s="665"/>
      <c r="AU35" s="657"/>
      <c r="AV35" s="53"/>
      <c r="AW35" s="54"/>
      <c r="AX35" s="84"/>
      <c r="AY35" s="630"/>
      <c r="AZ35" s="627"/>
      <c r="BA35" s="630"/>
      <c r="BB35" s="55"/>
      <c r="BC35" s="630"/>
      <c r="BD35" s="627"/>
      <c r="BE35" s="627"/>
      <c r="BF35" s="627"/>
      <c r="BG35" s="627"/>
    </row>
    <row r="36" spans="2:59" s="15" customFormat="1" ht="29.25" customHeight="1">
      <c r="B36" s="638"/>
      <c r="C36" s="641"/>
      <c r="D36" s="644"/>
      <c r="E36" s="68"/>
      <c r="F36" s="628"/>
      <c r="G36" s="634"/>
      <c r="H36" s="677"/>
      <c r="I36" s="649"/>
      <c r="J36" s="649"/>
      <c r="K36" s="649"/>
      <c r="L36" s="649"/>
      <c r="M36" s="649"/>
      <c r="N36" s="674"/>
      <c r="O36" s="634"/>
      <c r="P36" s="628"/>
      <c r="Q36" s="634"/>
      <c r="R36" s="655"/>
      <c r="S36" s="661"/>
      <c r="T36" s="649"/>
      <c r="U36" s="649"/>
      <c r="V36" s="652"/>
      <c r="W36" s="634"/>
      <c r="X36" s="86"/>
      <c r="Y36" s="634"/>
      <c r="Z36" s="119"/>
      <c r="AA36" s="120"/>
      <c r="AB36" s="118"/>
      <c r="AC36" s="120"/>
      <c r="AD36" s="118"/>
      <c r="AE36" s="120"/>
      <c r="AF36" s="123"/>
      <c r="AG36" s="634"/>
      <c r="AH36" s="631"/>
      <c r="AI36" s="634"/>
      <c r="AJ36" s="669"/>
      <c r="AK36" s="646"/>
      <c r="AL36" s="649"/>
      <c r="AM36" s="649"/>
      <c r="AN36" s="649"/>
      <c r="AO36" s="649"/>
      <c r="AP36" s="649"/>
      <c r="AQ36" s="659"/>
      <c r="AR36" s="661"/>
      <c r="AS36" s="663"/>
      <c r="AT36" s="666"/>
      <c r="AU36" s="657"/>
      <c r="AV36" s="56"/>
      <c r="AW36" s="57"/>
      <c r="AX36" s="85"/>
      <c r="AY36" s="630"/>
      <c r="AZ36" s="628"/>
      <c r="BA36" s="630"/>
      <c r="BB36" s="58"/>
      <c r="BC36" s="630"/>
      <c r="BD36" s="628"/>
      <c r="BE36" s="628"/>
      <c r="BF36" s="628"/>
      <c r="BG36" s="628"/>
    </row>
    <row r="37" spans="2:59" s="15" customFormat="1" ht="29.25" customHeight="1">
      <c r="B37" s="638"/>
      <c r="C37" s="641"/>
      <c r="D37" s="632"/>
      <c r="E37" s="68"/>
      <c r="F37" s="628"/>
      <c r="G37" s="634"/>
      <c r="H37" s="677"/>
      <c r="I37" s="649"/>
      <c r="J37" s="649"/>
      <c r="K37" s="649"/>
      <c r="L37" s="649"/>
      <c r="M37" s="649"/>
      <c r="N37" s="674"/>
      <c r="O37" s="634"/>
      <c r="P37" s="628"/>
      <c r="Q37" s="634"/>
      <c r="R37" s="655"/>
      <c r="S37" s="661"/>
      <c r="T37" s="649"/>
      <c r="U37" s="649"/>
      <c r="V37" s="652"/>
      <c r="W37" s="634"/>
      <c r="X37" s="67"/>
      <c r="Y37" s="634"/>
      <c r="Z37" s="122"/>
      <c r="AA37" s="120"/>
      <c r="AB37" s="118"/>
      <c r="AC37" s="120"/>
      <c r="AD37" s="118"/>
      <c r="AE37" s="120"/>
      <c r="AF37" s="123"/>
      <c r="AG37" s="634"/>
      <c r="AH37" s="636"/>
      <c r="AI37" s="634"/>
      <c r="AJ37" s="669"/>
      <c r="AK37" s="646"/>
      <c r="AL37" s="649"/>
      <c r="AM37" s="649"/>
      <c r="AN37" s="649"/>
      <c r="AO37" s="649"/>
      <c r="AP37" s="649"/>
      <c r="AQ37" s="659"/>
      <c r="AR37" s="661"/>
      <c r="AS37" s="663"/>
      <c r="AT37" s="666"/>
      <c r="AU37" s="657"/>
      <c r="AV37" s="56"/>
      <c r="AW37" s="57"/>
      <c r="AX37" s="85"/>
      <c r="AY37" s="630"/>
      <c r="AZ37" s="628"/>
      <c r="BA37" s="630"/>
      <c r="BB37" s="59"/>
      <c r="BC37" s="630"/>
      <c r="BD37" s="636"/>
      <c r="BE37" s="636"/>
      <c r="BF37" s="636"/>
      <c r="BG37" s="636"/>
    </row>
    <row r="38" spans="2:59" s="15" customFormat="1" ht="29.25" customHeight="1">
      <c r="B38" s="639"/>
      <c r="C38" s="642"/>
      <c r="D38" s="633"/>
      <c r="E38" s="68"/>
      <c r="F38" s="629"/>
      <c r="G38" s="634"/>
      <c r="H38" s="678"/>
      <c r="I38" s="650"/>
      <c r="J38" s="650"/>
      <c r="K38" s="650"/>
      <c r="L38" s="650"/>
      <c r="M38" s="650"/>
      <c r="N38" s="675"/>
      <c r="O38" s="634"/>
      <c r="P38" s="629"/>
      <c r="Q38" s="634"/>
      <c r="R38" s="656"/>
      <c r="S38" s="672"/>
      <c r="T38" s="650"/>
      <c r="U38" s="650"/>
      <c r="V38" s="653"/>
      <c r="W38" s="634"/>
      <c r="X38" s="87"/>
      <c r="Y38" s="634"/>
      <c r="Z38" s="131"/>
      <c r="AA38" s="132"/>
      <c r="AB38" s="124"/>
      <c r="AC38" s="132"/>
      <c r="AD38" s="124"/>
      <c r="AE38" s="132"/>
      <c r="AF38" s="133"/>
      <c r="AG38" s="634"/>
      <c r="AH38" s="629"/>
      <c r="AI38" s="634"/>
      <c r="AJ38" s="670"/>
      <c r="AK38" s="647"/>
      <c r="AL38" s="650"/>
      <c r="AM38" s="650"/>
      <c r="AN38" s="650"/>
      <c r="AO38" s="650"/>
      <c r="AP38" s="650"/>
      <c r="AQ38" s="660"/>
      <c r="AR38" s="661"/>
      <c r="AS38" s="664"/>
      <c r="AT38" s="667"/>
      <c r="AU38" s="657"/>
      <c r="AV38" s="91"/>
      <c r="AW38" s="130"/>
      <c r="AX38" s="93"/>
      <c r="AY38" s="630"/>
      <c r="AZ38" s="629"/>
      <c r="BA38" s="630"/>
      <c r="BB38" s="60"/>
      <c r="BC38" s="630"/>
      <c r="BD38" s="629"/>
      <c r="BE38" s="629"/>
      <c r="BF38" s="629"/>
      <c r="BG38" s="629"/>
    </row>
    <row r="41" spans="2:59">
      <c r="B41" s="17" t="s">
        <v>158</v>
      </c>
    </row>
    <row r="42" spans="2:59" s="15" customFormat="1" ht="25.5" customHeight="1">
      <c r="B42" s="637" t="s">
        <v>157</v>
      </c>
      <c r="C42" s="640" t="s">
        <v>41</v>
      </c>
      <c r="D42" s="643" t="s">
        <v>82</v>
      </c>
      <c r="E42" s="68"/>
      <c r="F42" s="627">
        <v>5920</v>
      </c>
      <c r="G42" s="634" t="s">
        <v>84</v>
      </c>
      <c r="H42" s="627">
        <v>60</v>
      </c>
      <c r="I42" s="134"/>
      <c r="J42" s="134"/>
      <c r="K42" s="134"/>
      <c r="L42" s="134"/>
      <c r="M42" s="134"/>
      <c r="N42" s="134"/>
      <c r="O42" s="634" t="s">
        <v>84</v>
      </c>
      <c r="P42" s="627">
        <v>310</v>
      </c>
      <c r="Q42" s="634" t="s">
        <v>84</v>
      </c>
      <c r="R42" s="627">
        <v>0</v>
      </c>
      <c r="S42" s="134"/>
      <c r="T42" s="134"/>
      <c r="U42" s="134"/>
      <c r="V42" s="134"/>
      <c r="W42" s="634" t="s">
        <v>84</v>
      </c>
      <c r="X42" s="83" t="s">
        <v>83</v>
      </c>
      <c r="Y42" s="634" t="s">
        <v>84</v>
      </c>
      <c r="Z42" s="81"/>
      <c r="AA42" s="134"/>
      <c r="AB42" s="135"/>
      <c r="AC42" s="134"/>
      <c r="AD42" s="135"/>
      <c r="AE42" s="134"/>
      <c r="AF42" s="134"/>
      <c r="AG42" s="634" t="s">
        <v>84</v>
      </c>
      <c r="AH42" s="627">
        <v>2490</v>
      </c>
      <c r="AI42" s="634" t="s">
        <v>84</v>
      </c>
      <c r="AJ42" s="627">
        <v>0</v>
      </c>
      <c r="AK42" s="627">
        <v>0</v>
      </c>
      <c r="AL42" s="134"/>
      <c r="AM42" s="135"/>
      <c r="AN42" s="134"/>
      <c r="AO42" s="135"/>
      <c r="AP42" s="134"/>
      <c r="AQ42" s="134"/>
      <c r="AR42" s="635" t="s">
        <v>84</v>
      </c>
      <c r="AS42" s="54">
        <v>0</v>
      </c>
      <c r="AT42" s="54">
        <v>0</v>
      </c>
      <c r="AU42" s="635" t="s">
        <v>84</v>
      </c>
      <c r="AV42" s="53" t="s">
        <v>59</v>
      </c>
      <c r="AW42" s="54">
        <v>0</v>
      </c>
      <c r="AX42" s="54">
        <v>0</v>
      </c>
      <c r="AY42" s="630" t="s">
        <v>85</v>
      </c>
      <c r="AZ42" s="627">
        <v>0</v>
      </c>
      <c r="BA42" s="630" t="s">
        <v>85</v>
      </c>
      <c r="BB42" s="55" t="s">
        <v>156</v>
      </c>
      <c r="BC42" s="630" t="s">
        <v>85</v>
      </c>
      <c r="BD42" s="627">
        <v>0</v>
      </c>
      <c r="BE42" s="14"/>
      <c r="BF42" s="14"/>
      <c r="BG42" s="14"/>
    </row>
    <row r="43" spans="2:59" s="15" customFormat="1" ht="25.5" customHeight="1">
      <c r="B43" s="638"/>
      <c r="C43" s="641"/>
      <c r="D43" s="644"/>
      <c r="E43" s="68"/>
      <c r="F43" s="628"/>
      <c r="G43" s="634"/>
      <c r="H43" s="628"/>
      <c r="I43" s="136"/>
      <c r="J43" s="136"/>
      <c r="K43" s="136"/>
      <c r="L43" s="136"/>
      <c r="M43" s="136"/>
      <c r="N43" s="136"/>
      <c r="O43" s="634"/>
      <c r="P43" s="628"/>
      <c r="Q43" s="634"/>
      <c r="R43" s="628"/>
      <c r="S43" s="136"/>
      <c r="T43" s="136"/>
      <c r="U43" s="136"/>
      <c r="V43" s="136"/>
      <c r="W43" s="634"/>
      <c r="X43" s="86">
        <v>0</v>
      </c>
      <c r="Y43" s="634"/>
      <c r="Z43" s="86">
        <v>0</v>
      </c>
      <c r="AA43" s="136"/>
      <c r="AB43" s="137"/>
      <c r="AC43" s="136"/>
      <c r="AD43" s="137"/>
      <c r="AE43" s="136"/>
      <c r="AF43" s="136"/>
      <c r="AG43" s="634"/>
      <c r="AH43" s="631"/>
      <c r="AI43" s="634"/>
      <c r="AJ43" s="628"/>
      <c r="AK43" s="628"/>
      <c r="AL43" s="136"/>
      <c r="AM43" s="137"/>
      <c r="AN43" s="136"/>
      <c r="AO43" s="137"/>
      <c r="AP43" s="136"/>
      <c r="AQ43" s="136"/>
      <c r="AR43" s="635"/>
      <c r="AS43" s="57">
        <v>0</v>
      </c>
      <c r="AT43" s="85">
        <v>0</v>
      </c>
      <c r="AU43" s="635"/>
      <c r="AV43" s="56" t="s">
        <v>86</v>
      </c>
      <c r="AW43" s="57">
        <v>0</v>
      </c>
      <c r="AX43" s="85">
        <v>0</v>
      </c>
      <c r="AY43" s="630"/>
      <c r="AZ43" s="628"/>
      <c r="BA43" s="630"/>
      <c r="BB43" s="58">
        <v>0</v>
      </c>
      <c r="BC43" s="630"/>
      <c r="BD43" s="631"/>
      <c r="BE43" s="14"/>
      <c r="BF43" s="14"/>
      <c r="BG43" s="14"/>
    </row>
    <row r="44" spans="2:59" s="15" customFormat="1" ht="25.5" customHeight="1">
      <c r="B44" s="638"/>
      <c r="C44" s="641"/>
      <c r="D44" s="632" t="s">
        <v>87</v>
      </c>
      <c r="E44" s="68"/>
      <c r="F44" s="628"/>
      <c r="G44" s="634"/>
      <c r="H44" s="628"/>
      <c r="I44" s="136"/>
      <c r="J44" s="136"/>
      <c r="K44" s="136"/>
      <c r="L44" s="136"/>
      <c r="M44" s="136"/>
      <c r="N44" s="136"/>
      <c r="O44" s="634"/>
      <c r="P44" s="628"/>
      <c r="Q44" s="634"/>
      <c r="R44" s="628"/>
      <c r="S44" s="136"/>
      <c r="T44" s="136"/>
      <c r="U44" s="136"/>
      <c r="V44" s="136"/>
      <c r="W44" s="634"/>
      <c r="X44" s="67" t="s">
        <v>104</v>
      </c>
      <c r="Y44" s="634"/>
      <c r="Z44" s="82"/>
      <c r="AA44" s="136"/>
      <c r="AB44" s="137"/>
      <c r="AC44" s="136"/>
      <c r="AD44" s="137"/>
      <c r="AE44" s="136"/>
      <c r="AF44" s="136"/>
      <c r="AG44" s="634" t="s">
        <v>84</v>
      </c>
      <c r="AH44" s="627">
        <v>2490</v>
      </c>
      <c r="AI44" s="634"/>
      <c r="AJ44" s="628"/>
      <c r="AK44" s="628"/>
      <c r="AL44" s="136"/>
      <c r="AM44" s="137"/>
      <c r="AN44" s="136"/>
      <c r="AO44" s="137"/>
      <c r="AP44" s="136"/>
      <c r="AQ44" s="136"/>
      <c r="AR44" s="635"/>
      <c r="AS44" s="57">
        <v>0</v>
      </c>
      <c r="AT44" s="85">
        <v>0</v>
      </c>
      <c r="AU44" s="635"/>
      <c r="AV44" s="56" t="s">
        <v>88</v>
      </c>
      <c r="AW44" s="57">
        <v>0</v>
      </c>
      <c r="AX44" s="85">
        <v>0</v>
      </c>
      <c r="AY44" s="630"/>
      <c r="AZ44" s="628"/>
      <c r="BA44" s="630" t="s">
        <v>85</v>
      </c>
      <c r="BB44" s="59" t="s">
        <v>156</v>
      </c>
      <c r="BC44" s="630" t="s">
        <v>85</v>
      </c>
      <c r="BD44" s="627">
        <v>0</v>
      </c>
      <c r="BE44" s="14"/>
      <c r="BF44" s="14"/>
      <c r="BG44" s="14"/>
    </row>
    <row r="45" spans="2:59" s="15" customFormat="1" ht="25.5" customHeight="1">
      <c r="B45" s="639"/>
      <c r="C45" s="642"/>
      <c r="D45" s="633"/>
      <c r="E45" s="68"/>
      <c r="F45" s="629"/>
      <c r="G45" s="634"/>
      <c r="H45" s="629"/>
      <c r="I45" s="138"/>
      <c r="J45" s="138"/>
      <c r="K45" s="138"/>
      <c r="L45" s="138"/>
      <c r="M45" s="138"/>
      <c r="N45" s="138"/>
      <c r="O45" s="634"/>
      <c r="P45" s="629"/>
      <c r="Q45" s="634"/>
      <c r="R45" s="629"/>
      <c r="S45" s="138"/>
      <c r="T45" s="138"/>
      <c r="U45" s="138"/>
      <c r="V45" s="138"/>
      <c r="W45" s="634"/>
      <c r="X45" s="87">
        <v>0</v>
      </c>
      <c r="Y45" s="634"/>
      <c r="Z45" s="86">
        <v>0</v>
      </c>
      <c r="AA45" s="138"/>
      <c r="AB45" s="139"/>
      <c r="AC45" s="138"/>
      <c r="AD45" s="139"/>
      <c r="AE45" s="138"/>
      <c r="AF45" s="138"/>
      <c r="AG45" s="634"/>
      <c r="AH45" s="631"/>
      <c r="AI45" s="634"/>
      <c r="AJ45" s="629"/>
      <c r="AK45" s="629"/>
      <c r="AL45" s="138"/>
      <c r="AM45" s="139"/>
      <c r="AN45" s="138"/>
      <c r="AO45" s="139"/>
      <c r="AP45" s="138"/>
      <c r="AQ45" s="138"/>
      <c r="AR45" s="635"/>
      <c r="AS45" s="130">
        <v>0</v>
      </c>
      <c r="AT45" s="93">
        <v>0</v>
      </c>
      <c r="AU45" s="635"/>
      <c r="AV45" s="91" t="s">
        <v>89</v>
      </c>
      <c r="AW45" s="130">
        <v>0</v>
      </c>
      <c r="AX45" s="93">
        <v>0</v>
      </c>
      <c r="AY45" s="630"/>
      <c r="AZ45" s="629"/>
      <c r="BA45" s="630"/>
      <c r="BB45" s="60">
        <v>-1.0000000000000009E-2</v>
      </c>
      <c r="BC45" s="630"/>
      <c r="BD45" s="631"/>
      <c r="BE45" s="14"/>
      <c r="BF45" s="14"/>
      <c r="BG45" s="14"/>
    </row>
  </sheetData>
  <sheetProtection algorithmName="SHA-512" hashValue="PuCGF+Zp3+S12+amIUnQArQCQiiZ1G0cVb511eT1SlQ2pNnyXoKugnjS287+a1G6dT5TYGMvJJ6PDUSzwzdOpg==" saltValue="T06po4ywga1Uxf7m6zQ5Mw==" spinCount="100000" sheet="1" objects="1" scenarios="1"/>
  <mergeCells count="498">
    <mergeCell ref="A9:A10"/>
    <mergeCell ref="AV1:AX1"/>
    <mergeCell ref="AZ1:AZ4"/>
    <mergeCell ref="B1:B4"/>
    <mergeCell ref="C1:C4"/>
    <mergeCell ref="D1:D4"/>
    <mergeCell ref="F1:F4"/>
    <mergeCell ref="H1:N1"/>
    <mergeCell ref="P1:V1"/>
    <mergeCell ref="A7:A8"/>
    <mergeCell ref="AV5:AX5"/>
    <mergeCell ref="I7:I10"/>
    <mergeCell ref="J7:J10"/>
    <mergeCell ref="K7:K10"/>
    <mergeCell ref="L7:L10"/>
    <mergeCell ref="M7:M10"/>
    <mergeCell ref="N7:N10"/>
    <mergeCell ref="B7:B10"/>
    <mergeCell ref="C7:C10"/>
    <mergeCell ref="D7:D8"/>
    <mergeCell ref="F7:F10"/>
    <mergeCell ref="G7:G10"/>
    <mergeCell ref="H7:H10"/>
    <mergeCell ref="S7:S10"/>
    <mergeCell ref="BG2:BG4"/>
    <mergeCell ref="J3:N3"/>
    <mergeCell ref="T3:V3"/>
    <mergeCell ref="AB3:AF3"/>
    <mergeCell ref="AM3:AQ3"/>
    <mergeCell ref="H5:N5"/>
    <mergeCell ref="P5:V5"/>
    <mergeCell ref="X5:AF5"/>
    <mergeCell ref="AJ5:AQ5"/>
    <mergeCell ref="AS5:AT5"/>
    <mergeCell ref="BB1:BB4"/>
    <mergeCell ref="BD1:BG1"/>
    <mergeCell ref="R2:V2"/>
    <mergeCell ref="Z2:AF2"/>
    <mergeCell ref="AK2:AQ2"/>
    <mergeCell ref="AS2:AT2"/>
    <mergeCell ref="AW2:AX2"/>
    <mergeCell ref="BD2:BD4"/>
    <mergeCell ref="BE2:BE4"/>
    <mergeCell ref="BF2:BF4"/>
    <mergeCell ref="X1:AF1"/>
    <mergeCell ref="AH1:AH4"/>
    <mergeCell ref="AJ1:AQ1"/>
    <mergeCell ref="AS1:AT1"/>
    <mergeCell ref="BD5:BG5"/>
    <mergeCell ref="B11:B14"/>
    <mergeCell ref="C11:C14"/>
    <mergeCell ref="D11:D12"/>
    <mergeCell ref="F11:F14"/>
    <mergeCell ref="G11:G14"/>
    <mergeCell ref="H11:H14"/>
    <mergeCell ref="I11:I14"/>
    <mergeCell ref="J11:J14"/>
    <mergeCell ref="Q11:Q14"/>
    <mergeCell ref="R11:R14"/>
    <mergeCell ref="S11:S14"/>
    <mergeCell ref="T11:T14"/>
    <mergeCell ref="U11:U14"/>
    <mergeCell ref="V11:V14"/>
    <mergeCell ref="K11:K14"/>
    <mergeCell ref="L11:L14"/>
    <mergeCell ref="M11:M14"/>
    <mergeCell ref="N11:N14"/>
    <mergeCell ref="O11:O14"/>
    <mergeCell ref="P11:P14"/>
    <mergeCell ref="AM11:AM14"/>
    <mergeCell ref="AN11:AN14"/>
    <mergeCell ref="AO11:AO14"/>
    <mergeCell ref="BG11:BG12"/>
    <mergeCell ref="D13:D14"/>
    <mergeCell ref="AG13:AG14"/>
    <mergeCell ref="AH13:AH14"/>
    <mergeCell ref="BA13:BA14"/>
    <mergeCell ref="BC13:BC14"/>
    <mergeCell ref="BD13:BD14"/>
    <mergeCell ref="BE13:BE14"/>
    <mergeCell ref="BF13:BF14"/>
    <mergeCell ref="BG13:BG14"/>
    <mergeCell ref="AZ11:AZ14"/>
    <mergeCell ref="BA11:BA12"/>
    <mergeCell ref="BC11:BC12"/>
    <mergeCell ref="BD11:BD12"/>
    <mergeCell ref="BE11:BE12"/>
    <mergeCell ref="BF11:BF12"/>
    <mergeCell ref="AQ11:AQ14"/>
    <mergeCell ref="AR11:AR14"/>
    <mergeCell ref="AS11:AS14"/>
    <mergeCell ref="AT11:AT14"/>
    <mergeCell ref="AU11:AU14"/>
    <mergeCell ref="AY11:AY14"/>
    <mergeCell ref="AK11:AK14"/>
    <mergeCell ref="AL11:AL14"/>
    <mergeCell ref="T7:T10"/>
    <mergeCell ref="AP11:AP14"/>
    <mergeCell ref="W11:W14"/>
    <mergeCell ref="Y11:Y14"/>
    <mergeCell ref="AG11:AG12"/>
    <mergeCell ref="AH11:AH12"/>
    <mergeCell ref="AI11:AI14"/>
    <mergeCell ref="AJ11:AJ14"/>
    <mergeCell ref="BE7:BE8"/>
    <mergeCell ref="BF7:BF8"/>
    <mergeCell ref="BG7:BG8"/>
    <mergeCell ref="D9:D10"/>
    <mergeCell ref="AG9:AG10"/>
    <mergeCell ref="AH9:AH10"/>
    <mergeCell ref="BA9:BA10"/>
    <mergeCell ref="BC9:BC10"/>
    <mergeCell ref="BD9:BD10"/>
    <mergeCell ref="BE9:BE10"/>
    <mergeCell ref="AU7:AU10"/>
    <mergeCell ref="AY7:AY10"/>
    <mergeCell ref="AZ7:AZ10"/>
    <mergeCell ref="BA7:BA8"/>
    <mergeCell ref="BC7:BC8"/>
    <mergeCell ref="BD7:BD8"/>
    <mergeCell ref="AO7:AO10"/>
    <mergeCell ref="AP7:AP10"/>
    <mergeCell ref="AQ7:AQ10"/>
    <mergeCell ref="AR7:AR10"/>
    <mergeCell ref="AS7:AS10"/>
    <mergeCell ref="AT7:AT10"/>
    <mergeCell ref="AI7:AI10"/>
    <mergeCell ref="AJ7:AJ10"/>
    <mergeCell ref="BF9:BF10"/>
    <mergeCell ref="BG9:BG10"/>
    <mergeCell ref="B15:B18"/>
    <mergeCell ref="C15:C18"/>
    <mergeCell ref="D15:D16"/>
    <mergeCell ref="F15:F18"/>
    <mergeCell ref="G15:G18"/>
    <mergeCell ref="H15:H18"/>
    <mergeCell ref="I15:I18"/>
    <mergeCell ref="J15:J18"/>
    <mergeCell ref="AK7:AK10"/>
    <mergeCell ref="AL7:AL10"/>
    <mergeCell ref="AM7:AM10"/>
    <mergeCell ref="AN7:AN10"/>
    <mergeCell ref="U7:U10"/>
    <mergeCell ref="V7:V10"/>
    <mergeCell ref="W7:W10"/>
    <mergeCell ref="Y7:Y10"/>
    <mergeCell ref="AG7:AG8"/>
    <mergeCell ref="AH7:AH8"/>
    <mergeCell ref="O7:O10"/>
    <mergeCell ref="P7:P10"/>
    <mergeCell ref="Q7:Q10"/>
    <mergeCell ref="R7:R10"/>
    <mergeCell ref="Q15:Q18"/>
    <mergeCell ref="R15:R18"/>
    <mergeCell ref="S15:S18"/>
    <mergeCell ref="T15:T18"/>
    <mergeCell ref="U15:U18"/>
    <mergeCell ref="V15:V18"/>
    <mergeCell ref="K15:K18"/>
    <mergeCell ref="L15:L18"/>
    <mergeCell ref="M15:M18"/>
    <mergeCell ref="N15:N18"/>
    <mergeCell ref="O15:O18"/>
    <mergeCell ref="P15:P18"/>
    <mergeCell ref="AM15:AM18"/>
    <mergeCell ref="AN15:AN18"/>
    <mergeCell ref="AO15:AO18"/>
    <mergeCell ref="AP15:AP18"/>
    <mergeCell ref="W15:W18"/>
    <mergeCell ref="Y15:Y18"/>
    <mergeCell ref="AG15:AG16"/>
    <mergeCell ref="AH15:AH16"/>
    <mergeCell ref="AI15:AI18"/>
    <mergeCell ref="AJ15:AJ18"/>
    <mergeCell ref="BG15:BG16"/>
    <mergeCell ref="D17:D18"/>
    <mergeCell ref="AG17:AG18"/>
    <mergeCell ref="AH17:AH18"/>
    <mergeCell ref="BA17:BA18"/>
    <mergeCell ref="BC17:BC18"/>
    <mergeCell ref="BD17:BD18"/>
    <mergeCell ref="BE17:BE18"/>
    <mergeCell ref="BF17:BF18"/>
    <mergeCell ref="BG17:BG18"/>
    <mergeCell ref="AZ15:AZ18"/>
    <mergeCell ref="BA15:BA16"/>
    <mergeCell ref="BC15:BC16"/>
    <mergeCell ref="BD15:BD16"/>
    <mergeCell ref="BE15:BE16"/>
    <mergeCell ref="BF15:BF16"/>
    <mergeCell ref="AQ15:AQ18"/>
    <mergeCell ref="AR15:AR18"/>
    <mergeCell ref="AS15:AS18"/>
    <mergeCell ref="AT15:AT18"/>
    <mergeCell ref="AU15:AU18"/>
    <mergeCell ref="AY15:AY18"/>
    <mergeCell ref="AK15:AK18"/>
    <mergeCell ref="AL15:AL18"/>
    <mergeCell ref="S19:S22"/>
    <mergeCell ref="T19:T22"/>
    <mergeCell ref="I19:I22"/>
    <mergeCell ref="J19:J22"/>
    <mergeCell ref="K19:K22"/>
    <mergeCell ref="L19:L22"/>
    <mergeCell ref="M19:M22"/>
    <mergeCell ref="N19:N22"/>
    <mergeCell ref="B19:B22"/>
    <mergeCell ref="C19:C22"/>
    <mergeCell ref="D19:D20"/>
    <mergeCell ref="F19:F22"/>
    <mergeCell ref="G19:G22"/>
    <mergeCell ref="H19:H22"/>
    <mergeCell ref="BE19:BE20"/>
    <mergeCell ref="BF19:BF20"/>
    <mergeCell ref="BG19:BG20"/>
    <mergeCell ref="D21:D22"/>
    <mergeCell ref="AG21:AG22"/>
    <mergeCell ref="AH21:AH22"/>
    <mergeCell ref="BA21:BA22"/>
    <mergeCell ref="BC21:BC22"/>
    <mergeCell ref="BD21:BD22"/>
    <mergeCell ref="BE21:BE22"/>
    <mergeCell ref="AU19:AU22"/>
    <mergeCell ref="AY19:AY22"/>
    <mergeCell ref="AZ19:AZ22"/>
    <mergeCell ref="BA19:BA20"/>
    <mergeCell ref="BC19:BC20"/>
    <mergeCell ref="BD19:BD20"/>
    <mergeCell ref="AO19:AO22"/>
    <mergeCell ref="AP19:AP22"/>
    <mergeCell ref="AQ19:AQ22"/>
    <mergeCell ref="AR19:AR22"/>
    <mergeCell ref="AS19:AS22"/>
    <mergeCell ref="AT19:AT22"/>
    <mergeCell ref="AI19:AI22"/>
    <mergeCell ref="AJ19:AJ22"/>
    <mergeCell ref="BF21:BF22"/>
    <mergeCell ref="BG21:BG22"/>
    <mergeCell ref="B23:B26"/>
    <mergeCell ref="C23:C26"/>
    <mergeCell ref="D23:D24"/>
    <mergeCell ref="F23:F26"/>
    <mergeCell ref="G23:G26"/>
    <mergeCell ref="H23:H26"/>
    <mergeCell ref="I23:I26"/>
    <mergeCell ref="J23:J26"/>
    <mergeCell ref="AK19:AK22"/>
    <mergeCell ref="AL19:AL22"/>
    <mergeCell ref="AM19:AM22"/>
    <mergeCell ref="AN19:AN22"/>
    <mergeCell ref="U19:U22"/>
    <mergeCell ref="V19:V22"/>
    <mergeCell ref="W19:W22"/>
    <mergeCell ref="Y19:Y22"/>
    <mergeCell ref="AG19:AG20"/>
    <mergeCell ref="AH19:AH20"/>
    <mergeCell ref="O19:O22"/>
    <mergeCell ref="P19:P22"/>
    <mergeCell ref="Q19:Q22"/>
    <mergeCell ref="R19:R22"/>
    <mergeCell ref="Q23:Q26"/>
    <mergeCell ref="R23:R26"/>
    <mergeCell ref="S23:S26"/>
    <mergeCell ref="T23:T26"/>
    <mergeCell ref="U23:U26"/>
    <mergeCell ref="V23:V26"/>
    <mergeCell ref="K23:K26"/>
    <mergeCell ref="L23:L26"/>
    <mergeCell ref="M23:M26"/>
    <mergeCell ref="N23:N26"/>
    <mergeCell ref="O23:O26"/>
    <mergeCell ref="P23:P26"/>
    <mergeCell ref="AM23:AM26"/>
    <mergeCell ref="AN23:AN26"/>
    <mergeCell ref="AO23:AO26"/>
    <mergeCell ref="AP23:AP26"/>
    <mergeCell ref="W23:W26"/>
    <mergeCell ref="Y23:Y26"/>
    <mergeCell ref="AG23:AG24"/>
    <mergeCell ref="AH23:AH24"/>
    <mergeCell ref="AI23:AI26"/>
    <mergeCell ref="AJ23:AJ26"/>
    <mergeCell ref="BG23:BG24"/>
    <mergeCell ref="D25:D26"/>
    <mergeCell ref="AG25:AG26"/>
    <mergeCell ref="AH25:AH26"/>
    <mergeCell ref="BA25:BA26"/>
    <mergeCell ref="BC25:BC26"/>
    <mergeCell ref="BD25:BD26"/>
    <mergeCell ref="BE25:BE26"/>
    <mergeCell ref="BF25:BF26"/>
    <mergeCell ref="BG25:BG26"/>
    <mergeCell ref="AZ23:AZ26"/>
    <mergeCell ref="BA23:BA24"/>
    <mergeCell ref="BC23:BC24"/>
    <mergeCell ref="BD23:BD24"/>
    <mergeCell ref="BE23:BE24"/>
    <mergeCell ref="BF23:BF24"/>
    <mergeCell ref="AQ23:AQ26"/>
    <mergeCell ref="AR23:AR26"/>
    <mergeCell ref="AS23:AS26"/>
    <mergeCell ref="AT23:AT26"/>
    <mergeCell ref="AU23:AU26"/>
    <mergeCell ref="AY23:AY26"/>
    <mergeCell ref="AK23:AK26"/>
    <mergeCell ref="AL23:AL26"/>
    <mergeCell ref="S27:S30"/>
    <mergeCell ref="T27:T30"/>
    <mergeCell ref="I27:I30"/>
    <mergeCell ref="J27:J30"/>
    <mergeCell ref="K27:K30"/>
    <mergeCell ref="L27:L30"/>
    <mergeCell ref="M27:M30"/>
    <mergeCell ref="N27:N30"/>
    <mergeCell ref="B27:B30"/>
    <mergeCell ref="C27:C30"/>
    <mergeCell ref="D27:D28"/>
    <mergeCell ref="F27:F30"/>
    <mergeCell ref="G27:G30"/>
    <mergeCell ref="H27:H30"/>
    <mergeCell ref="BE27:BE28"/>
    <mergeCell ref="BF27:BF28"/>
    <mergeCell ref="BG27:BG28"/>
    <mergeCell ref="D29:D30"/>
    <mergeCell ref="AG29:AG30"/>
    <mergeCell ref="AH29:AH30"/>
    <mergeCell ref="BA29:BA30"/>
    <mergeCell ref="BC29:BC30"/>
    <mergeCell ref="BD29:BD30"/>
    <mergeCell ref="BE29:BE30"/>
    <mergeCell ref="AU27:AU30"/>
    <mergeCell ref="AY27:AY30"/>
    <mergeCell ref="AZ27:AZ30"/>
    <mergeCell ref="BA27:BA28"/>
    <mergeCell ref="BC27:BC28"/>
    <mergeCell ref="BD27:BD28"/>
    <mergeCell ref="AO27:AO30"/>
    <mergeCell ref="AP27:AP30"/>
    <mergeCell ref="AQ27:AQ30"/>
    <mergeCell ref="AR27:AR30"/>
    <mergeCell ref="AS27:AS30"/>
    <mergeCell ref="AT27:AT30"/>
    <mergeCell ref="AI27:AI30"/>
    <mergeCell ref="AJ27:AJ30"/>
    <mergeCell ref="BF29:BF30"/>
    <mergeCell ref="BG29:BG30"/>
    <mergeCell ref="B31:B34"/>
    <mergeCell ref="C31:C34"/>
    <mergeCell ref="D31:D32"/>
    <mergeCell ref="F31:F34"/>
    <mergeCell ref="G31:G34"/>
    <mergeCell ref="H31:H34"/>
    <mergeCell ref="I31:I34"/>
    <mergeCell ref="J31:J34"/>
    <mergeCell ref="AK27:AK30"/>
    <mergeCell ref="AL27:AL30"/>
    <mergeCell ref="AM27:AM30"/>
    <mergeCell ref="AN27:AN30"/>
    <mergeCell ref="U27:U30"/>
    <mergeCell ref="V27:V30"/>
    <mergeCell ref="W27:W30"/>
    <mergeCell ref="Y27:Y30"/>
    <mergeCell ref="AG27:AG28"/>
    <mergeCell ref="AH27:AH28"/>
    <mergeCell ref="O27:O30"/>
    <mergeCell ref="P27:P30"/>
    <mergeCell ref="Q27:Q30"/>
    <mergeCell ref="R27:R30"/>
    <mergeCell ref="Q31:Q34"/>
    <mergeCell ref="R31:R34"/>
    <mergeCell ref="S31:S34"/>
    <mergeCell ref="T31:T34"/>
    <mergeCell ref="U31:U34"/>
    <mergeCell ref="V31:V34"/>
    <mergeCell ref="K31:K34"/>
    <mergeCell ref="L31:L34"/>
    <mergeCell ref="M31:M34"/>
    <mergeCell ref="N31:N34"/>
    <mergeCell ref="O31:O34"/>
    <mergeCell ref="P31:P34"/>
    <mergeCell ref="AM31:AM34"/>
    <mergeCell ref="AN31:AN34"/>
    <mergeCell ref="AO31:AO34"/>
    <mergeCell ref="AP31:AP34"/>
    <mergeCell ref="W31:W34"/>
    <mergeCell ref="Y31:Y34"/>
    <mergeCell ref="AG31:AG32"/>
    <mergeCell ref="AH31:AH32"/>
    <mergeCell ref="AI31:AI34"/>
    <mergeCell ref="AJ31:AJ34"/>
    <mergeCell ref="BG31:BG32"/>
    <mergeCell ref="D33:D34"/>
    <mergeCell ref="AG33:AG34"/>
    <mergeCell ref="AH33:AH34"/>
    <mergeCell ref="BA33:BA34"/>
    <mergeCell ref="BC33:BC34"/>
    <mergeCell ref="BD33:BD34"/>
    <mergeCell ref="BE33:BE34"/>
    <mergeCell ref="BF33:BF34"/>
    <mergeCell ref="BG33:BG34"/>
    <mergeCell ref="AZ31:AZ34"/>
    <mergeCell ref="BA31:BA32"/>
    <mergeCell ref="BC31:BC32"/>
    <mergeCell ref="BD31:BD32"/>
    <mergeCell ref="BE31:BE32"/>
    <mergeCell ref="BF31:BF32"/>
    <mergeCell ref="AQ31:AQ34"/>
    <mergeCell ref="AR31:AR34"/>
    <mergeCell ref="AS31:AS34"/>
    <mergeCell ref="AT31:AT34"/>
    <mergeCell ref="AU31:AU34"/>
    <mergeCell ref="AY31:AY34"/>
    <mergeCell ref="AK31:AK34"/>
    <mergeCell ref="AL31:AL34"/>
    <mergeCell ref="S35:S38"/>
    <mergeCell ref="T35:T38"/>
    <mergeCell ref="I35:I38"/>
    <mergeCell ref="J35:J38"/>
    <mergeCell ref="K35:K38"/>
    <mergeCell ref="L35:L38"/>
    <mergeCell ref="M35:M38"/>
    <mergeCell ref="N35:N38"/>
    <mergeCell ref="B35:B38"/>
    <mergeCell ref="C35:C38"/>
    <mergeCell ref="D35:D36"/>
    <mergeCell ref="F35:F38"/>
    <mergeCell ref="G35:G38"/>
    <mergeCell ref="H35:H38"/>
    <mergeCell ref="BE35:BE36"/>
    <mergeCell ref="BF35:BF36"/>
    <mergeCell ref="BG35:BG36"/>
    <mergeCell ref="D37:D38"/>
    <mergeCell ref="AG37:AG38"/>
    <mergeCell ref="AH37:AH38"/>
    <mergeCell ref="BA37:BA38"/>
    <mergeCell ref="BC37:BC38"/>
    <mergeCell ref="BD37:BD38"/>
    <mergeCell ref="BE37:BE38"/>
    <mergeCell ref="AU35:AU38"/>
    <mergeCell ref="AY35:AY38"/>
    <mergeCell ref="AZ35:AZ38"/>
    <mergeCell ref="BA35:BA36"/>
    <mergeCell ref="BC35:BC36"/>
    <mergeCell ref="BD35:BD36"/>
    <mergeCell ref="AO35:AO38"/>
    <mergeCell ref="AP35:AP38"/>
    <mergeCell ref="AQ35:AQ38"/>
    <mergeCell ref="AR35:AR38"/>
    <mergeCell ref="AS35:AS38"/>
    <mergeCell ref="AT35:AT38"/>
    <mergeCell ref="AI35:AI38"/>
    <mergeCell ref="AJ35:AJ38"/>
    <mergeCell ref="BF37:BF38"/>
    <mergeCell ref="BG37:BG38"/>
    <mergeCell ref="B42:B45"/>
    <mergeCell ref="C42:C45"/>
    <mergeCell ref="D42:D43"/>
    <mergeCell ref="F42:F45"/>
    <mergeCell ref="G42:G45"/>
    <mergeCell ref="H42:H45"/>
    <mergeCell ref="O42:O45"/>
    <mergeCell ref="P42:P45"/>
    <mergeCell ref="AK35:AK38"/>
    <mergeCell ref="AL35:AL38"/>
    <mergeCell ref="AM35:AM38"/>
    <mergeCell ref="AN35:AN38"/>
    <mergeCell ref="U35:U38"/>
    <mergeCell ref="V35:V38"/>
    <mergeCell ref="W35:W38"/>
    <mergeCell ref="Y35:Y38"/>
    <mergeCell ref="AG35:AG36"/>
    <mergeCell ref="AH35:AH36"/>
    <mergeCell ref="O35:O38"/>
    <mergeCell ref="P35:P38"/>
    <mergeCell ref="Q35:Q38"/>
    <mergeCell ref="R35:R38"/>
    <mergeCell ref="AZ42:AZ45"/>
    <mergeCell ref="BA42:BA43"/>
    <mergeCell ref="BC42:BC43"/>
    <mergeCell ref="BD42:BD43"/>
    <mergeCell ref="D44:D45"/>
    <mergeCell ref="AG44:AG45"/>
    <mergeCell ref="AH44:AH45"/>
    <mergeCell ref="BA44:BA45"/>
    <mergeCell ref="BC44:BC45"/>
    <mergeCell ref="BD44:BD45"/>
    <mergeCell ref="AI42:AI45"/>
    <mergeCell ref="AJ42:AJ45"/>
    <mergeCell ref="AK42:AK45"/>
    <mergeCell ref="AR42:AR45"/>
    <mergeCell ref="AU42:AU45"/>
    <mergeCell ref="AY42:AY45"/>
    <mergeCell ref="Q42:Q45"/>
    <mergeCell ref="R42:R45"/>
    <mergeCell ref="W42:W45"/>
    <mergeCell ref="Y42:Y45"/>
    <mergeCell ref="AG42:AG43"/>
    <mergeCell ref="AH42:AH43"/>
  </mergeCells>
  <phoneticPr fontId="1"/>
  <pageMargins left="0.39370078740157483" right="0.39370078740157483" top="0.98425196850393704" bottom="0.39370078740157483" header="0.59055118110236227" footer="0"/>
  <pageSetup paperSize="9" scale="70" pageOrder="overThenDown" orientation="portrait" r:id="rId1"/>
  <headerFooter differentFirst="1">
    <firstHeader>&amp;L&amp;"ＤＦ特太ゴシック体,標準"&amp;18別表第３　家庭的保育事業（保育認定）</firstHeader>
  </headerFooter>
  <colBreaks count="2" manualBreakCount="2">
    <brk id="22" max="37" man="1"/>
    <brk id="43" max="37"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A8116-D5C6-4B2F-89DF-222F14CF6AB8}">
  <dimension ref="A1:AH31"/>
  <sheetViews>
    <sheetView view="pageBreakPreview" zoomScaleNormal="100" zoomScaleSheetLayoutView="100" workbookViewId="0">
      <selection activeCell="G21" sqref="G21:L21"/>
    </sheetView>
  </sheetViews>
  <sheetFormatPr defaultColWidth="2.5" defaultRowHeight="25.5" customHeight="1"/>
  <cols>
    <col min="1" max="1" width="26.875" style="140" customWidth="1"/>
    <col min="2" max="2" width="2.5" style="140" customWidth="1"/>
    <col min="3" max="9" width="2.125" style="140" customWidth="1"/>
    <col min="10" max="31" width="2.875" style="140" customWidth="1"/>
    <col min="32" max="32" width="2.125" style="140" customWidth="1"/>
    <col min="33" max="33" width="5.5" style="140" customWidth="1"/>
    <col min="34" max="34" width="67" style="142" customWidth="1"/>
    <col min="35" max="16384" width="2.5" style="140"/>
  </cols>
  <sheetData>
    <row r="1" spans="1:34" ht="25.5" customHeight="1">
      <c r="A1" s="247" t="s">
        <v>42</v>
      </c>
      <c r="B1" s="248"/>
      <c r="C1" s="248"/>
      <c r="D1" s="248"/>
      <c r="E1" s="248"/>
      <c r="F1" s="248"/>
      <c r="G1" s="248"/>
      <c r="H1" s="248"/>
      <c r="I1" s="248"/>
      <c r="J1" s="248"/>
      <c r="K1" s="248"/>
      <c r="L1" s="248"/>
      <c r="M1" s="248"/>
      <c r="N1" s="248"/>
      <c r="O1" s="248"/>
      <c r="P1" s="248"/>
      <c r="Q1" s="248"/>
      <c r="R1" s="248"/>
      <c r="S1" s="248"/>
      <c r="T1" s="248"/>
      <c r="U1" s="248"/>
      <c r="V1" s="248"/>
      <c r="W1" s="248"/>
      <c r="X1" s="248"/>
      <c r="Y1" s="248"/>
      <c r="Z1" s="248"/>
      <c r="AA1" s="248"/>
      <c r="AB1" s="248"/>
      <c r="AC1" s="248"/>
      <c r="AD1" s="248"/>
      <c r="AE1" s="248"/>
      <c r="AF1" s="248"/>
      <c r="AG1" s="248"/>
      <c r="AH1" s="248"/>
    </row>
    <row r="2" spans="1:34" ht="25.5" customHeight="1">
      <c r="A2" s="247"/>
      <c r="B2" s="248"/>
      <c r="C2" s="248"/>
      <c r="D2" s="248"/>
      <c r="E2" s="248"/>
      <c r="F2" s="248"/>
      <c r="G2" s="248"/>
      <c r="H2" s="248"/>
      <c r="I2" s="248"/>
      <c r="J2" s="248"/>
      <c r="K2" s="248"/>
      <c r="L2" s="248"/>
      <c r="M2" s="248"/>
      <c r="N2" s="248"/>
      <c r="O2" s="248"/>
      <c r="P2" s="248"/>
      <c r="Q2" s="248"/>
      <c r="R2" s="248"/>
      <c r="S2" s="248"/>
      <c r="T2" s="248"/>
      <c r="U2" s="248"/>
      <c r="V2" s="248"/>
      <c r="W2" s="248"/>
      <c r="X2" s="248"/>
      <c r="Y2" s="248"/>
      <c r="Z2" s="248"/>
      <c r="AA2" s="248"/>
      <c r="AB2" s="248"/>
      <c r="AC2" s="248"/>
      <c r="AD2" s="248"/>
      <c r="AE2" s="248"/>
      <c r="AF2" s="248"/>
      <c r="AG2" s="248"/>
      <c r="AH2" s="248"/>
    </row>
    <row r="3" spans="1:34" ht="30" customHeight="1">
      <c r="A3" s="720" t="s">
        <v>159</v>
      </c>
      <c r="B3" s="723" t="s">
        <v>102</v>
      </c>
      <c r="C3" s="726" t="s">
        <v>160</v>
      </c>
      <c r="D3" s="727"/>
      <c r="E3" s="727"/>
      <c r="F3" s="727"/>
      <c r="G3" s="728"/>
      <c r="H3" s="728"/>
      <c r="I3" s="728"/>
      <c r="J3" s="728"/>
      <c r="K3" s="728"/>
      <c r="L3" s="728"/>
      <c r="M3" s="728"/>
      <c r="N3" s="728"/>
      <c r="O3" s="728"/>
      <c r="P3" s="728"/>
      <c r="Q3" s="728"/>
      <c r="R3" s="728"/>
      <c r="S3" s="728"/>
      <c r="T3" s="728"/>
      <c r="U3" s="728"/>
      <c r="V3" s="728"/>
      <c r="W3" s="728"/>
      <c r="X3" s="728"/>
      <c r="Y3" s="728"/>
      <c r="Z3" s="728"/>
      <c r="AA3" s="728"/>
      <c r="AB3" s="728"/>
      <c r="AC3" s="728"/>
      <c r="AD3" s="728"/>
      <c r="AE3" s="728"/>
      <c r="AF3" s="728"/>
      <c r="AG3" s="729"/>
      <c r="AH3" s="730" t="s">
        <v>140</v>
      </c>
    </row>
    <row r="4" spans="1:34" ht="25.5" customHeight="1">
      <c r="A4" s="721"/>
      <c r="B4" s="724"/>
      <c r="C4" s="733">
        <v>49060</v>
      </c>
      <c r="D4" s="734"/>
      <c r="E4" s="734"/>
      <c r="F4" s="734"/>
      <c r="G4" s="734"/>
      <c r="H4" s="734"/>
      <c r="I4" s="734"/>
      <c r="J4" s="734"/>
      <c r="K4" s="734"/>
      <c r="L4" s="734"/>
      <c r="M4" s="734"/>
      <c r="N4" s="734"/>
      <c r="O4" s="735" t="s">
        <v>101</v>
      </c>
      <c r="P4" s="735"/>
      <c r="Q4" s="735"/>
      <c r="R4" s="735"/>
      <c r="S4" s="735"/>
      <c r="T4" s="735"/>
      <c r="U4" s="735"/>
      <c r="V4" s="735"/>
      <c r="W4" s="735"/>
      <c r="X4" s="735"/>
      <c r="Y4" s="735"/>
      <c r="Z4" s="735"/>
      <c r="AA4" s="735"/>
      <c r="AB4" s="735"/>
      <c r="AC4" s="735"/>
      <c r="AD4" s="735"/>
      <c r="AE4" s="735"/>
      <c r="AF4" s="735"/>
      <c r="AG4" s="736"/>
      <c r="AH4" s="731"/>
    </row>
    <row r="5" spans="1:34" ht="25.5" customHeight="1">
      <c r="A5" s="721"/>
      <c r="B5" s="724"/>
      <c r="C5" s="726" t="s">
        <v>161</v>
      </c>
      <c r="D5" s="727"/>
      <c r="E5" s="727"/>
      <c r="F5" s="727"/>
      <c r="G5" s="727"/>
      <c r="H5" s="727"/>
      <c r="I5" s="727"/>
      <c r="J5" s="727"/>
      <c r="K5" s="727"/>
      <c r="L5" s="727"/>
      <c r="M5" s="727"/>
      <c r="N5" s="727"/>
      <c r="O5" s="727"/>
      <c r="P5" s="727"/>
      <c r="Q5" s="727"/>
      <c r="R5" s="727"/>
      <c r="S5" s="727"/>
      <c r="T5" s="727"/>
      <c r="U5" s="727"/>
      <c r="V5" s="727"/>
      <c r="W5" s="727"/>
      <c r="X5" s="727"/>
      <c r="Y5" s="727"/>
      <c r="Z5" s="727"/>
      <c r="AA5" s="727"/>
      <c r="AB5" s="727"/>
      <c r="AC5" s="727"/>
      <c r="AD5" s="727"/>
      <c r="AE5" s="727"/>
      <c r="AF5" s="727"/>
      <c r="AG5" s="723"/>
      <c r="AH5" s="731"/>
    </row>
    <row r="6" spans="1:34" ht="25.5" customHeight="1">
      <c r="A6" s="722"/>
      <c r="B6" s="725"/>
      <c r="C6" s="733">
        <v>6130</v>
      </c>
      <c r="D6" s="734"/>
      <c r="E6" s="734"/>
      <c r="F6" s="734"/>
      <c r="G6" s="734"/>
      <c r="H6" s="734"/>
      <c r="I6" s="734"/>
      <c r="J6" s="734"/>
      <c r="K6" s="734"/>
      <c r="L6" s="734"/>
      <c r="M6" s="734"/>
      <c r="N6" s="734"/>
      <c r="O6" s="735" t="s">
        <v>101</v>
      </c>
      <c r="P6" s="735"/>
      <c r="Q6" s="735"/>
      <c r="R6" s="735"/>
      <c r="S6" s="735"/>
      <c r="T6" s="735"/>
      <c r="U6" s="735"/>
      <c r="V6" s="735"/>
      <c r="W6" s="735"/>
      <c r="X6" s="735"/>
      <c r="Y6" s="735"/>
      <c r="Z6" s="735"/>
      <c r="AA6" s="735"/>
      <c r="AB6" s="735"/>
      <c r="AC6" s="735"/>
      <c r="AD6" s="735"/>
      <c r="AE6" s="735"/>
      <c r="AF6" s="735"/>
      <c r="AG6" s="736"/>
      <c r="AH6" s="732"/>
    </row>
    <row r="7" spans="1:34" ht="25.5" customHeight="1">
      <c r="A7" s="248"/>
      <c r="B7" s="249"/>
      <c r="C7" s="250"/>
      <c r="D7" s="250"/>
      <c r="E7" s="250"/>
      <c r="F7" s="250"/>
      <c r="G7" s="251"/>
      <c r="H7" s="251"/>
      <c r="I7" s="251"/>
      <c r="J7" s="251"/>
      <c r="K7" s="251"/>
      <c r="L7" s="251"/>
      <c r="M7" s="251"/>
      <c r="N7" s="251"/>
      <c r="O7" s="251"/>
      <c r="P7" s="251"/>
      <c r="Q7" s="251"/>
      <c r="R7" s="251"/>
      <c r="S7" s="251"/>
      <c r="T7" s="251"/>
      <c r="U7" s="251"/>
      <c r="V7" s="251"/>
      <c r="W7" s="251"/>
      <c r="X7" s="251"/>
      <c r="Y7" s="251"/>
      <c r="Z7" s="251"/>
      <c r="AA7" s="251"/>
      <c r="AB7" s="251"/>
      <c r="AC7" s="251"/>
      <c r="AD7" s="251"/>
      <c r="AE7" s="251"/>
      <c r="AF7" s="251"/>
      <c r="AG7" s="251"/>
      <c r="AH7" s="252"/>
    </row>
    <row r="8" spans="1:34" ht="33.6" customHeight="1">
      <c r="A8" s="720" t="s">
        <v>43</v>
      </c>
      <c r="B8" s="727" t="s">
        <v>162</v>
      </c>
      <c r="C8" s="741" t="s">
        <v>44</v>
      </c>
      <c r="D8" s="741"/>
      <c r="E8" s="741"/>
      <c r="F8" s="741"/>
      <c r="G8" s="741"/>
      <c r="H8" s="741"/>
      <c r="I8" s="741"/>
      <c r="J8" s="741"/>
      <c r="K8" s="741"/>
      <c r="L8" s="742">
        <v>1950</v>
      </c>
      <c r="M8" s="742"/>
      <c r="N8" s="742"/>
      <c r="O8" s="742"/>
      <c r="P8" s="742"/>
      <c r="Q8" s="742"/>
      <c r="R8" s="742"/>
      <c r="S8" s="742"/>
      <c r="T8" s="741" t="s">
        <v>45</v>
      </c>
      <c r="U8" s="741"/>
      <c r="V8" s="741"/>
      <c r="W8" s="741"/>
      <c r="X8" s="741"/>
      <c r="Y8" s="741"/>
      <c r="Z8" s="741"/>
      <c r="AA8" s="742">
        <v>1350</v>
      </c>
      <c r="AB8" s="742"/>
      <c r="AC8" s="742"/>
      <c r="AD8" s="742"/>
      <c r="AE8" s="742"/>
      <c r="AF8" s="742"/>
      <c r="AG8" s="742"/>
      <c r="AH8" s="743" t="s">
        <v>163</v>
      </c>
    </row>
    <row r="9" spans="1:34" ht="33.6" customHeight="1">
      <c r="A9" s="737"/>
      <c r="B9" s="739"/>
      <c r="C9" s="741" t="s">
        <v>46</v>
      </c>
      <c r="D9" s="741"/>
      <c r="E9" s="741"/>
      <c r="F9" s="741"/>
      <c r="G9" s="741"/>
      <c r="H9" s="741"/>
      <c r="I9" s="741"/>
      <c r="J9" s="741"/>
      <c r="K9" s="741"/>
      <c r="L9" s="742">
        <v>1740</v>
      </c>
      <c r="M9" s="742"/>
      <c r="N9" s="742"/>
      <c r="O9" s="742"/>
      <c r="P9" s="742"/>
      <c r="Q9" s="742"/>
      <c r="R9" s="742"/>
      <c r="S9" s="742"/>
      <c r="T9" s="741" t="s">
        <v>164</v>
      </c>
      <c r="U9" s="741"/>
      <c r="V9" s="741"/>
      <c r="W9" s="741"/>
      <c r="X9" s="741"/>
      <c r="Y9" s="741"/>
      <c r="Z9" s="741"/>
      <c r="AA9" s="744">
        <v>1020</v>
      </c>
      <c r="AB9" s="744"/>
      <c r="AC9" s="744"/>
      <c r="AD9" s="744"/>
      <c r="AE9" s="744"/>
      <c r="AF9" s="744"/>
      <c r="AG9" s="744"/>
      <c r="AH9" s="743"/>
    </row>
    <row r="10" spans="1:34" ht="33.6" customHeight="1">
      <c r="A10" s="738"/>
      <c r="B10" s="740"/>
      <c r="C10" s="741" t="s">
        <v>48</v>
      </c>
      <c r="D10" s="741"/>
      <c r="E10" s="741"/>
      <c r="F10" s="741"/>
      <c r="G10" s="741"/>
      <c r="H10" s="741"/>
      <c r="I10" s="741"/>
      <c r="J10" s="741"/>
      <c r="K10" s="741"/>
      <c r="L10" s="742">
        <v>1710</v>
      </c>
      <c r="M10" s="742"/>
      <c r="N10" s="742"/>
      <c r="O10" s="742"/>
      <c r="P10" s="742"/>
      <c r="Q10" s="742"/>
      <c r="R10" s="742"/>
      <c r="S10" s="742"/>
      <c r="T10" s="741" t="s">
        <v>47</v>
      </c>
      <c r="U10" s="741"/>
      <c r="V10" s="741"/>
      <c r="W10" s="741"/>
      <c r="X10" s="741"/>
      <c r="Y10" s="741"/>
      <c r="Z10" s="741"/>
      <c r="AA10" s="742">
        <v>120</v>
      </c>
      <c r="AB10" s="742"/>
      <c r="AC10" s="742"/>
      <c r="AD10" s="742"/>
      <c r="AE10" s="742"/>
      <c r="AF10" s="742"/>
      <c r="AG10" s="742"/>
      <c r="AH10" s="743"/>
    </row>
    <row r="11" spans="1:34" ht="25.5" customHeight="1">
      <c r="A11" s="250"/>
      <c r="B11" s="250"/>
      <c r="C11" s="250"/>
      <c r="D11" s="254"/>
      <c r="E11" s="254"/>
      <c r="F11" s="254"/>
      <c r="G11" s="254"/>
      <c r="H11" s="255"/>
      <c r="I11" s="255"/>
      <c r="J11" s="255"/>
      <c r="K11" s="255"/>
      <c r="L11" s="250"/>
      <c r="M11" s="255"/>
      <c r="N11" s="255"/>
      <c r="O11" s="255"/>
      <c r="P11" s="255"/>
      <c r="Q11" s="255"/>
      <c r="R11" s="256"/>
      <c r="S11" s="256"/>
      <c r="T11" s="256"/>
      <c r="U11" s="256"/>
      <c r="V11" s="256"/>
      <c r="W11" s="256"/>
      <c r="X11" s="256"/>
      <c r="Y11" s="256"/>
      <c r="Z11" s="256"/>
      <c r="AA11" s="256"/>
      <c r="AB11" s="256"/>
      <c r="AC11" s="256"/>
      <c r="AD11" s="256"/>
      <c r="AE11" s="256"/>
      <c r="AF11" s="256"/>
      <c r="AG11" s="256"/>
      <c r="AH11" s="257"/>
    </row>
    <row r="12" spans="1:34" ht="30" customHeight="1">
      <c r="A12" s="258" t="s">
        <v>49</v>
      </c>
      <c r="B12" s="259" t="s">
        <v>91</v>
      </c>
      <c r="C12" s="763">
        <v>6510</v>
      </c>
      <c r="D12" s="763"/>
      <c r="E12" s="763"/>
      <c r="F12" s="763"/>
      <c r="G12" s="763"/>
      <c r="H12" s="763"/>
      <c r="I12" s="763"/>
      <c r="J12" s="763"/>
      <c r="K12" s="763"/>
      <c r="L12" s="763"/>
      <c r="M12" s="763"/>
      <c r="N12" s="763"/>
      <c r="O12" s="763"/>
      <c r="P12" s="763"/>
      <c r="Q12" s="763"/>
      <c r="R12" s="763"/>
      <c r="S12" s="763"/>
      <c r="T12" s="763"/>
      <c r="U12" s="763"/>
      <c r="V12" s="763"/>
      <c r="W12" s="763"/>
      <c r="X12" s="763"/>
      <c r="Y12" s="763"/>
      <c r="Z12" s="763"/>
      <c r="AA12" s="763"/>
      <c r="AB12" s="763"/>
      <c r="AC12" s="763"/>
      <c r="AD12" s="763"/>
      <c r="AE12" s="763"/>
      <c r="AF12" s="763"/>
      <c r="AG12" s="764"/>
      <c r="AH12" s="260" t="s">
        <v>50</v>
      </c>
    </row>
    <row r="13" spans="1:34" ht="25.5" customHeight="1">
      <c r="A13" s="250"/>
      <c r="B13" s="250"/>
      <c r="C13" s="250"/>
      <c r="D13" s="254"/>
      <c r="E13" s="254"/>
      <c r="F13" s="254"/>
      <c r="G13" s="254"/>
      <c r="H13" s="255"/>
      <c r="I13" s="255"/>
      <c r="J13" s="255"/>
      <c r="K13" s="255"/>
      <c r="L13" s="250"/>
      <c r="M13" s="255"/>
      <c r="N13" s="255"/>
      <c r="O13" s="255"/>
      <c r="P13" s="255"/>
      <c r="Q13" s="255"/>
      <c r="R13" s="256"/>
      <c r="S13" s="256"/>
      <c r="T13" s="256"/>
      <c r="U13" s="256"/>
      <c r="V13" s="256"/>
      <c r="W13" s="256"/>
      <c r="X13" s="256"/>
      <c r="Y13" s="256"/>
      <c r="Z13" s="256"/>
      <c r="AA13" s="256"/>
      <c r="AB13" s="256"/>
      <c r="AC13" s="256"/>
      <c r="AD13" s="256"/>
      <c r="AE13" s="256"/>
      <c r="AF13" s="256"/>
      <c r="AG13" s="256"/>
      <c r="AH13" s="261"/>
    </row>
    <row r="14" spans="1:34" ht="30" customHeight="1">
      <c r="A14" s="258" t="s">
        <v>51</v>
      </c>
      <c r="B14" s="259" t="s">
        <v>103</v>
      </c>
      <c r="C14" s="765">
        <v>164780</v>
      </c>
      <c r="D14" s="765"/>
      <c r="E14" s="765"/>
      <c r="F14" s="765"/>
      <c r="G14" s="765"/>
      <c r="H14" s="765"/>
      <c r="I14" s="765"/>
      <c r="J14" s="765"/>
      <c r="K14" s="765"/>
      <c r="L14" s="765"/>
      <c r="M14" s="765"/>
      <c r="N14" s="765"/>
      <c r="O14" s="765"/>
      <c r="P14" s="765"/>
      <c r="Q14" s="765"/>
      <c r="R14" s="765"/>
      <c r="S14" s="765"/>
      <c r="T14" s="765"/>
      <c r="U14" s="765"/>
      <c r="V14" s="765"/>
      <c r="W14" s="765"/>
      <c r="X14" s="765"/>
      <c r="Y14" s="765"/>
      <c r="Z14" s="765"/>
      <c r="AA14" s="765"/>
      <c r="AB14" s="765"/>
      <c r="AC14" s="765"/>
      <c r="AD14" s="765"/>
      <c r="AE14" s="765"/>
      <c r="AF14" s="765"/>
      <c r="AG14" s="766"/>
      <c r="AH14" s="260" t="s">
        <v>50</v>
      </c>
    </row>
    <row r="15" spans="1:34" ht="25.5" customHeight="1">
      <c r="A15" s="250"/>
      <c r="B15" s="250"/>
      <c r="C15" s="250"/>
      <c r="D15" s="254"/>
      <c r="E15" s="254"/>
      <c r="F15" s="254"/>
      <c r="G15" s="254"/>
      <c r="H15" s="255"/>
      <c r="I15" s="255"/>
      <c r="J15" s="255"/>
      <c r="K15" s="255"/>
      <c r="L15" s="250"/>
      <c r="M15" s="256"/>
      <c r="N15" s="255"/>
      <c r="O15" s="255"/>
      <c r="P15" s="255"/>
      <c r="Q15" s="255"/>
      <c r="R15" s="256"/>
      <c r="S15" s="256"/>
      <c r="T15" s="256"/>
      <c r="U15" s="256"/>
      <c r="V15" s="256"/>
      <c r="W15" s="256"/>
      <c r="X15" s="256"/>
      <c r="Y15" s="256"/>
      <c r="Z15" s="256"/>
      <c r="AA15" s="256"/>
      <c r="AB15" s="256"/>
      <c r="AC15" s="256"/>
      <c r="AD15" s="256"/>
      <c r="AE15" s="256"/>
      <c r="AF15" s="256"/>
      <c r="AG15" s="256"/>
      <c r="AH15" s="261"/>
    </row>
    <row r="16" spans="1:34" ht="30" customHeight="1">
      <c r="A16" s="258" t="s">
        <v>52</v>
      </c>
      <c r="B16" s="259" t="s">
        <v>92</v>
      </c>
      <c r="C16" s="767">
        <v>160000</v>
      </c>
      <c r="D16" s="767"/>
      <c r="E16" s="767"/>
      <c r="F16" s="767"/>
      <c r="G16" s="767"/>
      <c r="H16" s="767"/>
      <c r="I16" s="767"/>
      <c r="J16" s="767"/>
      <c r="K16" s="767"/>
      <c r="L16" s="767"/>
      <c r="M16" s="767"/>
      <c r="N16" s="767"/>
      <c r="O16" s="767"/>
      <c r="P16" s="767"/>
      <c r="Q16" s="767"/>
      <c r="R16" s="767"/>
      <c r="S16" s="767"/>
      <c r="T16" s="767"/>
      <c r="U16" s="767"/>
      <c r="V16" s="767"/>
      <c r="W16" s="767"/>
      <c r="X16" s="767"/>
      <c r="Y16" s="767"/>
      <c r="Z16" s="767"/>
      <c r="AA16" s="767"/>
      <c r="AB16" s="767"/>
      <c r="AC16" s="767"/>
      <c r="AD16" s="767"/>
      <c r="AE16" s="767"/>
      <c r="AF16" s="767"/>
      <c r="AG16" s="768"/>
      <c r="AH16" s="260" t="s">
        <v>50</v>
      </c>
    </row>
    <row r="17" spans="1:34" s="24" customFormat="1" ht="30" customHeight="1">
      <c r="A17" s="80"/>
      <c r="B17" s="253"/>
      <c r="C17" s="61"/>
      <c r="D17" s="61"/>
      <c r="E17" s="61"/>
      <c r="F17" s="61"/>
      <c r="G17" s="61"/>
      <c r="H17" s="61"/>
      <c r="I17" s="61"/>
      <c r="J17" s="61"/>
      <c r="K17" s="61"/>
      <c r="L17" s="61"/>
      <c r="M17" s="61"/>
      <c r="N17" s="61"/>
      <c r="O17" s="61"/>
      <c r="P17" s="61"/>
      <c r="Q17" s="61"/>
      <c r="R17" s="61"/>
      <c r="S17" s="61"/>
      <c r="T17" s="61"/>
      <c r="U17" s="61"/>
      <c r="V17" s="61"/>
      <c r="W17" s="61"/>
      <c r="X17" s="61"/>
      <c r="Y17" s="61"/>
      <c r="Z17" s="61"/>
      <c r="AA17" s="61"/>
      <c r="AB17" s="61"/>
      <c r="AC17" s="61"/>
      <c r="AD17" s="61"/>
      <c r="AE17" s="61"/>
      <c r="AF17" s="61"/>
      <c r="AG17" s="61"/>
      <c r="AH17" s="88"/>
    </row>
    <row r="18" spans="1:34" s="24" customFormat="1" ht="20.25" customHeight="1">
      <c r="A18" s="720" t="s">
        <v>110</v>
      </c>
      <c r="B18" s="746" t="s">
        <v>165</v>
      </c>
      <c r="C18" s="749" t="s">
        <v>111</v>
      </c>
      <c r="D18" s="262"/>
      <c r="E18" s="752" t="s">
        <v>112</v>
      </c>
      <c r="F18" s="752"/>
      <c r="G18" s="752"/>
      <c r="H18" s="752"/>
      <c r="I18" s="752"/>
      <c r="J18" s="62"/>
      <c r="K18" s="753" t="s">
        <v>166</v>
      </c>
      <c r="L18" s="753"/>
      <c r="M18" s="753"/>
      <c r="N18" s="753"/>
      <c r="O18" s="753"/>
      <c r="P18" s="753"/>
      <c r="Q18" s="753"/>
      <c r="R18" s="753"/>
      <c r="S18" s="753"/>
      <c r="T18" s="753"/>
      <c r="U18" s="753"/>
      <c r="V18" s="753"/>
      <c r="W18" s="753"/>
      <c r="X18" s="753"/>
      <c r="Y18" s="753"/>
      <c r="Z18" s="753"/>
      <c r="AA18" s="753"/>
      <c r="AB18" s="753"/>
      <c r="AC18" s="753"/>
      <c r="AD18" s="753"/>
      <c r="AE18" s="753"/>
      <c r="AF18" s="62"/>
      <c r="AG18" s="63"/>
      <c r="AH18" s="773" t="s">
        <v>241</v>
      </c>
    </row>
    <row r="19" spans="1:34" s="24" customFormat="1" ht="30" customHeight="1">
      <c r="A19" s="721"/>
      <c r="B19" s="747"/>
      <c r="C19" s="750"/>
      <c r="D19" s="24" t="s">
        <v>113</v>
      </c>
      <c r="E19" s="755">
        <v>79950</v>
      </c>
      <c r="F19" s="755"/>
      <c r="G19" s="755"/>
      <c r="H19" s="755"/>
      <c r="I19" s="755"/>
      <c r="J19" s="24" t="s">
        <v>114</v>
      </c>
      <c r="K19" s="776">
        <v>790</v>
      </c>
      <c r="L19" s="776"/>
      <c r="M19" s="776"/>
      <c r="N19" s="776"/>
      <c r="O19" s="263" t="s">
        <v>138</v>
      </c>
      <c r="P19" s="777" t="s">
        <v>167</v>
      </c>
      <c r="Q19" s="777"/>
      <c r="R19" s="777"/>
      <c r="S19" s="777"/>
      <c r="T19" s="777"/>
      <c r="U19" s="263" t="s">
        <v>84</v>
      </c>
      <c r="V19" s="745" t="s">
        <v>168</v>
      </c>
      <c r="W19" s="745"/>
      <c r="X19" s="745"/>
      <c r="Y19" s="745"/>
      <c r="Z19" s="263" t="s">
        <v>84</v>
      </c>
      <c r="AA19" s="756">
        <v>8.4</v>
      </c>
      <c r="AB19" s="756"/>
      <c r="AC19" s="756"/>
      <c r="AD19" s="756"/>
      <c r="AE19" s="64" t="s">
        <v>115</v>
      </c>
      <c r="AF19" s="64" t="s">
        <v>115</v>
      </c>
      <c r="AG19" s="65"/>
      <c r="AH19" s="774"/>
    </row>
    <row r="20" spans="1:34" s="24" customFormat="1" ht="30" customHeight="1">
      <c r="A20" s="721"/>
      <c r="B20" s="747"/>
      <c r="C20" s="751"/>
      <c r="D20" s="66"/>
      <c r="E20" s="264"/>
      <c r="F20" s="264"/>
      <c r="G20" s="264"/>
      <c r="H20" s="264"/>
      <c r="I20" s="757" t="s">
        <v>137</v>
      </c>
      <c r="J20" s="757"/>
      <c r="K20" s="757"/>
      <c r="L20" s="757"/>
      <c r="M20" s="757"/>
      <c r="N20" s="757"/>
      <c r="O20" s="757"/>
      <c r="P20" s="757"/>
      <c r="Q20" s="757"/>
      <c r="R20" s="757"/>
      <c r="S20" s="757"/>
      <c r="T20" s="757"/>
      <c r="U20" s="757"/>
      <c r="V20" s="757"/>
      <c r="W20" s="757"/>
      <c r="X20" s="757"/>
      <c r="Y20" s="757"/>
      <c r="Z20" s="757"/>
      <c r="AA20" s="757"/>
      <c r="AB20" s="757"/>
      <c r="AC20" s="757"/>
      <c r="AD20" s="757"/>
      <c r="AE20" s="757"/>
      <c r="AF20" s="757"/>
      <c r="AG20" s="758"/>
      <c r="AH20" s="774"/>
    </row>
    <row r="21" spans="1:34" s="24" customFormat="1" ht="20.25" customHeight="1">
      <c r="A21" s="721"/>
      <c r="B21" s="747"/>
      <c r="C21" s="749" t="s">
        <v>116</v>
      </c>
      <c r="D21" s="262"/>
      <c r="E21" s="752" t="s">
        <v>112</v>
      </c>
      <c r="F21" s="752"/>
      <c r="G21" s="752"/>
      <c r="H21" s="752"/>
      <c r="I21" s="752"/>
      <c r="J21" s="62"/>
      <c r="K21" s="753" t="s">
        <v>166</v>
      </c>
      <c r="L21" s="753"/>
      <c r="M21" s="753"/>
      <c r="N21" s="753"/>
      <c r="O21" s="753"/>
      <c r="P21" s="753"/>
      <c r="Q21" s="753"/>
      <c r="R21" s="753"/>
      <c r="S21" s="753"/>
      <c r="T21" s="753"/>
      <c r="U21" s="753"/>
      <c r="V21" s="753"/>
      <c r="W21" s="753"/>
      <c r="X21" s="753"/>
      <c r="Y21" s="753"/>
      <c r="Z21" s="753"/>
      <c r="AA21" s="753"/>
      <c r="AB21" s="753"/>
      <c r="AC21" s="753"/>
      <c r="AD21" s="753"/>
      <c r="AE21" s="262"/>
      <c r="AF21" s="62"/>
      <c r="AG21" s="63"/>
      <c r="AH21" s="774"/>
    </row>
    <row r="22" spans="1:34" s="24" customFormat="1" ht="30" customHeight="1">
      <c r="A22" s="721"/>
      <c r="B22" s="747"/>
      <c r="C22" s="750"/>
      <c r="D22" s="24" t="s">
        <v>113</v>
      </c>
      <c r="E22" s="755">
        <v>50000</v>
      </c>
      <c r="F22" s="755"/>
      <c r="G22" s="755"/>
      <c r="H22" s="755"/>
      <c r="I22" s="755"/>
      <c r="J22" s="24" t="s">
        <v>114</v>
      </c>
      <c r="L22" s="754">
        <v>500</v>
      </c>
      <c r="M22" s="754"/>
      <c r="N22" s="754"/>
      <c r="O22" s="754"/>
      <c r="P22" s="754"/>
      <c r="Q22" s="754"/>
      <c r="R22" s="754"/>
      <c r="S22" s="754"/>
      <c r="T22" s="754"/>
      <c r="U22" s="754"/>
      <c r="V22" s="754"/>
      <c r="W22" s="754"/>
      <c r="X22" s="754"/>
      <c r="Y22" s="754"/>
      <c r="Z22" s="754"/>
      <c r="AA22" s="754"/>
      <c r="AB22" s="754"/>
      <c r="AC22" s="754"/>
      <c r="AD22" s="141"/>
      <c r="AE22" s="64" t="s">
        <v>115</v>
      </c>
      <c r="AG22" s="65"/>
      <c r="AH22" s="774"/>
    </row>
    <row r="23" spans="1:34" s="24" customFormat="1" ht="30" customHeight="1">
      <c r="A23" s="721"/>
      <c r="B23" s="747"/>
      <c r="C23" s="751"/>
      <c r="D23" s="66"/>
      <c r="E23" s="264"/>
      <c r="F23" s="264"/>
      <c r="G23" s="264"/>
      <c r="H23" s="264"/>
      <c r="I23" s="757" t="s">
        <v>137</v>
      </c>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8"/>
      <c r="AH23" s="774"/>
    </row>
    <row r="24" spans="1:34" s="24" customFormat="1" ht="20.25" customHeight="1">
      <c r="A24" s="721"/>
      <c r="B24" s="747"/>
      <c r="C24" s="749" t="s">
        <v>117</v>
      </c>
      <c r="D24" s="769" t="s">
        <v>112</v>
      </c>
      <c r="E24" s="770"/>
      <c r="F24" s="770"/>
      <c r="G24" s="770"/>
      <c r="H24" s="770"/>
      <c r="I24" s="770"/>
      <c r="J24" s="770"/>
      <c r="K24" s="770"/>
      <c r="L24" s="770"/>
      <c r="M24" s="770"/>
      <c r="N24" s="265"/>
      <c r="O24" s="265"/>
      <c r="P24" s="265"/>
      <c r="Q24" s="265"/>
      <c r="R24" s="265"/>
      <c r="S24" s="265"/>
      <c r="T24" s="265"/>
      <c r="U24" s="265"/>
      <c r="V24" s="265"/>
      <c r="W24" s="265"/>
      <c r="X24" s="265"/>
      <c r="Y24" s="265"/>
      <c r="Z24" s="265"/>
      <c r="AA24" s="265"/>
      <c r="AB24" s="265"/>
      <c r="AC24" s="265"/>
      <c r="AD24" s="265"/>
      <c r="AE24" s="265"/>
      <c r="AF24" s="265"/>
      <c r="AG24" s="266"/>
      <c r="AH24" s="774"/>
    </row>
    <row r="25" spans="1:34" s="24" customFormat="1" ht="30" customHeight="1">
      <c r="A25" s="722"/>
      <c r="B25" s="748"/>
      <c r="C25" s="751"/>
      <c r="D25" s="771">
        <v>10000</v>
      </c>
      <c r="E25" s="772"/>
      <c r="F25" s="772"/>
      <c r="G25" s="772"/>
      <c r="H25" s="772"/>
      <c r="I25" s="772"/>
      <c r="J25" s="772"/>
      <c r="K25" s="772"/>
      <c r="L25" s="772"/>
      <c r="M25" s="772"/>
      <c r="N25" s="735" t="s">
        <v>118</v>
      </c>
      <c r="O25" s="735"/>
      <c r="P25" s="735"/>
      <c r="Q25" s="735"/>
      <c r="R25" s="735"/>
      <c r="S25" s="735"/>
      <c r="T25" s="735"/>
      <c r="U25" s="735"/>
      <c r="V25" s="735"/>
      <c r="W25" s="735"/>
      <c r="X25" s="735"/>
      <c r="Y25" s="735"/>
      <c r="Z25" s="735"/>
      <c r="AA25" s="735"/>
      <c r="AB25" s="735"/>
      <c r="AC25" s="735"/>
      <c r="AD25" s="735"/>
      <c r="AE25" s="735"/>
      <c r="AF25" s="735"/>
      <c r="AG25" s="736"/>
      <c r="AH25" s="775"/>
    </row>
    <row r="26" spans="1:34" ht="25.5" customHeight="1">
      <c r="A26" s="250"/>
      <c r="B26" s="250"/>
      <c r="C26" s="250"/>
      <c r="D26" s="254"/>
      <c r="E26" s="254"/>
      <c r="F26" s="254"/>
      <c r="G26" s="254"/>
      <c r="H26" s="255"/>
      <c r="I26" s="255"/>
      <c r="J26" s="255"/>
      <c r="K26" s="255"/>
      <c r="L26" s="250"/>
      <c r="M26" s="256"/>
      <c r="N26" s="255"/>
      <c r="O26" s="255"/>
      <c r="P26" s="255"/>
      <c r="Q26" s="255"/>
      <c r="R26" s="256"/>
      <c r="S26" s="256"/>
      <c r="T26" s="256"/>
      <c r="U26" s="256"/>
      <c r="V26" s="256"/>
      <c r="W26" s="256"/>
      <c r="X26" s="256"/>
      <c r="Y26" s="256"/>
      <c r="Z26" s="256"/>
      <c r="AA26" s="256"/>
      <c r="AB26" s="256"/>
      <c r="AC26" s="256"/>
      <c r="AD26" s="256"/>
      <c r="AE26" s="256"/>
      <c r="AF26" s="256"/>
      <c r="AG26" s="256"/>
      <c r="AH26" s="267" t="s">
        <v>93</v>
      </c>
    </row>
    <row r="27" spans="1:34" ht="30" customHeight="1">
      <c r="A27" s="258" t="s">
        <v>53</v>
      </c>
      <c r="B27" s="268" t="s">
        <v>139</v>
      </c>
      <c r="C27" s="765">
        <v>150000</v>
      </c>
      <c r="D27" s="765"/>
      <c r="E27" s="765"/>
      <c r="F27" s="765"/>
      <c r="G27" s="765"/>
      <c r="H27" s="765"/>
      <c r="I27" s="765"/>
      <c r="J27" s="765"/>
      <c r="K27" s="765"/>
      <c r="L27" s="765"/>
      <c r="M27" s="765"/>
      <c r="N27" s="765"/>
      <c r="O27" s="765"/>
      <c r="P27" s="765"/>
      <c r="Q27" s="765"/>
      <c r="R27" s="765"/>
      <c r="S27" s="765"/>
      <c r="T27" s="765"/>
      <c r="U27" s="765"/>
      <c r="V27" s="765"/>
      <c r="W27" s="765"/>
      <c r="X27" s="765"/>
      <c r="Y27" s="765"/>
      <c r="Z27" s="765"/>
      <c r="AA27" s="765"/>
      <c r="AB27" s="765"/>
      <c r="AC27" s="765"/>
      <c r="AD27" s="765"/>
      <c r="AE27" s="765"/>
      <c r="AF27" s="765"/>
      <c r="AG27" s="766"/>
      <c r="AH27" s="269" t="s">
        <v>50</v>
      </c>
    </row>
    <row r="28" spans="1:34" ht="25.5" customHeight="1">
      <c r="A28" s="253"/>
      <c r="B28" s="250"/>
      <c r="C28" s="270"/>
      <c r="D28" s="270"/>
      <c r="E28" s="270"/>
      <c r="F28" s="270"/>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c r="AF28" s="270"/>
      <c r="AG28" s="270"/>
      <c r="AH28" s="267"/>
    </row>
    <row r="29" spans="1:34" ht="63.6" customHeight="1">
      <c r="A29" s="258" t="s">
        <v>242</v>
      </c>
      <c r="B29" s="271" t="s">
        <v>243</v>
      </c>
      <c r="C29" s="759">
        <v>25000</v>
      </c>
      <c r="D29" s="759"/>
      <c r="E29" s="759"/>
      <c r="F29" s="759"/>
      <c r="G29" s="759"/>
      <c r="H29" s="759"/>
      <c r="I29" s="759"/>
      <c r="J29" s="759"/>
      <c r="K29" s="759"/>
      <c r="L29" s="759"/>
      <c r="M29" s="759"/>
      <c r="N29" s="759"/>
      <c r="O29" s="759"/>
      <c r="P29" s="759"/>
      <c r="Q29" s="759"/>
      <c r="R29" s="759"/>
      <c r="S29" s="759"/>
      <c r="T29" s="759"/>
      <c r="U29" s="759"/>
      <c r="V29" s="759"/>
      <c r="W29" s="759"/>
      <c r="X29" s="759"/>
      <c r="Y29" s="759"/>
      <c r="Z29" s="759"/>
      <c r="AA29" s="759"/>
      <c r="AB29" s="759"/>
      <c r="AC29" s="759"/>
      <c r="AD29" s="759"/>
      <c r="AE29" s="759"/>
      <c r="AF29" s="759"/>
      <c r="AG29" s="760"/>
      <c r="AH29" s="269" t="s">
        <v>244</v>
      </c>
    </row>
    <row r="30" spans="1:34" ht="25.5" customHeight="1">
      <c r="A30" s="761"/>
      <c r="B30" s="761"/>
      <c r="C30" s="761"/>
      <c r="D30" s="761"/>
      <c r="E30" s="761"/>
      <c r="F30" s="761"/>
      <c r="G30" s="761"/>
      <c r="H30" s="761"/>
      <c r="I30" s="761"/>
      <c r="J30" s="761"/>
      <c r="K30" s="761"/>
      <c r="L30" s="761"/>
      <c r="M30" s="761"/>
      <c r="N30" s="761"/>
      <c r="O30" s="761"/>
      <c r="P30" s="761"/>
      <c r="Q30" s="761"/>
      <c r="R30" s="761"/>
      <c r="S30" s="761"/>
      <c r="T30" s="761"/>
      <c r="U30" s="761"/>
      <c r="V30" s="761"/>
      <c r="W30" s="761"/>
      <c r="X30" s="761"/>
      <c r="Y30" s="761"/>
      <c r="Z30" s="761"/>
      <c r="AA30" s="761"/>
      <c r="AB30" s="761"/>
      <c r="AC30" s="761"/>
      <c r="AD30" s="761"/>
      <c r="AE30" s="761"/>
      <c r="AF30" s="761"/>
      <c r="AG30" s="761"/>
      <c r="AH30" s="761"/>
    </row>
    <row r="31" spans="1:34" ht="25.5" customHeight="1">
      <c r="A31" s="762" t="s">
        <v>169</v>
      </c>
      <c r="B31" s="762"/>
      <c r="C31" s="762"/>
      <c r="D31" s="762"/>
      <c r="E31" s="762"/>
      <c r="F31" s="762"/>
      <c r="G31" s="762"/>
      <c r="H31" s="762"/>
      <c r="I31" s="762"/>
      <c r="J31" s="762"/>
      <c r="K31" s="762"/>
      <c r="L31" s="762"/>
      <c r="M31" s="762"/>
      <c r="N31" s="762"/>
      <c r="O31" s="762"/>
      <c r="P31" s="762"/>
      <c r="Q31" s="762"/>
      <c r="R31" s="762"/>
      <c r="S31" s="762"/>
      <c r="T31" s="762"/>
      <c r="U31" s="762"/>
      <c r="V31" s="762"/>
      <c r="W31" s="762"/>
      <c r="X31" s="762"/>
      <c r="Y31" s="762"/>
      <c r="Z31" s="762"/>
      <c r="AA31" s="762"/>
      <c r="AB31" s="762"/>
      <c r="AC31" s="762"/>
      <c r="AD31" s="762"/>
      <c r="AE31" s="762"/>
      <c r="AF31" s="762"/>
      <c r="AG31" s="762"/>
      <c r="AH31" s="762"/>
    </row>
  </sheetData>
  <sheetProtection algorithmName="SHA-512" hashValue="0zJ2HzwTh+9++84Mh5AEBKg3VW7WULdKM84gASEiazZ4yTmtv/N0MRfXv7Eh6HUw8uLe4kq5JEt3X0tavL7Wpg==" saltValue="JiCtN+tj7JY2AL1wEhq6eQ==" spinCount="100000" sheet="1" objects="1" scenarios="1"/>
  <mergeCells count="53">
    <mergeCell ref="C29:AG29"/>
    <mergeCell ref="A30:AH30"/>
    <mergeCell ref="A31:AH31"/>
    <mergeCell ref="C12:AG12"/>
    <mergeCell ref="C14:AG14"/>
    <mergeCell ref="C16:AG16"/>
    <mergeCell ref="I23:AG23"/>
    <mergeCell ref="C24:C25"/>
    <mergeCell ref="D24:M24"/>
    <mergeCell ref="D25:M25"/>
    <mergeCell ref="N25:AG25"/>
    <mergeCell ref="C27:AG27"/>
    <mergeCell ref="AH18:AH25"/>
    <mergeCell ref="E19:I19"/>
    <mergeCell ref="K19:N19"/>
    <mergeCell ref="P19:T19"/>
    <mergeCell ref="V19:Y19"/>
    <mergeCell ref="A18:A25"/>
    <mergeCell ref="B18:B25"/>
    <mergeCell ref="C18:C20"/>
    <mergeCell ref="E18:I18"/>
    <mergeCell ref="K18:AE18"/>
    <mergeCell ref="C21:C23"/>
    <mergeCell ref="L22:AC22"/>
    <mergeCell ref="K21:AD21"/>
    <mergeCell ref="E22:I22"/>
    <mergeCell ref="AA19:AD19"/>
    <mergeCell ref="I20:AG20"/>
    <mergeCell ref="E21:I21"/>
    <mergeCell ref="AH8:AH10"/>
    <mergeCell ref="C9:K9"/>
    <mergeCell ref="L9:S9"/>
    <mergeCell ref="T9:Z9"/>
    <mergeCell ref="AA9:AG9"/>
    <mergeCell ref="C10:K10"/>
    <mergeCell ref="L10:S10"/>
    <mergeCell ref="T10:Z10"/>
    <mergeCell ref="AA10:AG10"/>
    <mergeCell ref="AA8:AG8"/>
    <mergeCell ref="A8:A10"/>
    <mergeCell ref="B8:B10"/>
    <mergeCell ref="C8:K8"/>
    <mergeCell ref="L8:S8"/>
    <mergeCell ref="T8:Z8"/>
    <mergeCell ref="A3:A6"/>
    <mergeCell ref="B3:B6"/>
    <mergeCell ref="C3:AG3"/>
    <mergeCell ref="AH3:AH6"/>
    <mergeCell ref="C4:N4"/>
    <mergeCell ref="O4:AG4"/>
    <mergeCell ref="C5:AG5"/>
    <mergeCell ref="C6:N6"/>
    <mergeCell ref="O6:AG6"/>
  </mergeCells>
  <phoneticPr fontId="1"/>
  <conditionalFormatting sqref="AH8:AH10">
    <cfRule type="expression" dxfId="1" priority="1">
      <formula>AH8&lt;#REF!</formula>
    </cfRule>
    <cfRule type="expression" dxfId="0" priority="2">
      <formula>AH8&gt;#REF!</formula>
    </cfRule>
  </conditionalFormatting>
  <printOptions horizontalCentered="1"/>
  <pageMargins left="0.39370078740157483" right="0.39370078740157483" top="0.39370078740157483" bottom="0.39370078740157483" header="0.31496062992125984" footer="0.15748031496062992"/>
  <pageSetup paperSize="9" scale="52"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6D1B78-6679-48A6-9DD3-E6DD377B443D}">
  <dimension ref="A1:L32"/>
  <sheetViews>
    <sheetView workbookViewId="0">
      <selection activeCell="G21" sqref="G21:L21"/>
    </sheetView>
  </sheetViews>
  <sheetFormatPr defaultRowHeight="13.5"/>
  <cols>
    <col min="1" max="1" width="31.125" style="213" customWidth="1"/>
    <col min="2" max="2" width="25.5" style="213" customWidth="1"/>
    <col min="3" max="3" width="3.125" style="213" customWidth="1"/>
    <col min="4" max="4" width="16.25" style="213" customWidth="1"/>
    <col min="5" max="5" width="13.75" style="213" customWidth="1"/>
    <col min="6" max="6" width="15.875" style="213" customWidth="1"/>
    <col min="7" max="7" width="16.25" style="213" customWidth="1"/>
    <col min="8" max="8" width="31.75" style="213" customWidth="1"/>
    <col min="9" max="9" width="35.5" style="213" customWidth="1"/>
    <col min="10" max="10" width="28.375" style="213" customWidth="1"/>
    <col min="11" max="11" width="28.75" style="213" customWidth="1"/>
    <col min="12" max="16384" width="9" style="213"/>
  </cols>
  <sheetData>
    <row r="1" spans="1:12" ht="25.5">
      <c r="A1" s="212" t="s">
        <v>201</v>
      </c>
      <c r="D1" s="214" t="s">
        <v>202</v>
      </c>
      <c r="E1" s="215" t="s">
        <v>203</v>
      </c>
      <c r="F1" s="215"/>
      <c r="G1" s="215"/>
      <c r="H1" s="214" t="s">
        <v>204</v>
      </c>
      <c r="I1" s="215" t="s">
        <v>203</v>
      </c>
      <c r="J1" s="214" t="s">
        <v>205</v>
      </c>
      <c r="K1" s="215" t="s">
        <v>203</v>
      </c>
      <c r="L1" s="215"/>
    </row>
    <row r="2" spans="1:12" ht="24">
      <c r="A2" s="216" t="s">
        <v>206</v>
      </c>
      <c r="D2" s="217" t="s">
        <v>207</v>
      </c>
      <c r="E2" s="218"/>
      <c r="F2" s="217" t="s">
        <v>208</v>
      </c>
      <c r="G2" s="219"/>
      <c r="H2" s="220" t="s">
        <v>209</v>
      </c>
      <c r="I2" s="221"/>
      <c r="J2" s="217" t="s">
        <v>210</v>
      </c>
      <c r="K2" s="221"/>
    </row>
    <row r="3" spans="1:12" ht="25.5">
      <c r="A3" s="212"/>
      <c r="D3" s="222" t="s">
        <v>211</v>
      </c>
      <c r="E3" s="218"/>
      <c r="F3" s="222" t="s">
        <v>212</v>
      </c>
      <c r="G3" s="223"/>
      <c r="H3" s="220" t="s">
        <v>213</v>
      </c>
      <c r="I3" s="221"/>
      <c r="J3" s="217" t="s">
        <v>213</v>
      </c>
      <c r="K3" s="221"/>
    </row>
    <row r="4" spans="1:12" ht="21">
      <c r="D4" s="224" t="s">
        <v>214</v>
      </c>
      <c r="E4" s="225"/>
      <c r="F4" s="224" t="s">
        <v>215</v>
      </c>
      <c r="G4" s="223"/>
      <c r="H4" s="226"/>
      <c r="I4" s="215"/>
      <c r="J4" s="220" t="s">
        <v>216</v>
      </c>
      <c r="K4" s="227"/>
    </row>
    <row r="5" spans="1:12" ht="21">
      <c r="D5" s="228"/>
      <c r="E5" s="229"/>
      <c r="F5" s="228"/>
      <c r="G5" s="230"/>
      <c r="H5" s="226"/>
      <c r="I5" s="215"/>
      <c r="J5" s="231" t="s">
        <v>217</v>
      </c>
      <c r="K5" s="221"/>
    </row>
    <row r="6" spans="1:12" ht="14.25">
      <c r="A6" s="232" t="s">
        <v>218</v>
      </c>
      <c r="B6" s="233">
        <f>積算表!G16</f>
        <v>0</v>
      </c>
      <c r="D6" s="227" t="s">
        <v>218</v>
      </c>
      <c r="E6" s="221"/>
      <c r="F6" s="228"/>
      <c r="G6" s="230"/>
      <c r="H6" s="227" t="s">
        <v>218</v>
      </c>
      <c r="I6" s="221"/>
      <c r="J6" s="227" t="s">
        <v>218</v>
      </c>
      <c r="K6" s="221"/>
    </row>
    <row r="7" spans="1:12" ht="18.75" customHeight="1">
      <c r="A7" s="227" t="s">
        <v>219</v>
      </c>
      <c r="B7" s="221"/>
      <c r="D7" s="227"/>
      <c r="E7" s="221"/>
      <c r="F7" s="234"/>
      <c r="G7" s="230"/>
      <c r="H7" s="227"/>
      <c r="I7" s="221"/>
      <c r="J7" s="227"/>
      <c r="K7" s="221"/>
    </row>
    <row r="8" spans="1:12" ht="14.25">
      <c r="A8" s="227" t="s">
        <v>213</v>
      </c>
      <c r="B8" s="221"/>
      <c r="D8" s="227"/>
      <c r="E8" s="221"/>
      <c r="F8" s="228"/>
      <c r="G8" s="230"/>
      <c r="H8" s="227"/>
      <c r="I8" s="221"/>
      <c r="J8" s="227"/>
      <c r="K8" s="221"/>
    </row>
    <row r="9" spans="1:12" ht="18.75" customHeight="1">
      <c r="A9" s="232" t="s">
        <v>220</v>
      </c>
      <c r="B9" s="233">
        <f>積算表!G21</f>
        <v>12</v>
      </c>
      <c r="D9" s="227" t="s">
        <v>220</v>
      </c>
      <c r="E9" s="221"/>
      <c r="F9" s="215"/>
      <c r="G9" s="215"/>
      <c r="H9" s="227" t="s">
        <v>220</v>
      </c>
      <c r="I9" s="221"/>
      <c r="J9" s="227" t="s">
        <v>220</v>
      </c>
      <c r="K9" s="221"/>
    </row>
    <row r="10" spans="1:12" ht="18.75" customHeight="1">
      <c r="A10" s="232" t="s">
        <v>221</v>
      </c>
      <c r="B10" s="233">
        <f>積算表!M21</f>
        <v>2</v>
      </c>
      <c r="D10" s="227" t="s">
        <v>221</v>
      </c>
      <c r="E10" s="221"/>
      <c r="F10" s="215"/>
      <c r="G10" s="215"/>
      <c r="H10" s="227" t="s">
        <v>221</v>
      </c>
      <c r="I10" s="221"/>
      <c r="J10" s="227" t="s">
        <v>221</v>
      </c>
      <c r="K10" s="221"/>
    </row>
    <row r="11" spans="1:12" ht="18.75" customHeight="1">
      <c r="A11" s="232" t="s">
        <v>222</v>
      </c>
      <c r="B11" s="233">
        <f>積算表!S21</f>
        <v>6</v>
      </c>
      <c r="D11" s="227" t="s">
        <v>222</v>
      </c>
      <c r="E11" s="221"/>
      <c r="F11" s="215"/>
      <c r="G11" s="215"/>
      <c r="H11" s="227" t="s">
        <v>222</v>
      </c>
      <c r="I11" s="221"/>
      <c r="J11" s="227" t="s">
        <v>222</v>
      </c>
      <c r="K11" s="221"/>
    </row>
    <row r="12" spans="1:12" ht="18.75" customHeight="1">
      <c r="A12" s="232" t="s">
        <v>223</v>
      </c>
      <c r="B12" s="235" t="str">
        <f>積算表!Y21</f>
        <v>○</v>
      </c>
      <c r="D12" s="227" t="s">
        <v>223</v>
      </c>
      <c r="E12" s="221"/>
      <c r="F12" s="215"/>
      <c r="G12" s="215"/>
      <c r="H12" s="227" t="s">
        <v>223</v>
      </c>
      <c r="I12" s="221"/>
      <c r="J12" s="227" t="s">
        <v>223</v>
      </c>
      <c r="K12" s="221"/>
    </row>
    <row r="13" spans="1:12">
      <c r="D13" s="215"/>
      <c r="E13" s="215"/>
      <c r="F13" s="215"/>
      <c r="G13" s="215"/>
      <c r="H13" s="215"/>
      <c r="I13" s="215"/>
      <c r="J13" s="215"/>
      <c r="K13" s="215"/>
    </row>
    <row r="14" spans="1:12">
      <c r="A14" s="236" t="s">
        <v>224</v>
      </c>
      <c r="D14" s="237" t="s">
        <v>224</v>
      </c>
      <c r="E14" s="215"/>
      <c r="F14" s="215"/>
      <c r="G14" s="215"/>
      <c r="H14" s="237" t="s">
        <v>224</v>
      </c>
      <c r="I14" s="215"/>
      <c r="J14" s="237" t="s">
        <v>224</v>
      </c>
      <c r="K14" s="215"/>
    </row>
    <row r="15" spans="1:12" ht="54">
      <c r="A15" s="238" t="s">
        <v>225</v>
      </c>
      <c r="B15" s="239" t="e">
        <f>積算表!M27</f>
        <v>#N/A</v>
      </c>
      <c r="D15" s="240" t="s">
        <v>225</v>
      </c>
      <c r="E15" s="241"/>
      <c r="F15" s="215"/>
      <c r="G15" s="215"/>
      <c r="H15" s="240" t="s">
        <v>225</v>
      </c>
      <c r="I15" s="241"/>
      <c r="J15" s="240" t="s">
        <v>225</v>
      </c>
      <c r="K15" s="241"/>
    </row>
    <row r="16" spans="1:12" ht="40.5">
      <c r="A16" s="240" t="s">
        <v>226</v>
      </c>
      <c r="B16" s="241"/>
      <c r="D16" s="240" t="s">
        <v>226</v>
      </c>
      <c r="E16" s="241"/>
      <c r="F16" s="215"/>
      <c r="G16" s="215"/>
      <c r="H16" s="240" t="s">
        <v>226</v>
      </c>
      <c r="I16" s="241"/>
      <c r="J16" s="240" t="s">
        <v>226</v>
      </c>
      <c r="K16" s="241"/>
    </row>
    <row r="17" spans="1:11" ht="40.5">
      <c r="A17" s="240" t="s">
        <v>227</v>
      </c>
      <c r="B17" s="241"/>
      <c r="D17" s="240" t="s">
        <v>227</v>
      </c>
      <c r="E17" s="241"/>
      <c r="F17" s="215"/>
      <c r="G17" s="215"/>
      <c r="H17" s="240" t="s">
        <v>227</v>
      </c>
      <c r="I17" s="241"/>
      <c r="J17" s="240" t="s">
        <v>227</v>
      </c>
      <c r="K17" s="241"/>
    </row>
    <row r="18" spans="1:11">
      <c r="A18" s="242"/>
      <c r="D18" s="227"/>
      <c r="E18" s="215"/>
      <c r="F18" s="215"/>
      <c r="G18" s="215"/>
      <c r="H18" s="243"/>
      <c r="I18" s="215"/>
      <c r="J18" s="243"/>
      <c r="K18" s="215"/>
    </row>
    <row r="19" spans="1:11" ht="24.75" customHeight="1">
      <c r="A19" s="238" t="s">
        <v>228</v>
      </c>
      <c r="B19" s="233" t="e">
        <f>積算表!M46</f>
        <v>#N/A</v>
      </c>
      <c r="C19" s="242"/>
      <c r="D19" s="240" t="s">
        <v>228</v>
      </c>
      <c r="E19" s="227"/>
      <c r="F19" s="215"/>
      <c r="G19" s="215"/>
      <c r="H19" s="240" t="s">
        <v>228</v>
      </c>
      <c r="I19" s="227"/>
      <c r="J19" s="240" t="s">
        <v>228</v>
      </c>
      <c r="K19" s="227"/>
    </row>
    <row r="20" spans="1:11" ht="27">
      <c r="A20" s="238" t="s">
        <v>229</v>
      </c>
      <c r="B20" s="233">
        <f>積算表!M47</f>
        <v>0</v>
      </c>
      <c r="D20" s="240" t="s">
        <v>229</v>
      </c>
      <c r="E20" s="221"/>
      <c r="F20" s="215"/>
      <c r="G20" s="215"/>
      <c r="H20" s="240" t="s">
        <v>229</v>
      </c>
      <c r="I20" s="221"/>
      <c r="J20" s="240" t="s">
        <v>229</v>
      </c>
      <c r="K20" s="221"/>
    </row>
    <row r="21" spans="1:11" ht="27">
      <c r="A21" s="238" t="s">
        <v>230</v>
      </c>
      <c r="B21" s="233" t="e">
        <f>積算表!M48</f>
        <v>#N/A</v>
      </c>
      <c r="D21" s="240" t="s">
        <v>230</v>
      </c>
      <c r="E21" s="221"/>
      <c r="F21" s="215"/>
      <c r="G21" s="215"/>
      <c r="H21" s="240" t="s">
        <v>230</v>
      </c>
      <c r="I21" s="221"/>
      <c r="J21" s="240" t="s">
        <v>230</v>
      </c>
      <c r="K21" s="221"/>
    </row>
    <row r="22" spans="1:11" ht="27">
      <c r="A22" s="238" t="s">
        <v>231</v>
      </c>
      <c r="B22" s="233">
        <f>積算表!M50</f>
        <v>0</v>
      </c>
      <c r="D22" s="240" t="s">
        <v>231</v>
      </c>
      <c r="E22" s="221"/>
      <c r="F22" s="215"/>
      <c r="G22" s="215"/>
      <c r="H22" s="240" t="s">
        <v>231</v>
      </c>
      <c r="I22" s="221"/>
      <c r="J22" s="240" t="s">
        <v>231</v>
      </c>
      <c r="K22" s="221"/>
    </row>
    <row r="23" spans="1:11" ht="27">
      <c r="A23" s="238" t="s">
        <v>232</v>
      </c>
      <c r="B23" s="233" t="e">
        <f>積算表!M51</f>
        <v>#N/A</v>
      </c>
      <c r="D23" s="240" t="s">
        <v>232</v>
      </c>
      <c r="E23" s="221"/>
      <c r="F23" s="215"/>
      <c r="G23" s="215"/>
      <c r="H23" s="240" t="s">
        <v>232</v>
      </c>
      <c r="I23" s="221"/>
      <c r="J23" s="240" t="s">
        <v>232</v>
      </c>
      <c r="K23" s="221"/>
    </row>
    <row r="24" spans="1:11">
      <c r="D24" s="215"/>
      <c r="E24" s="215"/>
      <c r="F24" s="215"/>
      <c r="G24" s="215"/>
      <c r="H24" s="215"/>
      <c r="I24" s="215"/>
      <c r="J24" s="215"/>
      <c r="K24" s="215"/>
    </row>
    <row r="25" spans="1:11">
      <c r="A25" s="237" t="s">
        <v>233</v>
      </c>
      <c r="B25" s="215"/>
      <c r="C25" s="215"/>
      <c r="D25" s="237" t="s">
        <v>233</v>
      </c>
      <c r="E25" s="215"/>
      <c r="F25" s="215"/>
      <c r="G25" s="215"/>
      <c r="H25" s="237" t="s">
        <v>233</v>
      </c>
      <c r="I25" s="215"/>
      <c r="J25" s="237" t="s">
        <v>233</v>
      </c>
      <c r="K25" s="215"/>
    </row>
    <row r="26" spans="1:11" ht="24.75" customHeight="1">
      <c r="A26" s="240" t="s">
        <v>228</v>
      </c>
      <c r="B26" s="221"/>
      <c r="C26" s="215"/>
      <c r="D26" s="240" t="s">
        <v>228</v>
      </c>
      <c r="E26" s="221"/>
      <c r="F26" s="215"/>
      <c r="G26" s="215"/>
      <c r="H26" s="240" t="s">
        <v>228</v>
      </c>
      <c r="I26" s="221"/>
      <c r="J26" s="240" t="s">
        <v>228</v>
      </c>
      <c r="K26" s="221"/>
    </row>
    <row r="27" spans="1:11" ht="27">
      <c r="A27" s="240" t="s">
        <v>229</v>
      </c>
      <c r="B27" s="221"/>
      <c r="C27" s="215"/>
      <c r="D27" s="240" t="s">
        <v>229</v>
      </c>
      <c r="E27" s="221"/>
      <c r="F27" s="215"/>
      <c r="G27" s="215"/>
      <c r="H27" s="240" t="s">
        <v>229</v>
      </c>
      <c r="I27" s="221"/>
      <c r="J27" s="240" t="s">
        <v>229</v>
      </c>
      <c r="K27" s="221"/>
    </row>
    <row r="28" spans="1:11" ht="27">
      <c r="A28" s="240" t="s">
        <v>230</v>
      </c>
      <c r="B28" s="221"/>
      <c r="C28" s="215"/>
      <c r="D28" s="240" t="s">
        <v>230</v>
      </c>
      <c r="E28" s="221"/>
      <c r="F28" s="215"/>
      <c r="G28" s="215"/>
      <c r="H28" s="240" t="s">
        <v>230</v>
      </c>
      <c r="I28" s="221"/>
      <c r="J28" s="240" t="s">
        <v>230</v>
      </c>
      <c r="K28" s="221"/>
    </row>
    <row r="29" spans="1:11" ht="27">
      <c r="A29" s="240" t="s">
        <v>231</v>
      </c>
      <c r="B29" s="221"/>
      <c r="C29" s="215"/>
      <c r="D29" s="240" t="s">
        <v>231</v>
      </c>
      <c r="E29" s="221"/>
      <c r="F29" s="215"/>
      <c r="G29" s="215"/>
      <c r="H29" s="240" t="s">
        <v>231</v>
      </c>
      <c r="I29" s="221"/>
      <c r="J29" s="240" t="s">
        <v>231</v>
      </c>
      <c r="K29" s="221"/>
    </row>
    <row r="30" spans="1:11" ht="27">
      <c r="A30" s="240" t="s">
        <v>232</v>
      </c>
      <c r="B30" s="221"/>
      <c r="C30" s="215"/>
      <c r="D30" s="240" t="s">
        <v>232</v>
      </c>
      <c r="E30" s="221"/>
      <c r="F30" s="215"/>
      <c r="G30" s="215"/>
      <c r="H30" s="240" t="s">
        <v>232</v>
      </c>
      <c r="I30" s="221"/>
      <c r="J30" s="240" t="s">
        <v>232</v>
      </c>
      <c r="K30" s="221"/>
    </row>
    <row r="31" spans="1:11">
      <c r="A31" s="215"/>
      <c r="B31" s="215"/>
      <c r="C31" s="215"/>
      <c r="D31" s="215"/>
      <c r="E31" s="215"/>
      <c r="F31" s="215"/>
      <c r="G31" s="215"/>
      <c r="H31" s="215"/>
      <c r="I31" s="215"/>
      <c r="J31" s="215"/>
      <c r="K31" s="215"/>
    </row>
    <row r="32" spans="1:11">
      <c r="A32" s="215"/>
      <c r="B32" s="215"/>
      <c r="C32" s="215"/>
      <c r="D32" s="215"/>
      <c r="E32" s="215"/>
      <c r="F32" s="215"/>
      <c r="G32" s="215"/>
      <c r="H32" s="215"/>
      <c r="I32" s="215"/>
      <c r="J32" s="215"/>
      <c r="K32" s="215"/>
    </row>
  </sheetData>
  <sheetProtection algorithmName="SHA-512" hashValue="iSKVXTsIk+ZsCsSrwadCU858UEzkSsuV0Mf73pgmgUh+oc9O5wTM9b4aBJ0p7LG98GRfLfTiihmm0UolT0CjHQ==" saltValue="AkqOcmqb/NR6urnHHVgO7w==" spinCount="100000" sheet="1" objects="1" scenarios="1"/>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積算表</vt:lpstr>
      <vt:lpstr>加算区分</vt:lpstr>
      <vt:lpstr>設定値</vt:lpstr>
      <vt:lpstr>保育単価表</vt:lpstr>
      <vt:lpstr>保育単価表②</vt:lpstr>
      <vt:lpstr>審査用</vt:lpstr>
      <vt:lpstr>積算表!Print_Area</vt:lpstr>
      <vt:lpstr>保育単価表!Print_Area</vt:lpstr>
      <vt:lpstr>保育単価表②!Print_Area</vt:lpstr>
      <vt:lpstr>保育単価表!Print_Titles</vt:lpstr>
      <vt:lpstr>栄養管理加算</vt:lpstr>
      <vt:lpstr>加算率C</vt:lpstr>
      <vt:lpstr>実施月数</vt:lpstr>
      <vt:lpstr>単価表</vt:lpstr>
      <vt:lpstr>定員</vt:lpstr>
      <vt:lpstr>平均勤続年数</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2026-02-16T06:06:18Z</dcterms:modified>
</cp:coreProperties>
</file>