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6(R8)年度\20260414人勧後単価適用\02_比較計算\"/>
    </mc:Choice>
  </mc:AlternateContent>
  <xr:revisionPtr revIDLastSave="0" documentId="13_ncr:1_{93CB99D2-2139-4FCB-A84D-2ED4FCC5F464}" xr6:coauthVersionLast="47" xr6:coauthVersionMax="47" xr10:uidLastSave="{00000000-0000-0000-0000-000000000000}"/>
  <bookViews>
    <workbookView xWindow="-120" yWindow="-120" windowWidth="29040" windowHeight="15720" xr2:uid="{8503ED2F-773A-4227-8C19-D750374A5DC2}"/>
  </bookViews>
  <sheets>
    <sheet name="施設情報" sheetId="20" r:id="rId1"/>
    <sheet name="児童情報 " sheetId="21" r:id="rId2"/>
    <sheet name="差額明細書【小規模】" sheetId="35" r:id="rId3"/>
    <sheet name="明細書【小規模】後" sheetId="22" r:id="rId4"/>
    <sheet name="明細書【小規模】前" sheetId="31" r:id="rId5"/>
    <sheet name="集計【小規模】" sheetId="32" r:id="rId6"/>
    <sheet name="後集計【小規模】" sheetId="23" r:id="rId7"/>
    <sheet name="単価①【小規模】" sheetId="29" state="hidden" r:id="rId8"/>
    <sheet name="単価①【小規模】 (2)" sheetId="33" state="hidden" r:id="rId9"/>
    <sheet name="保育単価②【小規模】" sheetId="34" state="hidden" r:id="rId10"/>
    <sheet name="保育単価②【小規模】後" sheetId="30" state="hidden" r:id="rId11"/>
  </sheets>
  <definedNames>
    <definedName name="_xlnm.Print_Area" localSheetId="2">差額明細書【小規模】!$A$1:$CL$146</definedName>
    <definedName name="_xlnm.Print_Area" localSheetId="3">明細書【小規模】後!$A$1:$CL$146</definedName>
    <definedName name="_xlnm.Print_Area" localSheetId="4">明細書【小規模】前!$A$1:$CL$146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121" i="35" l="1"/>
  <c r="BV116" i="35"/>
  <c r="AI92" i="35"/>
  <c r="AI87" i="35"/>
  <c r="AI82" i="35"/>
  <c r="AI77" i="35"/>
  <c r="AI72" i="35"/>
  <c r="AI67" i="35"/>
  <c r="BZ92" i="35"/>
  <c r="BZ87" i="35"/>
  <c r="BZ82" i="35"/>
  <c r="BZ77" i="35"/>
  <c r="BZ72" i="35"/>
  <c r="BZ67" i="35"/>
  <c r="BZ62" i="35"/>
  <c r="BZ57" i="35"/>
  <c r="BZ52" i="35"/>
  <c r="BZ47" i="35"/>
  <c r="BZ42" i="35"/>
  <c r="BZ37" i="35"/>
  <c r="BZ32" i="35"/>
  <c r="AB62" i="35"/>
  <c r="AB57" i="35"/>
  <c r="AB52" i="35"/>
  <c r="AB47" i="35"/>
  <c r="AB42" i="35"/>
  <c r="BA26" i="35"/>
  <c r="AI26" i="35"/>
  <c r="W26" i="35"/>
  <c r="J26" i="35"/>
  <c r="BA24" i="35"/>
  <c r="AE22" i="35"/>
  <c r="BY21" i="35"/>
  <c r="BC21" i="35"/>
  <c r="AE19" i="35"/>
  <c r="P19" i="35"/>
  <c r="J19" i="35"/>
  <c r="AE17" i="35"/>
  <c r="J16" i="35"/>
  <c r="BC15" i="35"/>
  <c r="AI12" i="35"/>
  <c r="O12" i="35"/>
  <c r="BC8" i="35"/>
  <c r="O8" i="35"/>
  <c r="BC6" i="35"/>
  <c r="O6" i="35"/>
  <c r="CD2" i="35"/>
  <c r="BR2" i="35"/>
  <c r="AB62" i="31"/>
  <c r="AB57" i="31"/>
  <c r="AB52" i="31"/>
  <c r="AB47" i="31"/>
  <c r="AB42" i="31"/>
  <c r="BA26" i="31"/>
  <c r="AI26" i="31"/>
  <c r="W26" i="31"/>
  <c r="J26" i="31"/>
  <c r="BA24" i="31"/>
  <c r="AE22" i="31"/>
  <c r="BY21" i="31"/>
  <c r="BC21" i="31"/>
  <c r="AE19" i="31"/>
  <c r="P19" i="31"/>
  <c r="J19" i="31"/>
  <c r="AE17" i="31"/>
  <c r="J16" i="31"/>
  <c r="BC15" i="31"/>
  <c r="AI12" i="31"/>
  <c r="O12" i="31"/>
  <c r="BC8" i="31"/>
  <c r="BC6" i="31"/>
  <c r="O6" i="31"/>
  <c r="CD2" i="31"/>
  <c r="BR2" i="31"/>
  <c r="O8" i="31"/>
  <c r="AM141" i="31"/>
  <c r="BV116" i="31"/>
  <c r="C6" i="32"/>
  <c r="C16" i="32"/>
  <c r="C11" i="32"/>
  <c r="C7" i="32"/>
  <c r="C5" i="32"/>
  <c r="C13" i="32"/>
  <c r="C4" i="32"/>
  <c r="C12" i="32"/>
  <c r="C8" i="32"/>
  <c r="C15" i="32"/>
  <c r="C14" i="32"/>
  <c r="C17" i="32"/>
  <c r="C18" i="32"/>
  <c r="C10" i="32"/>
  <c r="G27" i="32" l="1"/>
  <c r="G26" i="32"/>
  <c r="K7" i="32" s="1"/>
  <c r="G31" i="32"/>
  <c r="G30" i="32"/>
  <c r="G29" i="32"/>
  <c r="G28" i="32"/>
  <c r="G4" i="32"/>
  <c r="G5" i="32" s="1"/>
  <c r="G6" i="32" s="1"/>
  <c r="C19" i="32"/>
  <c r="G3" i="32"/>
  <c r="G24" i="32"/>
  <c r="G23" i="32"/>
  <c r="Y24" i="31" l="1"/>
  <c r="Y24" i="35"/>
  <c r="AK24" i="31"/>
  <c r="AK24" i="35"/>
  <c r="AI52" i="31"/>
  <c r="G7" i="32"/>
  <c r="G13" i="32" s="1"/>
  <c r="K9" i="32"/>
  <c r="G22" i="32"/>
  <c r="G21" i="32"/>
  <c r="G18" i="32"/>
  <c r="G20" i="32"/>
  <c r="G19" i="32"/>
  <c r="G17" i="32"/>
  <c r="K5" i="32"/>
  <c r="L24" i="31" l="1"/>
  <c r="L24" i="35"/>
  <c r="AI42" i="31"/>
  <c r="AI62" i="31"/>
  <c r="G10" i="32"/>
  <c r="G16" i="32"/>
  <c r="G8" i="32"/>
  <c r="K3" i="32" s="1"/>
  <c r="G12" i="32"/>
  <c r="G15" i="32"/>
  <c r="G14" i="32"/>
  <c r="G11" i="32"/>
  <c r="G9" i="32"/>
  <c r="C9" i="32"/>
  <c r="K8" i="32" l="1"/>
  <c r="AI57" i="31" s="1"/>
  <c r="AI32" i="31"/>
  <c r="K6" i="32"/>
  <c r="K4" i="32"/>
  <c r="AI37" i="31" l="1"/>
  <c r="AI47" i="31"/>
  <c r="AI97" i="31" l="1"/>
  <c r="BV106" i="31" s="1"/>
  <c r="BV111" i="31" s="1"/>
  <c r="BV141" i="31" s="1"/>
  <c r="K104" i="21" l="1"/>
  <c r="BA24" i="22"/>
  <c r="C10" i="23"/>
  <c r="AB62" i="22" l="1"/>
  <c r="AB47" i="22" l="1"/>
  <c r="AB57" i="22"/>
  <c r="AB52" i="22"/>
  <c r="AB42" i="22"/>
  <c r="C18" i="23"/>
  <c r="C16" i="23"/>
  <c r="G27" i="23" l="1"/>
  <c r="G28" i="23"/>
  <c r="G29" i="23"/>
  <c r="BA26" i="22"/>
  <c r="C14" i="23"/>
  <c r="G31" i="23" l="1"/>
  <c r="G30" i="23"/>
  <c r="Y24" i="22" s="1"/>
  <c r="AE17" i="22" l="1"/>
  <c r="O8" i="22" l="1"/>
  <c r="BC8" i="22"/>
  <c r="BC6" i="22"/>
  <c r="AE22" i="22" l="1"/>
  <c r="J19" i="22"/>
  <c r="AM141" i="22" l="1"/>
  <c r="BV116" i="22" s="1"/>
  <c r="AI26" i="22"/>
  <c r="W26" i="22"/>
  <c r="J26" i="22"/>
  <c r="BY21" i="22"/>
  <c r="BC21" i="22"/>
  <c r="AE19" i="22"/>
  <c r="P19" i="22"/>
  <c r="J16" i="22"/>
  <c r="BC15" i="22"/>
  <c r="AI12" i="22"/>
  <c r="O12" i="22"/>
  <c r="O6" i="22"/>
  <c r="CD2" i="22"/>
  <c r="BR2" i="22"/>
  <c r="C17" i="23"/>
  <c r="C8" i="23"/>
  <c r="C15" i="23"/>
  <c r="C11" i="23"/>
  <c r="C5" i="23"/>
  <c r="C6" i="23"/>
  <c r="C12" i="23"/>
  <c r="C4" i="23"/>
  <c r="C7" i="23"/>
  <c r="AK24" i="22" l="1"/>
  <c r="L24" i="22" s="1"/>
  <c r="G23" i="23"/>
  <c r="G24" i="23"/>
  <c r="G26" i="23"/>
  <c r="G4" i="23"/>
  <c r="G5" i="23" s="1"/>
  <c r="G3" i="23"/>
  <c r="C19" i="23"/>
  <c r="C9" i="23"/>
  <c r="K8" i="23" l="1"/>
  <c r="AI57" i="22" s="1"/>
  <c r="AI57" i="35" s="1"/>
  <c r="G6" i="23"/>
  <c r="G7" i="23"/>
  <c r="G16" i="23" s="1"/>
  <c r="K7" i="23"/>
  <c r="AI52" i="22" s="1"/>
  <c r="AI52" i="35" s="1"/>
  <c r="C13" i="23"/>
  <c r="K9" i="23" l="1"/>
  <c r="AI62" i="22" s="1"/>
  <c r="AI62" i="35" s="1"/>
  <c r="G19" i="23"/>
  <c r="G17" i="23"/>
  <c r="G22" i="23"/>
  <c r="G18" i="23"/>
  <c r="G21" i="23"/>
  <c r="G15" i="23"/>
  <c r="G13" i="23"/>
  <c r="G11" i="23"/>
  <c r="G20" i="23"/>
  <c r="G8" i="23"/>
  <c r="K3" i="23" s="1"/>
  <c r="G14" i="23"/>
  <c r="G12" i="23"/>
  <c r="G9" i="23"/>
  <c r="G10" i="23"/>
  <c r="K4" i="23" l="1"/>
  <c r="AI37" i="22" s="1"/>
  <c r="AI37" i="35" s="1"/>
  <c r="K5" i="23"/>
  <c r="AI42" i="22" s="1"/>
  <c r="AI42" i="35" s="1"/>
  <c r="K6" i="23"/>
  <c r="AI32" i="22"/>
  <c r="AI32" i="35" s="1"/>
  <c r="AI47" i="22" l="1"/>
  <c r="AI47" i="35" s="1"/>
  <c r="AI97" i="35" s="1"/>
  <c r="AI97" i="22" l="1"/>
  <c r="BV106" i="22" s="1"/>
  <c r="BV106" i="35" s="1"/>
  <c r="BV111" i="22" l="1"/>
  <c r="BV141" i="22" l="1"/>
  <c r="BV111" i="35"/>
  <c r="BV141" i="35" s="1"/>
</calcChain>
</file>

<file path=xl/sharedStrings.xml><?xml version="1.0" encoding="utf-8"?>
<sst xmlns="http://schemas.openxmlformats.org/spreadsheetml/2006/main" count="4945" uniqueCount="363">
  <si>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</si>
  <si>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</si>
  <si>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</si>
  <si>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</si>
  <si>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</si>
  <si>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</si>
  <si>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</si>
  <si>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</si>
  <si>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</si>
  <si>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</si>
  <si>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</si>
  <si>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</si>
  <si>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</si>
  <si>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</si>
  <si>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</si>
  <si>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</si>
  <si>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</si>
  <si>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</si>
  <si>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</si>
  <si>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</si>
  <si>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</si>
  <si>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</si>
  <si>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</si>
  <si>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</si>
  <si>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</si>
  <si>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</si>
  <si>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</si>
  <si>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</si>
  <si>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</si>
  <si>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</si>
  <si>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</si>
  <si>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</si>
  <si>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</si>
  <si>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</si>
  <si>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</si>
  <si>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</si>
  <si>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</si>
  <si>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</si>
  <si>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</si>
  <si>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</si>
  <si>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</si>
  <si>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</si>
  <si>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Ａ</t>
    <phoneticPr fontId="3"/>
  </si>
  <si>
    <t>Ｂ</t>
    <phoneticPr fontId="3"/>
  </si>
  <si>
    <t>利用定員</t>
    <rPh sb="0" eb="2">
      <t>リヨウ</t>
    </rPh>
    <rPh sb="2" eb="4">
      <t>テイイン</t>
    </rPh>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</si>
  <si>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</si>
  <si>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</si>
  <si>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</si>
  <si>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</si>
  <si>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</si>
  <si>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</si>
  <si>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</si>
  <si>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</si>
  <si>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</si>
  <si>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</si>
  <si>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</si>
  <si>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</si>
  <si>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</si>
  <si>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</si>
  <si>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</si>
  <si>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</si>
  <si>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</si>
  <si>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</si>
  <si>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</si>
  <si>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</si>
  <si>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</si>
  <si>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</si>
  <si>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</si>
  <si>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</si>
  <si>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</si>
  <si>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</si>
  <si>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</si>
  <si>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</si>
  <si>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</si>
  <si>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</si>
  <si>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</si>
  <si>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円</t>
    <rPh sb="0" eb="1">
      <t>エン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</si>
  <si>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</si>
  <si>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</si>
  <si>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</si>
  <si>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</si>
  <si>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</si>
  <si>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</si>
  <si>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</si>
  <si>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</si>
  <si>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</si>
  <si>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</si>
  <si>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</si>
  <si>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</si>
  <si>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</si>
  <si>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</si>
  <si>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</si>
  <si>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</si>
  <si>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</si>
  <si>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</si>
  <si>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</si>
  <si>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</si>
  <si>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</si>
  <si>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</si>
  <si>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</si>
  <si>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</si>
  <si>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</si>
  <si>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</si>
  <si>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</si>
  <si>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</si>
  <si>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</si>
  <si>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</si>
  <si>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栄養管理加算</t>
    <rPh sb="0" eb="2">
      <t>エイヨウ</t>
    </rPh>
    <rPh sb="2" eb="4">
      <t>カンリ</t>
    </rPh>
    <rPh sb="4" eb="6">
      <t>カサン</t>
    </rPh>
    <phoneticPr fontId="3"/>
  </si>
  <si>
    <t>栄養管理加算</t>
    <rPh sb="0" eb="4">
      <t>エイヨウカンリ</t>
    </rPh>
    <rPh sb="4" eb="6">
      <t>カサン</t>
    </rPh>
    <phoneticPr fontId="3"/>
  </si>
  <si>
    <t>AI12</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</si>
  <si>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</si>
  <si>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</si>
  <si>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</si>
  <si>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</si>
  <si>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</si>
  <si>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</si>
  <si>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</si>
  <si>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</si>
  <si>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</si>
  <si>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</si>
  <si>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</si>
  <si>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</si>
  <si>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</si>
  <si>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</si>
  <si>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</si>
  <si>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</si>
  <si>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</si>
  <si>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</si>
  <si>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</si>
  <si>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</si>
  <si>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</si>
  <si>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</si>
  <si>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</si>
  <si>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</si>
  <si>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</si>
  <si>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</si>
  <si>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</si>
  <si>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</si>
  <si>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</si>
  <si>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</si>
  <si>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</si>
  <si>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</si>
  <si>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</si>
  <si>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</si>
  <si>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</si>
  <si>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</si>
  <si>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</si>
  <si>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</si>
  <si>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</si>
  <si>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</si>
  <si>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</si>
  <si>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</si>
  <si>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</si>
  <si>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</si>
  <si>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</si>
  <si>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</si>
  <si>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</si>
  <si>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</si>
  <si>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</si>
  <si>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</si>
  <si>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</si>
  <si>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BA26</t>
  </si>
  <si>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</si>
  <si>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</si>
  <si>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</si>
  <si>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</si>
  <si>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</si>
  <si>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</si>
  <si>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</si>
  <si>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</si>
  <si>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</si>
  <si>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</si>
  <si>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</si>
  <si>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</si>
  <si>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</si>
  <si>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</si>
  <si>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</si>
  <si>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</si>
  <si>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</si>
  <si>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</si>
  <si>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</si>
  <si>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</si>
  <si>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</si>
  <si>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</si>
  <si>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</si>
  <si>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</si>
  <si>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</si>
  <si>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</si>
  <si>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</si>
  <si>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</si>
  <si>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</si>
  <si>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</si>
  <si>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</si>
  <si>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</si>
  <si>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</si>
  <si>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</si>
  <si>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</si>
  <si>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</si>
  <si>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</si>
  <si>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処遇区分１</t>
    <rPh sb="0" eb="2">
      <t>ショグウ</t>
    </rPh>
    <rPh sb="2" eb="4">
      <t>クブン</t>
    </rPh>
    <phoneticPr fontId="3"/>
  </si>
  <si>
    <t>（a）</t>
  </si>
  <si>
    <t>＋</t>
  </si>
  <si>
    <t>地域
区分</t>
    <rPh sb="0" eb="2">
      <t>チイキ</t>
    </rPh>
    <rPh sb="3" eb="5">
      <t>クブン</t>
    </rPh>
    <phoneticPr fontId="3"/>
  </si>
  <si>
    <t>認定
区分</t>
    <rPh sb="0" eb="2">
      <t>ニンテイ</t>
    </rPh>
    <rPh sb="3" eb="5">
      <t>クブン</t>
    </rPh>
    <phoneticPr fontId="38"/>
  </si>
  <si>
    <t>１歳児配置改善加算
（1,2歳児のうち年度の初日の前日における満年齢が1歳児の場合のみに加算）</t>
    <rPh sb="1" eb="3">
      <t>サイジ</t>
    </rPh>
    <rPh sb="3" eb="5">
      <t>ハイチ</t>
    </rPh>
    <rPh sb="5" eb="7">
      <t>カイゼン</t>
    </rPh>
    <rPh sb="7" eb="9">
      <t>カサン</t>
    </rPh>
    <phoneticPr fontId="38"/>
  </si>
  <si>
    <t>休日保育加算</t>
    <rPh sb="0" eb="2">
      <t>キュウジツ</t>
    </rPh>
    <rPh sb="2" eb="4">
      <t>ホイク</t>
    </rPh>
    <rPh sb="4" eb="6">
      <t>カサン</t>
    </rPh>
    <phoneticPr fontId="38"/>
  </si>
  <si>
    <t>夜間保育加算</t>
    <rPh sb="0" eb="2">
      <t>ヤカン</t>
    </rPh>
    <rPh sb="2" eb="4">
      <t>ホイク</t>
    </rPh>
    <rPh sb="4" eb="6">
      <t>カサン</t>
    </rPh>
    <phoneticPr fontId="38"/>
  </si>
  <si>
    <t>減価償却費加算</t>
    <rPh sb="0" eb="2">
      <t>ゲンカ</t>
    </rPh>
    <rPh sb="2" eb="5">
      <t>ショウキャクヒ</t>
    </rPh>
    <rPh sb="5" eb="7">
      <t>カサン</t>
    </rPh>
    <phoneticPr fontId="38"/>
  </si>
  <si>
    <t>賃借料加算</t>
    <rPh sb="0" eb="3">
      <t>チンシャクリョウ</t>
    </rPh>
    <rPh sb="3" eb="5">
      <t>カサン</t>
    </rPh>
    <phoneticPr fontId="38"/>
  </si>
  <si>
    <t>土曜日に閉所する場合</t>
    <rPh sb="0" eb="3">
      <t>ドヨウビ</t>
    </rPh>
    <rPh sb="4" eb="6">
      <t>ヘイショ</t>
    </rPh>
    <rPh sb="8" eb="10">
      <t>バアイ</t>
    </rPh>
    <phoneticPr fontId="38"/>
  </si>
  <si>
    <t>保育標準時間認定</t>
    <rPh sb="0" eb="2">
      <t>ホイク</t>
    </rPh>
    <rPh sb="2" eb="4">
      <t>ヒョウジュン</t>
    </rPh>
    <rPh sb="4" eb="6">
      <t>ジカン</t>
    </rPh>
    <rPh sb="6" eb="8">
      <t>ニンテイ</t>
    </rPh>
    <phoneticPr fontId="38"/>
  </si>
  <si>
    <t>保育短時間認定</t>
    <rPh sb="0" eb="2">
      <t>ホイク</t>
    </rPh>
    <rPh sb="2" eb="3">
      <t>タン</t>
    </rPh>
    <rPh sb="3" eb="5">
      <t>ジカン</t>
    </rPh>
    <rPh sb="5" eb="7">
      <t>ニンテイ</t>
    </rPh>
    <phoneticPr fontId="38"/>
  </si>
  <si>
    <t>月に１日土曜日を閉所する場合</t>
    <rPh sb="0" eb="1">
      <t>ツキ</t>
    </rPh>
    <rPh sb="3" eb="4">
      <t>ニチ</t>
    </rPh>
    <rPh sb="4" eb="7">
      <t>ドヨウビ</t>
    </rPh>
    <rPh sb="8" eb="10">
      <t>ヘイショ</t>
    </rPh>
    <rPh sb="12" eb="14">
      <t>バアイ</t>
    </rPh>
    <phoneticPr fontId="38"/>
  </si>
  <si>
    <t>月に２日土曜日を閉所する場合</t>
    <rPh sb="0" eb="1">
      <t>ツキ</t>
    </rPh>
    <rPh sb="3" eb="4">
      <t>ニチ</t>
    </rPh>
    <rPh sb="4" eb="7">
      <t>ドヨウビ</t>
    </rPh>
    <rPh sb="8" eb="10">
      <t>ヘイショ</t>
    </rPh>
    <rPh sb="12" eb="14">
      <t>バアイ</t>
    </rPh>
    <phoneticPr fontId="38"/>
  </si>
  <si>
    <t>全ての土曜日を閉所する場合</t>
    <rPh sb="0" eb="1">
      <t>スベ</t>
    </rPh>
    <rPh sb="3" eb="6">
      <t>ドヨウビ</t>
    </rPh>
    <rPh sb="7" eb="9">
      <t>ヘイショ</t>
    </rPh>
    <rPh sb="11" eb="13">
      <t>バアイ</t>
    </rPh>
    <phoneticPr fontId="38"/>
  </si>
  <si>
    <t>基本分単価</t>
    <rPh sb="0" eb="2">
      <t>キホン</t>
    </rPh>
    <rPh sb="2" eb="3">
      <t>ブン</t>
    </rPh>
    <rPh sb="3" eb="4">
      <t>タン</t>
    </rPh>
    <rPh sb="4" eb="5">
      <t>アタイ</t>
    </rPh>
    <phoneticPr fontId="3"/>
  </si>
  <si>
    <t>加算率（注２）</t>
    <rPh sb="0" eb="3">
      <t>カサンリツ</t>
    </rPh>
    <rPh sb="4" eb="5">
      <t>チュウ</t>
    </rPh>
    <phoneticPr fontId="38"/>
  </si>
  <si>
    <t>処遇改善等加算（区分１及び区分２）</t>
    <phoneticPr fontId="38"/>
  </si>
  <si>
    <t>加算額</t>
    <rPh sb="0" eb="3">
      <t>カサンガク</t>
    </rPh>
    <phoneticPr fontId="38"/>
  </si>
  <si>
    <t>(a)</t>
    <phoneticPr fontId="38"/>
  </si>
  <si>
    <t>（b）</t>
    <phoneticPr fontId="38"/>
  </si>
  <si>
    <t>（c）</t>
    <phoneticPr fontId="38"/>
  </si>
  <si>
    <t>（注１）</t>
    <phoneticPr fontId="38"/>
  </si>
  <si>
    <t>（注１）</t>
    <rPh sb="1" eb="2">
      <t>チュウ</t>
    </rPh>
    <phoneticPr fontId="3"/>
  </si>
  <si>
    <t>標　準</t>
    <rPh sb="0" eb="1">
      <t>シルベ</t>
    </rPh>
    <rPh sb="2" eb="3">
      <t>ジュン</t>
    </rPh>
    <phoneticPr fontId="38"/>
  </si>
  <si>
    <t>都市部</t>
    <rPh sb="0" eb="3">
      <t>トシブ</t>
    </rPh>
    <phoneticPr fontId="38"/>
  </si>
  <si>
    <t>①</t>
    <phoneticPr fontId="38"/>
  </si>
  <si>
    <t>②</t>
    <phoneticPr fontId="38"/>
  </si>
  <si>
    <t>③</t>
    <phoneticPr fontId="38"/>
  </si>
  <si>
    <t>④</t>
    <phoneticPr fontId="38"/>
  </si>
  <si>
    <t>⑥</t>
    <phoneticPr fontId="38"/>
  </si>
  <si>
    <t>⑦</t>
    <phoneticPr fontId="38"/>
  </si>
  <si>
    <t>⑨</t>
    <phoneticPr fontId="38"/>
  </si>
  <si>
    <t>⑩</t>
    <phoneticPr fontId="38"/>
  </si>
  <si>
    <t>⑪</t>
    <phoneticPr fontId="38"/>
  </si>
  <si>
    <t>⑫</t>
    <phoneticPr fontId="38"/>
  </si>
  <si>
    <t>⑬</t>
    <phoneticPr fontId="38"/>
  </si>
  <si>
    <t>⑭</t>
    <phoneticPr fontId="38"/>
  </si>
  <si>
    <t>⑮</t>
    <phoneticPr fontId="38"/>
  </si>
  <si>
    <t>⑯</t>
    <phoneticPr fontId="38"/>
  </si>
  <si>
    <t>⑰</t>
    <phoneticPr fontId="38"/>
  </si>
  <si>
    <t>⑱</t>
    <phoneticPr fontId="38"/>
  </si>
  <si>
    <t>⑲</t>
    <phoneticPr fontId="38"/>
  </si>
  <si>
    <t>20/100
地域</t>
    <phoneticPr fontId="3"/>
  </si>
  <si>
    <t>＋</t>
    <phoneticPr fontId="38"/>
  </si>
  <si>
    <t>×</t>
    <phoneticPr fontId="38"/>
  </si>
  <si>
    <t>（加算率（a）</t>
    <rPh sb="1" eb="3">
      <t>カサン</t>
    </rPh>
    <rPh sb="3" eb="4">
      <t>リツ</t>
    </rPh>
    <phoneticPr fontId="38"/>
  </si>
  <si>
    <t>加算率（b）</t>
    <rPh sb="0" eb="3">
      <t>カサンリツ</t>
    </rPh>
    <phoneticPr fontId="38"/>
  </si>
  <si>
    <t>÷</t>
    <phoneticPr fontId="38"/>
  </si>
  <si>
    <t>－</t>
    <phoneticPr fontId="38"/>
  </si>
  <si>
    <t>3号</t>
    <rPh sb="1" eb="2">
      <t>ゴウ</t>
    </rPh>
    <phoneticPr fontId="38"/>
  </si>
  <si>
    <t>休日保育の年間延べ利用子ども数</t>
    <rPh sb="0" eb="2">
      <t>キュウジツ</t>
    </rPh>
    <rPh sb="2" eb="4">
      <t>ホイク</t>
    </rPh>
    <rPh sb="5" eb="7">
      <t>ネンカン</t>
    </rPh>
    <rPh sb="7" eb="8">
      <t>ノ</t>
    </rPh>
    <rPh sb="9" eb="11">
      <t>リヨウ</t>
    </rPh>
    <rPh sb="11" eb="12">
      <t>コ</t>
    </rPh>
    <rPh sb="14" eb="15">
      <t>スウ</t>
    </rPh>
    <phoneticPr fontId="38"/>
  </si>
  <si>
    <t>　 　　 ～　210人</t>
    <rPh sb="10" eb="11">
      <t>ニン</t>
    </rPh>
    <phoneticPr fontId="38"/>
  </si>
  <si>
    <t>　 280人～　349人</t>
    <rPh sb="5" eb="6">
      <t>ニン</t>
    </rPh>
    <rPh sb="11" eb="12">
      <t>ニン</t>
    </rPh>
    <phoneticPr fontId="38"/>
  </si>
  <si>
    <t xml:space="preserve"> 　350人～　419人</t>
    <rPh sb="5" eb="6">
      <t>ニン</t>
    </rPh>
    <rPh sb="11" eb="12">
      <t>ニン</t>
    </rPh>
    <phoneticPr fontId="38"/>
  </si>
  <si>
    <t>　 420人～　489人</t>
    <rPh sb="5" eb="6">
      <t>ニン</t>
    </rPh>
    <rPh sb="11" eb="12">
      <t>ニン</t>
    </rPh>
    <phoneticPr fontId="38"/>
  </si>
  <si>
    <t xml:space="preserve"> 　490人～　559人</t>
    <rPh sb="5" eb="6">
      <t>ニン</t>
    </rPh>
    <rPh sb="11" eb="12">
      <t>ニン</t>
    </rPh>
    <phoneticPr fontId="38"/>
  </si>
  <si>
    <t>　 560人～　629人</t>
    <rPh sb="5" eb="6">
      <t>ニン</t>
    </rPh>
    <rPh sb="11" eb="12">
      <t>ニン</t>
    </rPh>
    <phoneticPr fontId="38"/>
  </si>
  <si>
    <t>各月初日の</t>
    <rPh sb="0" eb="2">
      <t>カクツキ</t>
    </rPh>
    <rPh sb="2" eb="4">
      <t>ショニチ</t>
    </rPh>
    <phoneticPr fontId="38"/>
  </si>
  <si>
    <t>　 630人～　699人</t>
    <rPh sb="5" eb="6">
      <t>ニン</t>
    </rPh>
    <rPh sb="11" eb="12">
      <t>ニン</t>
    </rPh>
    <phoneticPr fontId="38"/>
  </si>
  <si>
    <t>利用子ども数</t>
    <rPh sb="0" eb="2">
      <t>リヨウ</t>
    </rPh>
    <rPh sb="2" eb="3">
      <t>コ</t>
    </rPh>
    <rPh sb="5" eb="6">
      <t>スウ</t>
    </rPh>
    <phoneticPr fontId="38"/>
  </si>
  <si>
    <t xml:space="preserve"> 　700人～　769人</t>
    <rPh sb="5" eb="6">
      <t>ニン</t>
    </rPh>
    <rPh sb="11" eb="12">
      <t>ニン</t>
    </rPh>
    <phoneticPr fontId="38"/>
  </si>
  <si>
    <t xml:space="preserve"> 　770人～　839人</t>
    <rPh sb="5" eb="6">
      <t>ニン</t>
    </rPh>
    <rPh sb="11" eb="12">
      <t>ニン</t>
    </rPh>
    <phoneticPr fontId="38"/>
  </si>
  <si>
    <t xml:space="preserve"> 　910人～　979人</t>
    <rPh sb="5" eb="6">
      <t>ニン</t>
    </rPh>
    <rPh sb="11" eb="12">
      <t>ニン</t>
    </rPh>
    <phoneticPr fontId="38"/>
  </si>
  <si>
    <t>　 980人～1,049人</t>
    <rPh sb="5" eb="6">
      <t>ニン</t>
    </rPh>
    <rPh sb="12" eb="13">
      <t>ニン</t>
    </rPh>
    <phoneticPr fontId="38"/>
  </si>
  <si>
    <t xml:space="preserve"> 1,050人～</t>
    <rPh sb="6" eb="7">
      <t>ニン</t>
    </rPh>
    <phoneticPr fontId="38"/>
  </si>
  <si>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</si>
  <si>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</si>
  <si>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</si>
  <si>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</si>
  <si>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</si>
  <si>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</si>
  <si>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</si>
  <si>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処遇区分１標準</t>
    <rPh sb="2" eb="4">
      <t>クブン</t>
    </rPh>
    <rPh sb="5" eb="7">
      <t>ヒョウジュン</t>
    </rPh>
    <phoneticPr fontId="3"/>
  </si>
  <si>
    <t>処遇改善等加算区分１</t>
    <rPh sb="0" eb="2">
      <t>ショグウ</t>
    </rPh>
    <rPh sb="2" eb="4">
      <t>カイゼン</t>
    </rPh>
    <rPh sb="4" eb="5">
      <t>トウ</t>
    </rPh>
    <rPh sb="5" eb="7">
      <t>カサン</t>
    </rPh>
    <rPh sb="7" eb="9">
      <t>クブン</t>
    </rPh>
    <phoneticPr fontId="3"/>
  </si>
  <si>
    <t>１歳児配置改善加算</t>
    <rPh sb="1" eb="9">
      <t>サイジハイチカイゼンカサン</t>
    </rPh>
    <phoneticPr fontId="3"/>
  </si>
  <si>
    <t>１歳児配置改善加算</t>
    <rPh sb="1" eb="9">
      <t>サイジハイチカイゼンカサン</t>
    </rPh>
    <phoneticPr fontId="3"/>
  </si>
  <si>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</si>
  <si>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</si>
  <si>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</si>
  <si>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38"/>
  </si>
  <si>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38"/>
  </si>
  <si>
    <t>障害児保育加算（１歳児配置改善加算有り）
※1,2歳児のうち年度の初日の前日における満年齢が1歳児の特別な支援が必要な利用子どもの単価に加算</t>
    <rPh sb="25" eb="27">
      <t>サイジ</t>
    </rPh>
    <phoneticPr fontId="38"/>
  </si>
  <si>
    <t>連携施設を設定しない場合</t>
    <phoneticPr fontId="38"/>
  </si>
  <si>
    <t>食事の搬入について自園調理又は連携施設等からの搬入以外の方法による場合</t>
    <phoneticPr fontId="38"/>
  </si>
  <si>
    <t>管理者を配置していない場合</t>
    <rPh sb="0" eb="3">
      <t>カンリシャ</t>
    </rPh>
    <rPh sb="4" eb="6">
      <t>ハイチ</t>
    </rPh>
    <rPh sb="11" eb="13">
      <t>バアイ</t>
    </rPh>
    <phoneticPr fontId="38"/>
  </si>
  <si>
    <t>定員を恒常的に
超過する場合</t>
    <rPh sb="0" eb="2">
      <t>テイイン</t>
    </rPh>
    <rPh sb="3" eb="6">
      <t>コウジョウテキ</t>
    </rPh>
    <rPh sb="8" eb="10">
      <t>チョウカ</t>
    </rPh>
    <rPh sb="12" eb="14">
      <t>バアイ</t>
    </rPh>
    <phoneticPr fontId="38"/>
  </si>
  <si>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</si>
  <si>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</si>
  <si>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38"/>
  </si>
  <si>
    <t xml:space="preserve"> 6人
　から
12人
　まで</t>
    <rPh sb="2" eb="3">
      <t>ニン</t>
    </rPh>
    <rPh sb="10" eb="11">
      <t>ニン</t>
    </rPh>
    <phoneticPr fontId="3"/>
  </si>
  <si>
    <t>１､２歳児</t>
    <rPh sb="3" eb="5">
      <t>サイジ</t>
    </rPh>
    <phoneticPr fontId="3"/>
  </si>
  <si>
    <t>ａ地域</t>
    <phoneticPr fontId="38"/>
  </si>
  <si>
    <t>(⑥＋⑦＋⑫)</t>
    <phoneticPr fontId="38"/>
  </si>
  <si>
    <t>(⑥～⑱)</t>
    <phoneticPr fontId="38"/>
  </si>
  <si>
    <t>ｂ地域</t>
    <phoneticPr fontId="38"/>
  </si>
  <si>
    <t>　 211人～　279人</t>
    <phoneticPr fontId="38"/>
  </si>
  <si>
    <t>ｃ地域</t>
    <phoneticPr fontId="38"/>
  </si>
  <si>
    <t>ｄ地域</t>
    <phoneticPr fontId="38"/>
  </si>
  <si>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</si>
  <si>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</si>
  <si>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38"/>
  </si>
  <si>
    <t>20人～30人</t>
    <rPh sb="2" eb="3">
      <t>ニン</t>
    </rPh>
    <rPh sb="6" eb="7">
      <t>ニン</t>
    </rPh>
    <phoneticPr fontId="38"/>
  </si>
  <si>
    <t>　 840人～　909人</t>
  </si>
  <si>
    <t>31人～40人</t>
    <rPh sb="2" eb="3">
      <t>ニン</t>
    </rPh>
    <rPh sb="6" eb="7">
      <t>ニン</t>
    </rPh>
    <phoneticPr fontId="38"/>
  </si>
  <si>
    <t>41人～</t>
    <rPh sb="2" eb="3">
      <t>ニン</t>
    </rPh>
    <phoneticPr fontId="38"/>
  </si>
  <si>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</si>
  <si>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</si>
  <si>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</si>
  <si>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</si>
  <si>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20250401_小規模_公定価格保育単価表２【更新後】</t>
    <rPh sb="9" eb="12">
      <t>ショウキボ</t>
    </rPh>
    <rPh sb="13" eb="17">
      <t>コウテイカカク</t>
    </rPh>
    <rPh sb="17" eb="22">
      <t>ホイクタンカヒョウ</t>
    </rPh>
    <rPh sb="24" eb="27">
      <t>コウシンゴ</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</si>
  <si>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</si>
  <si>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</si>
  <si>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</si>
  <si>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</si>
  <si>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</si>
  <si>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</si>
  <si>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</si>
  <si>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</si>
  <si>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</si>
  <si>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</si>
  <si>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</si>
  <si>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</si>
  <si>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</si>
  <si>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</si>
  <si>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</si>
  <si>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</si>
  <si>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</si>
  <si>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L24</t>
  </si>
  <si>
    <t>処遇区分１標準（加算率c）</t>
    <rPh sb="2" eb="4">
      <t>クブン</t>
    </rPh>
    <rPh sb="5" eb="7">
      <t>ヒョウジュン</t>
    </rPh>
    <rPh sb="8" eb="11">
      <t>カサンリツ</t>
    </rPh>
    <phoneticPr fontId="3"/>
  </si>
  <si>
    <t>加算率c</t>
    <rPh sb="0" eb="3">
      <t>カサンリツ</t>
    </rPh>
    <phoneticPr fontId="3"/>
  </si>
  <si>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</si>
  <si>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</si>
  <si>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</si>
  <si>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</si>
  <si>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</si>
  <si>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</si>
  <si>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</si>
  <si>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</si>
  <si>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</si>
  <si>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</si>
  <si>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</si>
  <si>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</si>
  <si>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</si>
  <si>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</si>
  <si>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</si>
  <si>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</si>
  <si>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処遇区分３適否</t>
    <rPh sb="0" eb="4">
      <t>ショグウクブン</t>
    </rPh>
    <rPh sb="5" eb="7">
      <t>テキヒ</t>
    </rPh>
    <phoneticPr fontId="3"/>
  </si>
  <si>
    <t>J26</t>
  </si>
  <si>
    <t>キャリアパス要件</t>
    <rPh sb="6" eb="8">
      <t>ヨウケン</t>
    </rPh>
    <phoneticPr fontId="3"/>
  </si>
  <si>
    <t>処遇区分１及び２（キャリアパス要件）</t>
    <rPh sb="0" eb="4">
      <t>ショグウクブン</t>
    </rPh>
    <rPh sb="5" eb="6">
      <t>オヨ</t>
    </rPh>
    <rPh sb="15" eb="17">
      <t>ヨウケン</t>
    </rPh>
    <phoneticPr fontId="3"/>
  </si>
  <si>
    <t>BA24</t>
  </si>
  <si>
    <t>月に３日以上土曜日を閉所する場合（右欄の場合を除く。）</t>
    <rPh sb="0" eb="1">
      <t>ツキ</t>
    </rPh>
    <rPh sb="3" eb="4">
      <t>ニチ</t>
    </rPh>
    <rPh sb="4" eb="6">
      <t>イジョウ</t>
    </rPh>
    <rPh sb="6" eb="9">
      <t>ドヨウビ</t>
    </rPh>
    <rPh sb="10" eb="12">
      <t>ヘイショ</t>
    </rPh>
    <rPh sb="14" eb="16">
      <t>バアイ</t>
    </rPh>
    <phoneticPr fontId="38"/>
  </si>
  <si>
    <t>(⑥＋⑦＋
（⑨又は⑨'）＋⑩＋⑫)</t>
    <rPh sb="8" eb="9">
      <t>マタ</t>
    </rPh>
    <phoneticPr fontId="38"/>
  </si>
  <si>
    <t>(⑥＋⑦＋
（⑨又は⑨'）＋⑩＋⑫)</t>
  </si>
  <si>
    <t>月に３日以上土曜日を閉所する場合</t>
    <rPh sb="0" eb="1">
      <t>ツキ</t>
    </rPh>
    <rPh sb="3" eb="4">
      <t>ニチ</t>
    </rPh>
    <rPh sb="4" eb="6">
      <t>イジョウ</t>
    </rPh>
    <rPh sb="6" eb="9">
      <t>ドヨウビ</t>
    </rPh>
    <rPh sb="10" eb="12">
      <t>ヘイショ</t>
    </rPh>
    <rPh sb="14" eb="16">
      <t>バアイ</t>
    </rPh>
    <phoneticPr fontId="38"/>
  </si>
  <si>
    <t>(⑥＋⑦
　⑨＋⑩＋⑫)</t>
    <phoneticPr fontId="38"/>
  </si>
  <si>
    <t>(⑥＋⑦
　⑨＋⑩＋⑫)</t>
  </si>
  <si>
    <t>明細書【小規模】前</t>
    <rPh sb="4" eb="7">
      <t>ショウキボ</t>
    </rPh>
    <rPh sb="8" eb="9">
      <t>マエ</t>
    </rPh>
    <phoneticPr fontId="3"/>
  </si>
  <si>
    <t>明細書【小規模】後</t>
    <rPh sb="4" eb="7">
      <t>ショウキボ</t>
    </rPh>
    <rPh sb="8" eb="9">
      <t>アト</t>
    </rPh>
    <phoneticPr fontId="3"/>
  </si>
  <si>
    <t>Ver.J-01</t>
    <phoneticPr fontId="3"/>
  </si>
  <si>
    <t>小規模保育事業（A）</t>
  </si>
  <si>
    <t>20260401_小規模_公定価格保育単価表２【更新後】</t>
    <rPh sb="9" eb="12">
      <t>ショウキボ</t>
    </rPh>
    <rPh sb="13" eb="17">
      <t>コウテイカカク</t>
    </rPh>
    <rPh sb="17" eb="22">
      <t>ホイクタンカヒョウ</t>
    </rPh>
    <rPh sb="24" eb="27">
      <t>コウシンゴ</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</si>
</sst>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411]ge\.m\.d;@"/>
    <numFmt numFmtId="177" formatCode="\(#,##0\)"/>
    <numFmt numFmtId="178" formatCode="#,##0;&quot;▲ &quot;#,##0"/>
    <numFmt numFmtId="179" formatCode="0_);[Red]\(0\)"/>
    <numFmt numFmtId="180" formatCode="0_ "/>
    <numFmt numFmtId="181" formatCode="#,##0\×&quot;加&quot;&quot;算&quot;&quot;率&quot;"/>
    <numFmt numFmtId="182" formatCode="#,##0.0&quot;）&quot;"/>
    <numFmt numFmtId="183" formatCode="#,##0.0&quot;（c）&quot;"/>
    <numFmt numFmtId="184" formatCode="\(#,##0.0&quot;（c）））&quot;"/>
    <numFmt numFmtId="185" formatCode="#,##0.0&quot;（c））&quot;"/>
    <numFmt numFmtId="186" formatCode="&quot;×&quot;#\ ?/100"/>
    <numFmt numFmtId="187" formatCode="#,##0\×&quot;加&quot;&quot;算&quot;&quot;数&quot;"/>
    <numFmt numFmtId="188" formatCode="#,##0.0;[Red]\-#,##0.0"/>
    <numFmt numFmtId="189" formatCode="&quot;＋ &quot;#,##0;&quot;▲ &quot;#,##0"/>
    <numFmt numFmtId="190" formatCode="&quot;＋　 &quot;#,##0;&quot;▲ &quot;#,##0"/>
    <numFmt numFmtId="191" formatCode="&quot;(⑥～⑱)×&quot;#\ ?/100"/>
    <numFmt numFmtId="192" formatCode="&quot;(⑥～⑰)×&quot;#\ ?/100"/>
  </numFmts>
  <fonts count="4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b/>
      <sz val="11"/>
      <name val="ＭＳ Ｐ明朝"/>
      <family val="1"/>
      <charset val="128"/>
    </font>
    <font>
      <sz val="8"/>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8"/>
      <color theme="1"/>
      <name val="HGｺﾞｼｯｸM"/>
      <family val="3"/>
      <charset val="128"/>
    </font>
    <font>
      <sz val="6"/>
      <name val="明朝"/>
      <family val="3"/>
      <charset val="128"/>
    </font>
    <font>
      <sz val="10"/>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1">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
      <patternFill patternType="solid">
        <fgColor theme="6" tint="0.79998168889431442"/>
        <bgColor indexed="64"/>
      </patternFill>
    </fill>
  </fills>
  <borders count="162">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120">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5" fillId="8" borderId="0" xfId="0" applyFont="1" applyFill="1">
      <alignment vertical="center"/>
    </xf>
    <xf numFmtId="0" fontId="15" fillId="0" borderId="0" xfId="0" applyFont="1">
      <alignment vertical="center"/>
    </xf>
    <xf numFmtId="178" fontId="14" fillId="10" borderId="0" xfId="3" applyNumberFormat="1" applyFont="1" applyFill="1" applyAlignment="1">
      <alignment vertical="top" wrapText="1"/>
    </xf>
    <xf numFmtId="0" fontId="0" fillId="11" borderId="0" xfId="0" applyFill="1" applyAlignment="1">
      <alignment horizontal="center" vertical="center"/>
    </xf>
    <xf numFmtId="0" fontId="15"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6" fillId="0" borderId="0" xfId="0" applyFont="1">
      <alignment vertical="center"/>
    </xf>
    <xf numFmtId="0" fontId="13" fillId="0" borderId="18" xfId="0" applyFont="1" applyBorder="1">
      <alignment vertical="center"/>
    </xf>
    <xf numFmtId="0" fontId="15" fillId="8" borderId="0" xfId="0" applyFont="1" applyFill="1" applyAlignment="1">
      <alignment horizontal="center" vertical="center"/>
    </xf>
    <xf numFmtId="0" fontId="0" fillId="9" borderId="18" xfId="0" applyFill="1" applyBorder="1" applyAlignment="1">
      <alignment horizontal="center" vertical="center"/>
    </xf>
    <xf numFmtId="0" fontId="13" fillId="0" borderId="7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6" fillId="0" borderId="0" xfId="0" applyFont="1" applyAlignment="1">
      <alignment horizontal="left" vertical="center"/>
    </xf>
    <xf numFmtId="179" fontId="21" fillId="0" borderId="0" xfId="0" applyNumberFormat="1" applyFont="1" applyAlignment="1">
      <alignment horizontal="right"/>
    </xf>
    <xf numFmtId="0" fontId="21" fillId="0" borderId="0" xfId="0" applyFont="1" applyAlignment="1">
      <alignment horizontal="right"/>
    </xf>
    <xf numFmtId="0" fontId="21" fillId="0" borderId="0" xfId="0" applyFont="1" applyAlignment="1">
      <alignment horizontal="right" wrapText="1"/>
    </xf>
    <xf numFmtId="0" fontId="27" fillId="0" borderId="0" xfId="0" applyFont="1">
      <alignment vertical="center"/>
    </xf>
    <xf numFmtId="0" fontId="28" fillId="0" borderId="0" xfId="0" applyFont="1">
      <alignment vertical="center"/>
    </xf>
    <xf numFmtId="0" fontId="28" fillId="0" borderId="0" xfId="0" applyFont="1" applyAlignment="1">
      <alignment horizontal="center" vertical="center"/>
    </xf>
    <xf numFmtId="0" fontId="33"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0" fillId="6" borderId="18" xfId="0" applyFont="1" applyFill="1" applyBorder="1" applyAlignment="1" applyProtection="1">
      <alignment horizontal="center" vertical="center"/>
      <protection locked="0"/>
    </xf>
    <xf numFmtId="0" fontId="17" fillId="14" borderId="18" xfId="0" applyFont="1" applyFill="1" applyBorder="1" applyProtection="1">
      <alignment vertical="center"/>
      <protection locked="0"/>
    </xf>
    <xf numFmtId="179"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7" fillId="0" borderId="0" xfId="0" applyFont="1" applyProtection="1">
      <alignment vertical="center"/>
      <protection locked="0"/>
    </xf>
    <xf numFmtId="0" fontId="0" fillId="13" borderId="0" xfId="0" applyFill="1">
      <alignment vertical="center"/>
    </xf>
    <xf numFmtId="0" fontId="17" fillId="14" borderId="18" xfId="0" applyFont="1" applyFill="1" applyBorder="1">
      <alignment vertical="center"/>
    </xf>
    <xf numFmtId="0" fontId="17" fillId="14" borderId="35" xfId="0" applyFont="1" applyFill="1" applyBorder="1" applyAlignment="1">
      <alignment horizontal="center" vertical="center"/>
    </xf>
    <xf numFmtId="0" fontId="17" fillId="14" borderId="35" xfId="0" applyFont="1" applyFill="1" applyBorder="1" applyAlignment="1">
      <alignment horizontal="center" vertical="center" wrapText="1"/>
    </xf>
    <xf numFmtId="0" fontId="17" fillId="14" borderId="0" xfId="0" applyFont="1" applyFill="1" applyAlignment="1">
      <alignment horizontal="center" vertical="center" wrapText="1"/>
    </xf>
    <xf numFmtId="0" fontId="17" fillId="14" borderId="0" xfId="0" applyFont="1" applyFill="1" applyAlignment="1">
      <alignment horizontal="center" vertical="center"/>
    </xf>
    <xf numFmtId="179"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4"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7"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7" fillId="3" borderId="0" xfId="0" applyFont="1" applyFill="1" applyAlignment="1">
      <alignment horizontal="center" vertical="center"/>
    </xf>
    <xf numFmtId="0" fontId="36" fillId="0" borderId="18" xfId="0" applyFont="1" applyBorder="1">
      <alignment vertical="center"/>
    </xf>
    <xf numFmtId="3" fontId="37" fillId="0" borderId="0" xfId="3" applyNumberFormat="1" applyFont="1" applyAlignment="1">
      <alignment horizontal="center" vertical="center"/>
    </xf>
    <xf numFmtId="177" fontId="37" fillId="0" borderId="0" xfId="3" applyNumberFormat="1" applyFont="1" applyAlignment="1">
      <alignment horizontal="center" vertical="center"/>
    </xf>
    <xf numFmtId="3" fontId="37" fillId="0" borderId="0" xfId="3" applyNumberFormat="1" applyFont="1" applyAlignment="1">
      <alignment horizontal="center" vertical="center" wrapText="1"/>
    </xf>
    <xf numFmtId="178" fontId="37" fillId="0" borderId="62" xfId="3" applyNumberFormat="1" applyFont="1" applyBorder="1" applyAlignment="1">
      <alignment vertical="center" wrapText="1"/>
    </xf>
    <xf numFmtId="178" fontId="37" fillId="0" borderId="61" xfId="3" applyNumberFormat="1" applyFont="1" applyBorder="1" applyAlignment="1">
      <alignment vertical="center" wrapText="1"/>
    </xf>
    <xf numFmtId="178" fontId="37" fillId="0" borderId="62" xfId="3" applyNumberFormat="1" applyFont="1" applyBorder="1" applyAlignment="1">
      <alignment horizontal="center" vertical="center" wrapText="1"/>
    </xf>
    <xf numFmtId="178" fontId="37" fillId="0" borderId="0" xfId="3" applyNumberFormat="1" applyFont="1" applyAlignment="1">
      <alignment vertical="center" wrapText="1"/>
    </xf>
    <xf numFmtId="177" fontId="37" fillId="0" borderId="0" xfId="3" applyNumberFormat="1" applyFont="1" applyAlignment="1">
      <alignment vertical="center" wrapText="1"/>
    </xf>
    <xf numFmtId="0" fontId="39" fillId="0" borderId="0" xfId="3" applyFont="1" applyAlignment="1">
      <alignment horizontal="left" vertical="center"/>
    </xf>
    <xf numFmtId="3" fontId="37" fillId="0" borderId="62" xfId="3" applyNumberFormat="1" applyFont="1" applyBorder="1" applyAlignment="1">
      <alignment horizontal="right" vertical="center" shrinkToFit="1"/>
    </xf>
    <xf numFmtId="3" fontId="37" fillId="0" borderId="0" xfId="3" applyNumberFormat="1" applyFont="1" applyAlignment="1">
      <alignment horizontal="left" vertical="center" shrinkToFit="1"/>
    </xf>
    <xf numFmtId="3" fontId="37" fillId="0" borderId="0" xfId="3" applyNumberFormat="1" applyFont="1" applyAlignment="1">
      <alignment vertical="center" shrinkToFit="1"/>
    </xf>
    <xf numFmtId="177" fontId="37" fillId="0" borderId="105" xfId="3" applyNumberFormat="1" applyFont="1" applyBorder="1" applyAlignment="1">
      <alignment horizontal="center" vertical="center" wrapText="1"/>
    </xf>
    <xf numFmtId="177" fontId="37" fillId="0" borderId="0" xfId="3" applyNumberFormat="1" applyFont="1" applyAlignment="1">
      <alignment horizontal="left" vertical="center" wrapText="1"/>
    </xf>
    <xf numFmtId="0" fontId="39" fillId="0" borderId="98" xfId="3" applyFont="1" applyBorder="1">
      <alignment vertical="center"/>
    </xf>
    <xf numFmtId="177" fontId="37" fillId="0" borderId="106" xfId="3" applyNumberFormat="1" applyFont="1" applyBorder="1" applyAlignment="1">
      <alignment horizontal="center" vertical="center" wrapText="1"/>
    </xf>
    <xf numFmtId="178" fontId="37" fillId="0" borderId="0" xfId="3" applyNumberFormat="1" applyFont="1" applyAlignment="1">
      <alignment horizontal="center" vertical="center" wrapText="1"/>
    </xf>
    <xf numFmtId="177" fontId="37" fillId="0" borderId="104" xfId="3" applyNumberFormat="1" applyFont="1" applyBorder="1" applyAlignment="1">
      <alignment horizontal="center" vertical="center" wrapText="1"/>
    </xf>
    <xf numFmtId="182" fontId="37" fillId="0" borderId="105" xfId="3" applyNumberFormat="1" applyFont="1" applyBorder="1" applyAlignment="1">
      <alignment horizontal="center" vertical="center" wrapText="1"/>
    </xf>
    <xf numFmtId="182" fontId="37" fillId="0" borderId="106" xfId="3" applyNumberFormat="1" applyFont="1" applyBorder="1" applyAlignment="1">
      <alignment horizontal="center" vertical="center" wrapText="1"/>
    </xf>
    <xf numFmtId="178" fontId="37" fillId="0" borderId="0" xfId="3" applyNumberFormat="1" applyFont="1" applyAlignment="1">
      <alignment horizontal="right" vertical="center" wrapText="1"/>
    </xf>
    <xf numFmtId="188" fontId="0" fillId="0" borderId="18" xfId="0" applyNumberFormat="1" applyBorder="1" applyAlignment="1">
      <alignment horizontal="center" vertical="center"/>
    </xf>
    <xf numFmtId="3" fontId="40" fillId="0" borderId="77" xfId="3" applyNumberFormat="1" applyFont="1" applyBorder="1" applyAlignment="1">
      <alignment horizontal="center" vertical="center" wrapText="1"/>
    </xf>
    <xf numFmtId="3" fontId="40" fillId="0" borderId="0" xfId="3" applyNumberFormat="1" applyFont="1" applyAlignment="1">
      <alignment horizontal="center" vertical="center"/>
    </xf>
    <xf numFmtId="3" fontId="42" fillId="0" borderId="0" xfId="3" applyNumberFormat="1" applyFont="1" applyAlignment="1">
      <alignment horizontal="left" vertical="center"/>
    </xf>
    <xf numFmtId="3" fontId="40" fillId="0" borderId="62" xfId="3" applyNumberFormat="1" applyFont="1" applyBorder="1" applyAlignment="1">
      <alignment horizontal="center" vertical="center" wrapText="1"/>
    </xf>
    <xf numFmtId="177" fontId="40" fillId="0" borderId="0" xfId="3" applyNumberFormat="1" applyFont="1" applyAlignment="1">
      <alignment horizontal="center" vertical="center"/>
    </xf>
    <xf numFmtId="3" fontId="40" fillId="0" borderId="123" xfId="3" applyNumberFormat="1" applyFont="1" applyBorder="1" applyAlignment="1">
      <alignment vertical="center" wrapText="1"/>
    </xf>
    <xf numFmtId="3" fontId="40" fillId="0" borderId="0" xfId="3" applyNumberFormat="1" applyFont="1" applyAlignment="1">
      <alignment vertical="center" wrapText="1"/>
    </xf>
    <xf numFmtId="3" fontId="40" fillId="0" borderId="62" xfId="3" applyNumberFormat="1" applyFont="1" applyBorder="1" applyAlignment="1">
      <alignment horizontal="center" vertical="center"/>
    </xf>
    <xf numFmtId="177" fontId="40" fillId="0" borderId="62" xfId="3" applyNumberFormat="1" applyFont="1" applyBorder="1" applyAlignment="1">
      <alignment horizontal="center" vertical="center"/>
    </xf>
    <xf numFmtId="3" fontId="40" fillId="0" borderId="123" xfId="3" applyNumberFormat="1" applyFont="1" applyBorder="1" applyAlignment="1">
      <alignment horizontal="center" vertical="center"/>
    </xf>
    <xf numFmtId="3" fontId="40" fillId="0" borderId="61" xfId="3" applyNumberFormat="1" applyFont="1" applyBorder="1" applyAlignment="1">
      <alignment horizontal="center" vertical="center"/>
    </xf>
    <xf numFmtId="3" fontId="40" fillId="0" borderId="65" xfId="3" applyNumberFormat="1" applyFont="1" applyBorder="1" applyAlignment="1">
      <alignment horizontal="center" vertical="center"/>
    </xf>
    <xf numFmtId="3" fontId="40" fillId="0" borderId="126" xfId="3" applyNumberFormat="1" applyFont="1" applyBorder="1" applyAlignment="1">
      <alignment horizontal="center" vertical="center"/>
    </xf>
    <xf numFmtId="0" fontId="42" fillId="0" borderId="62" xfId="3" applyFont="1" applyBorder="1">
      <alignment vertical="center"/>
    </xf>
    <xf numFmtId="0" fontId="42" fillId="0" borderId="61" xfId="3" applyFont="1" applyBorder="1">
      <alignment vertical="center"/>
    </xf>
    <xf numFmtId="3" fontId="40" fillId="0" borderId="0" xfId="3" applyNumberFormat="1" applyFont="1" applyAlignment="1">
      <alignment horizontal="center" vertical="center" wrapText="1"/>
    </xf>
    <xf numFmtId="178" fontId="40" fillId="0" borderId="62" xfId="3" applyNumberFormat="1" applyFont="1" applyBorder="1" applyAlignment="1">
      <alignment vertical="center" wrapText="1"/>
    </xf>
    <xf numFmtId="177" fontId="40" fillId="0" borderId="0" xfId="3" applyNumberFormat="1" applyFont="1" applyAlignment="1">
      <alignment vertical="center" wrapText="1"/>
    </xf>
    <xf numFmtId="178" fontId="40" fillId="0" borderId="123" xfId="3" applyNumberFormat="1" applyFont="1" applyBorder="1" applyAlignment="1">
      <alignment vertical="center" wrapText="1"/>
    </xf>
    <xf numFmtId="177" fontId="40" fillId="0" borderId="59" xfId="3" applyNumberFormat="1" applyFont="1" applyBorder="1" applyAlignment="1">
      <alignment vertical="center" wrapText="1"/>
    </xf>
    <xf numFmtId="0" fontId="42" fillId="0" borderId="0" xfId="3" applyFont="1">
      <alignment vertical="center"/>
    </xf>
    <xf numFmtId="177" fontId="40" fillId="0" borderId="0" xfId="3" applyNumberFormat="1" applyFont="1" applyAlignment="1">
      <alignment horizontal="center" vertical="center" wrapText="1"/>
    </xf>
    <xf numFmtId="178" fontId="40" fillId="0" borderId="62" xfId="3" applyNumberFormat="1" applyFont="1" applyBorder="1" applyAlignment="1">
      <alignment horizontal="center" vertical="center" wrapText="1"/>
    </xf>
    <xf numFmtId="178" fontId="40" fillId="0" borderId="0" xfId="3" applyNumberFormat="1" applyFont="1" applyAlignment="1">
      <alignment horizontal="center" vertical="center" wrapText="1"/>
    </xf>
    <xf numFmtId="3" fontId="40" fillId="0" borderId="61" xfId="3" applyNumberFormat="1" applyFont="1" applyBorder="1" applyAlignment="1">
      <alignment horizontal="center" vertical="center" wrapText="1"/>
    </xf>
    <xf numFmtId="181" fontId="40" fillId="0" borderId="0" xfId="3" applyNumberFormat="1" applyFont="1" applyAlignment="1">
      <alignment horizontal="center" vertical="center" wrapText="1"/>
    </xf>
    <xf numFmtId="178" fontId="40" fillId="0" borderId="123" xfId="3" applyNumberFormat="1" applyFont="1" applyBorder="1" applyAlignment="1">
      <alignment horizontal="center" vertical="center" wrapText="1"/>
    </xf>
    <xf numFmtId="178" fontId="40" fillId="0" borderId="0" xfId="3" applyNumberFormat="1" applyFont="1" applyAlignment="1">
      <alignment vertical="center" wrapText="1"/>
    </xf>
    <xf numFmtId="0" fontId="43" fillId="0" borderId="0" xfId="3" applyFont="1">
      <alignment vertical="center"/>
    </xf>
    <xf numFmtId="177" fontId="40" fillId="0" borderId="106" xfId="3" applyNumberFormat="1" applyFont="1" applyBorder="1" applyAlignment="1">
      <alignment horizontal="center" vertical="center"/>
    </xf>
    <xf numFmtId="177" fontId="40" fillId="0" borderId="61" xfId="3" applyNumberFormat="1" applyFont="1" applyBorder="1" applyAlignment="1">
      <alignment horizontal="center" vertical="center"/>
    </xf>
    <xf numFmtId="177" fontId="40" fillId="0" borderId="105" xfId="3" applyNumberFormat="1" applyFont="1" applyBorder="1" applyAlignment="1">
      <alignment horizontal="center" vertical="center" wrapText="1"/>
    </xf>
    <xf numFmtId="178" fontId="40" fillId="0" borderId="62" xfId="3" applyNumberFormat="1" applyFont="1" applyBorder="1">
      <alignment vertical="center"/>
    </xf>
    <xf numFmtId="177" fontId="40" fillId="0" borderId="113" xfId="3" applyNumberFormat="1" applyFont="1" applyBorder="1" applyAlignment="1">
      <alignment horizontal="center" vertical="center" wrapText="1"/>
    </xf>
    <xf numFmtId="177" fontId="40" fillId="0" borderId="62" xfId="3" applyNumberFormat="1" applyFont="1" applyBorder="1" applyAlignment="1">
      <alignment vertical="center" wrapText="1"/>
    </xf>
    <xf numFmtId="177" fontId="37" fillId="0" borderId="62" xfId="3" applyNumberFormat="1" applyFont="1" applyBorder="1" applyAlignment="1">
      <alignment horizontal="right" vertical="center" shrinkToFit="1"/>
    </xf>
    <xf numFmtId="177" fontId="37" fillId="0" borderId="61" xfId="3" applyNumberFormat="1" applyFont="1" applyBorder="1" applyAlignment="1">
      <alignment vertical="center" shrinkToFit="1"/>
    </xf>
    <xf numFmtId="182" fontId="37" fillId="0" borderId="129" xfId="3" applyNumberFormat="1" applyFont="1" applyBorder="1" applyAlignment="1">
      <alignment horizontal="center" vertical="center" wrapText="1"/>
    </xf>
    <xf numFmtId="178" fontId="40" fillId="0" borderId="104" xfId="3" applyNumberFormat="1" applyFont="1" applyBorder="1" applyAlignment="1">
      <alignment horizontal="center" vertical="center" wrapText="1"/>
    </xf>
    <xf numFmtId="178" fontId="40" fillId="0" borderId="106" xfId="3" applyNumberFormat="1" applyFont="1" applyBorder="1" applyAlignment="1">
      <alignment horizontal="center" vertical="center" wrapText="1"/>
    </xf>
    <xf numFmtId="178" fontId="40" fillId="0" borderId="105" xfId="3" applyNumberFormat="1" applyFont="1" applyBorder="1" applyAlignment="1">
      <alignment horizontal="center" vertical="center" wrapText="1"/>
    </xf>
    <xf numFmtId="177" fontId="37" fillId="0" borderId="61" xfId="3" applyNumberFormat="1" applyFont="1" applyBorder="1" applyAlignment="1">
      <alignment horizontal="left" vertical="center" shrinkToFit="1"/>
    </xf>
    <xf numFmtId="3" fontId="40" fillId="0" borderId="43" xfId="3" applyNumberFormat="1" applyFont="1" applyBorder="1" applyAlignment="1">
      <alignment horizontal="center" vertical="center" wrapText="1"/>
    </xf>
    <xf numFmtId="178" fontId="40" fillId="0" borderId="43" xfId="3" applyNumberFormat="1" applyFont="1" applyBorder="1" applyAlignment="1">
      <alignment horizontal="center" vertical="center" wrapText="1"/>
    </xf>
    <xf numFmtId="3" fontId="40" fillId="0" borderId="0" xfId="3" applyNumberFormat="1" applyFont="1">
      <alignment vertical="center"/>
    </xf>
    <xf numFmtId="178" fontId="43" fillId="0" borderId="0" xfId="3" applyNumberFormat="1" applyFont="1">
      <alignment vertical="center"/>
    </xf>
    <xf numFmtId="181" fontId="43" fillId="0" borderId="0" xfId="3" applyNumberFormat="1" applyFont="1">
      <alignment vertical="center"/>
    </xf>
    <xf numFmtId="181" fontId="43" fillId="0" borderId="0" xfId="3" applyNumberFormat="1" applyFont="1" applyAlignment="1">
      <alignment horizontal="left" vertical="center"/>
    </xf>
    <xf numFmtId="178" fontId="40" fillId="0" borderId="0" xfId="3" applyNumberFormat="1" applyFont="1" applyAlignment="1">
      <alignment horizontal="right" vertical="center" wrapText="1"/>
    </xf>
    <xf numFmtId="3" fontId="44" fillId="0" borderId="62" xfId="3" applyNumberFormat="1" applyFont="1" applyBorder="1" applyAlignment="1">
      <alignment horizontal="distributed" vertical="center"/>
    </xf>
    <xf numFmtId="177" fontId="44" fillId="0" borderId="0" xfId="3" applyNumberFormat="1" applyFont="1" applyAlignment="1">
      <alignment horizontal="center" vertical="center"/>
    </xf>
    <xf numFmtId="187" fontId="44" fillId="0" borderId="119" xfId="3" applyNumberFormat="1" applyFont="1" applyBorder="1">
      <alignment vertical="center"/>
    </xf>
    <xf numFmtId="187" fontId="44" fillId="0" borderId="120" xfId="3" applyNumberFormat="1" applyFont="1" applyBorder="1">
      <alignment vertical="center"/>
    </xf>
    <xf numFmtId="187" fontId="44" fillId="0" borderId="122" xfId="3" applyNumberFormat="1" applyFont="1" applyBorder="1">
      <alignment vertical="center"/>
    </xf>
    <xf numFmtId="181" fontId="44" fillId="0" borderId="0" xfId="3" applyNumberFormat="1" applyFont="1">
      <alignment vertical="center"/>
    </xf>
    <xf numFmtId="181" fontId="44" fillId="0" borderId="35" xfId="3" applyNumberFormat="1" applyFont="1" applyBorder="1">
      <alignment vertical="center"/>
    </xf>
    <xf numFmtId="178" fontId="44" fillId="0" borderId="0" xfId="3" applyNumberFormat="1" applyFont="1" applyAlignment="1">
      <alignment horizontal="right" vertical="center" wrapText="1"/>
    </xf>
    <xf numFmtId="0" fontId="44" fillId="0" borderId="0" xfId="3" applyFont="1">
      <alignment vertical="center"/>
    </xf>
    <xf numFmtId="187" fontId="44" fillId="0" borderId="123" xfId="3" applyNumberFormat="1" applyFont="1" applyBorder="1">
      <alignment vertical="center"/>
    </xf>
    <xf numFmtId="187" fontId="44" fillId="0" borderId="0" xfId="3" applyNumberFormat="1" applyFont="1">
      <alignment vertical="center"/>
    </xf>
    <xf numFmtId="187" fontId="44" fillId="0" borderId="125" xfId="3" applyNumberFormat="1" applyFont="1" applyBorder="1">
      <alignment vertical="center"/>
    </xf>
    <xf numFmtId="181" fontId="44" fillId="0" borderId="77" xfId="3" applyNumberFormat="1" applyFont="1" applyBorder="1">
      <alignment vertical="center"/>
    </xf>
    <xf numFmtId="178" fontId="44" fillId="0" borderId="62" xfId="3" applyNumberFormat="1" applyFont="1" applyBorder="1">
      <alignment vertical="center"/>
    </xf>
    <xf numFmtId="178" fontId="44" fillId="0" borderId="61" xfId="3" applyNumberFormat="1" applyFont="1" applyBorder="1">
      <alignment vertical="center"/>
    </xf>
    <xf numFmtId="3" fontId="44" fillId="0" borderId="123" xfId="3" applyNumberFormat="1" applyFont="1" applyBorder="1">
      <alignment vertical="center"/>
    </xf>
    <xf numFmtId="177" fontId="45" fillId="0" borderId="0" xfId="3" applyNumberFormat="1" applyFont="1" applyAlignment="1">
      <alignment horizontal="left" vertical="center" wrapText="1"/>
    </xf>
    <xf numFmtId="177" fontId="45" fillId="0" borderId="0" xfId="3" applyNumberFormat="1" applyFont="1" applyAlignment="1">
      <alignment horizontal="center" vertical="center" wrapText="1"/>
    </xf>
    <xf numFmtId="177" fontId="45" fillId="0" borderId="0" xfId="3" applyNumberFormat="1" applyFont="1" applyAlignment="1">
      <alignment vertical="center" wrapText="1"/>
    </xf>
    <xf numFmtId="49" fontId="45" fillId="0" borderId="0" xfId="3" applyNumberFormat="1" applyFont="1" applyAlignment="1">
      <alignment horizontal="center" vertical="center" wrapText="1"/>
    </xf>
    <xf numFmtId="185" fontId="45" fillId="0" borderId="125" xfId="3" applyNumberFormat="1" applyFont="1" applyBorder="1" applyAlignment="1">
      <alignment horizontal="left" vertical="center" wrapText="1"/>
    </xf>
    <xf numFmtId="184" fontId="45" fillId="0" borderId="0" xfId="3" applyNumberFormat="1" applyFont="1" applyAlignment="1">
      <alignment horizontal="center" vertical="center" wrapText="1"/>
    </xf>
    <xf numFmtId="0" fontId="46" fillId="0" borderId="22" xfId="0" applyFont="1" applyBorder="1" applyAlignment="1"/>
    <xf numFmtId="0" fontId="46" fillId="0" borderId="0" xfId="0" applyFont="1" applyAlignment="1"/>
    <xf numFmtId="0" fontId="46" fillId="0" borderId="41" xfId="0" applyFont="1" applyBorder="1" applyAlignment="1"/>
    <xf numFmtId="181" fontId="44" fillId="0" borderId="77" xfId="3" applyNumberFormat="1" applyFont="1" applyBorder="1" applyAlignment="1">
      <alignment horizontal="right" vertical="center"/>
    </xf>
    <xf numFmtId="177" fontId="44" fillId="0" borderId="62" xfId="3" applyNumberFormat="1" applyFont="1" applyBorder="1">
      <alignment vertical="center"/>
    </xf>
    <xf numFmtId="178" fontId="44" fillId="0" borderId="77" xfId="3" applyNumberFormat="1" applyFont="1" applyBorder="1" applyAlignment="1"/>
    <xf numFmtId="191" fontId="44" fillId="0" borderId="77" xfId="3" applyNumberFormat="1" applyFont="1" applyBorder="1" applyAlignment="1">
      <alignment vertical="top"/>
    </xf>
    <xf numFmtId="178" fontId="44" fillId="0" borderId="40" xfId="3" applyNumberFormat="1" applyFont="1" applyBorder="1">
      <alignment vertical="center"/>
    </xf>
    <xf numFmtId="178" fontId="44" fillId="0" borderId="42" xfId="3" applyNumberFormat="1" applyFont="1" applyBorder="1">
      <alignment vertical="center"/>
    </xf>
    <xf numFmtId="3" fontId="44" fillId="0" borderId="130" xfId="3" applyNumberFormat="1" applyFont="1" applyBorder="1">
      <alignment vertical="center"/>
    </xf>
    <xf numFmtId="177" fontId="45" fillId="0" borderId="131" xfId="3" applyNumberFormat="1" applyFont="1" applyBorder="1" applyAlignment="1">
      <alignment horizontal="left" vertical="center" wrapText="1"/>
    </xf>
    <xf numFmtId="177" fontId="45" fillId="0" borderId="131" xfId="3" applyNumberFormat="1" applyFont="1" applyBorder="1" applyAlignment="1">
      <alignment horizontal="center" vertical="center" wrapText="1"/>
    </xf>
    <xf numFmtId="177" fontId="45" fillId="0" borderId="131" xfId="3" applyNumberFormat="1" applyFont="1" applyBorder="1" applyAlignment="1">
      <alignment vertical="center" wrapText="1"/>
    </xf>
    <xf numFmtId="49" fontId="45" fillId="0" borderId="131" xfId="3" applyNumberFormat="1" applyFont="1" applyBorder="1" applyAlignment="1">
      <alignment horizontal="center" vertical="center" wrapText="1"/>
    </xf>
    <xf numFmtId="185" fontId="45" fillId="0" borderId="133" xfId="3" applyNumberFormat="1" applyFont="1" applyBorder="1" applyAlignment="1">
      <alignment horizontal="left" vertical="center" wrapText="1"/>
    </xf>
    <xf numFmtId="181" fontId="44" fillId="0" borderId="62" xfId="3" applyNumberFormat="1" applyFont="1" applyBorder="1">
      <alignment vertical="center"/>
    </xf>
    <xf numFmtId="184" fontId="45" fillId="0" borderId="22" xfId="3" applyNumberFormat="1" applyFont="1" applyBorder="1" applyAlignment="1">
      <alignment horizontal="center" vertical="center" wrapText="1"/>
    </xf>
    <xf numFmtId="187" fontId="44" fillId="0" borderId="38" xfId="3" applyNumberFormat="1" applyFont="1" applyBorder="1">
      <alignment vertical="center"/>
    </xf>
    <xf numFmtId="187" fontId="44" fillId="0" borderId="22" xfId="3" applyNumberFormat="1" applyFont="1" applyBorder="1">
      <alignment vertical="center"/>
    </xf>
    <xf numFmtId="187" fontId="44" fillId="0" borderId="39" xfId="3" applyNumberFormat="1" applyFont="1" applyBorder="1">
      <alignment vertical="center"/>
    </xf>
    <xf numFmtId="187" fontId="44" fillId="0" borderId="62" xfId="3" applyNumberFormat="1" applyFont="1" applyBorder="1">
      <alignment vertical="center"/>
    </xf>
    <xf numFmtId="187" fontId="44" fillId="0" borderId="61" xfId="3" applyNumberFormat="1" applyFont="1" applyBorder="1">
      <alignment vertical="center"/>
    </xf>
    <xf numFmtId="3" fontId="44" fillId="0" borderId="62" xfId="3" applyNumberFormat="1" applyFont="1" applyBorder="1">
      <alignment vertical="center"/>
    </xf>
    <xf numFmtId="185" fontId="45" fillId="0" borderId="61" xfId="3" applyNumberFormat="1" applyFont="1" applyBorder="1" applyAlignment="1">
      <alignment horizontal="left" vertical="center" wrapText="1"/>
    </xf>
    <xf numFmtId="192" fontId="44" fillId="0" borderId="77" xfId="3" applyNumberFormat="1" applyFont="1" applyBorder="1" applyAlignment="1">
      <alignment vertical="top"/>
    </xf>
    <xf numFmtId="177" fontId="44" fillId="0" borderId="0" xfId="3" applyNumberFormat="1" applyFont="1">
      <alignment vertical="center"/>
    </xf>
    <xf numFmtId="3" fontId="44" fillId="0" borderId="40" xfId="3" applyNumberFormat="1" applyFont="1" applyBorder="1">
      <alignment vertical="center"/>
    </xf>
    <xf numFmtId="177" fontId="45" fillId="0" borderId="41" xfId="3" applyNumberFormat="1" applyFont="1" applyBorder="1" applyAlignment="1">
      <alignment horizontal="left" vertical="center" wrapText="1"/>
    </xf>
    <xf numFmtId="177" fontId="45" fillId="0" borderId="41" xfId="3" applyNumberFormat="1" applyFont="1" applyBorder="1" applyAlignment="1">
      <alignment horizontal="center" vertical="center" wrapText="1"/>
    </xf>
    <xf numFmtId="177" fontId="45" fillId="0" borderId="41" xfId="3" applyNumberFormat="1" applyFont="1" applyBorder="1" applyAlignment="1">
      <alignment vertical="center" wrapText="1"/>
    </xf>
    <xf numFmtId="49" fontId="45" fillId="0" borderId="41" xfId="3" applyNumberFormat="1" applyFont="1" applyBorder="1" applyAlignment="1">
      <alignment horizontal="center" vertical="center" wrapText="1"/>
    </xf>
    <xf numFmtId="185" fontId="45" fillId="0" borderId="42" xfId="3" applyNumberFormat="1" applyFont="1" applyBorder="1" applyAlignment="1">
      <alignment horizontal="left" vertical="center" wrapText="1"/>
    </xf>
    <xf numFmtId="181" fontId="44" fillId="0" borderId="43" xfId="3" applyNumberFormat="1" applyFont="1" applyBorder="1">
      <alignment vertical="center"/>
    </xf>
    <xf numFmtId="192" fontId="44" fillId="0" borderId="43" xfId="3" applyNumberFormat="1" applyFont="1" applyBorder="1" applyAlignment="1">
      <alignment vertical="top"/>
    </xf>
    <xf numFmtId="191" fontId="44" fillId="0" borderId="43" xfId="3" applyNumberFormat="1" applyFont="1" applyBorder="1" applyAlignment="1">
      <alignment vertical="top"/>
    </xf>
    <xf numFmtId="178" fontId="40" fillId="0" borderId="0" xfId="3" applyNumberFormat="1" applyFont="1">
      <alignment vertical="center"/>
    </xf>
    <xf numFmtId="177" fontId="40" fillId="0" borderId="0" xfId="3" applyNumberFormat="1" applyFont="1">
      <alignment vertical="center"/>
    </xf>
    <xf numFmtId="181" fontId="40" fillId="0" borderId="0" xfId="3" applyNumberFormat="1" applyFont="1">
      <alignment vertical="center"/>
    </xf>
    <xf numFmtId="178" fontId="40" fillId="0" borderId="0" xfId="3" applyNumberFormat="1" applyFont="1" applyAlignment="1">
      <alignment horizontal="center" vertical="center"/>
    </xf>
    <xf numFmtId="3" fontId="43" fillId="0" borderId="0" xfId="3" applyNumberFormat="1" applyFont="1">
      <alignment vertical="center"/>
    </xf>
    <xf numFmtId="0" fontId="0" fillId="9" borderId="18" xfId="0" applyFill="1" applyBorder="1">
      <alignment vertical="center"/>
    </xf>
    <xf numFmtId="188" fontId="0" fillId="0" borderId="18" xfId="2" applyNumberFormat="1" applyFont="1" applyBorder="1" applyAlignment="1">
      <alignment horizontal="center" vertical="center"/>
    </xf>
    <xf numFmtId="178" fontId="47"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3" fontId="42" fillId="0" borderId="61" xfId="3" applyNumberFormat="1" applyFont="1" applyBorder="1" applyAlignment="1">
      <alignment horizontal="left" vertical="center"/>
    </xf>
    <xf numFmtId="3" fontId="43" fillId="0" borderId="61" xfId="3" applyNumberFormat="1" applyFont="1" applyBorder="1">
      <alignment vertical="center"/>
    </xf>
    <xf numFmtId="0" fontId="0" fillId="9" borderId="0" xfId="0" applyFill="1" applyAlignment="1">
      <alignment horizontal="center"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48" fillId="2" borderId="0" xfId="0" applyFont="1" applyFill="1" applyProtection="1">
      <alignment vertical="center"/>
      <protection locked="0"/>
    </xf>
    <xf numFmtId="181" fontId="37" fillId="0" borderId="0" xfId="3" applyNumberFormat="1" applyFont="1" applyAlignment="1">
      <alignment horizontal="left" vertical="center" wrapText="1"/>
    </xf>
    <xf numFmtId="181" fontId="37" fillId="0" borderId="0" xfId="3" applyNumberFormat="1" applyFont="1" applyAlignment="1">
      <alignment horizontal="right" vertical="center" wrapText="1"/>
    </xf>
    <xf numFmtId="3" fontId="40" fillId="0" borderId="20" xfId="3" applyNumberFormat="1" applyFont="1" applyBorder="1" applyAlignment="1">
      <alignment vertical="center" wrapText="1"/>
    </xf>
    <xf numFmtId="3" fontId="40" fillId="0" borderId="20" xfId="3" applyNumberFormat="1" applyFont="1" applyBorder="1">
      <alignment vertical="center"/>
    </xf>
    <xf numFmtId="178" fontId="40" fillId="0" borderId="20" xfId="3" applyNumberFormat="1" applyFont="1" applyBorder="1" applyAlignment="1">
      <alignment horizontal="right" vertical="center"/>
    </xf>
    <xf numFmtId="177" fontId="40" fillId="0" borderId="20" xfId="3" applyNumberFormat="1" applyFont="1" applyBorder="1" applyAlignment="1">
      <alignment horizontal="right" vertical="center"/>
    </xf>
    <xf numFmtId="178" fontId="43" fillId="0" borderId="20" xfId="3" applyNumberFormat="1" applyFont="1" applyBorder="1">
      <alignment vertical="center"/>
    </xf>
    <xf numFmtId="178" fontId="40" fillId="0" borderId="20" xfId="3" applyNumberFormat="1" applyFont="1" applyBorder="1" applyAlignment="1">
      <alignment horizontal="right" vertical="center" wrapText="1"/>
    </xf>
    <xf numFmtId="177" fontId="40" fillId="0" borderId="20" xfId="3" applyNumberFormat="1" applyFont="1" applyBorder="1" applyAlignment="1">
      <alignment horizontal="right" vertical="center" wrapText="1"/>
    </xf>
    <xf numFmtId="177" fontId="40" fillId="0" borderId="21" xfId="3" applyNumberFormat="1" applyFont="1" applyBorder="1" applyAlignment="1">
      <alignment horizontal="right" vertical="center" wrapText="1"/>
    </xf>
    <xf numFmtId="178" fontId="40" fillId="0" borderId="41" xfId="3" applyNumberFormat="1" applyFont="1" applyBorder="1" applyAlignment="1">
      <alignment horizontal="right" vertical="center" wrapText="1"/>
    </xf>
    <xf numFmtId="181" fontId="40" fillId="0" borderId="41" xfId="3" applyNumberFormat="1" applyFont="1" applyBorder="1" applyAlignment="1">
      <alignment horizontal="right" vertical="center" wrapText="1"/>
    </xf>
    <xf numFmtId="177" fontId="40" fillId="0" borderId="41" xfId="3" applyNumberFormat="1" applyFont="1" applyBorder="1" applyAlignment="1">
      <alignment horizontal="right" vertical="center" wrapText="1"/>
    </xf>
    <xf numFmtId="177" fontId="40" fillId="0" borderId="0" xfId="3" applyNumberFormat="1" applyFont="1" applyAlignment="1">
      <alignment horizontal="right" vertical="center" wrapText="1"/>
    </xf>
    <xf numFmtId="181" fontId="40" fillId="0" borderId="22" xfId="3" applyNumberFormat="1" applyFont="1" applyBorder="1" applyAlignment="1">
      <alignment vertical="center" wrapText="1"/>
    </xf>
    <xf numFmtId="181" fontId="40" fillId="0" borderId="0" xfId="3" applyNumberFormat="1" applyFont="1" applyAlignment="1">
      <alignment vertical="center" wrapText="1"/>
    </xf>
    <xf numFmtId="181" fontId="40" fillId="0" borderId="20" xfId="3" applyNumberFormat="1" applyFont="1" applyBorder="1" applyAlignment="1">
      <alignment vertical="center" wrapText="1"/>
    </xf>
    <xf numFmtId="178" fontId="43" fillId="0" borderId="41" xfId="3" applyNumberFormat="1" applyFont="1" applyBorder="1">
      <alignment vertical="center"/>
    </xf>
    <xf numFmtId="178" fontId="40" fillId="0" borderId="22" xfId="3" applyNumberFormat="1" applyFont="1" applyBorder="1" applyAlignment="1">
      <alignment horizontal="right" vertical="center" wrapText="1"/>
    </xf>
    <xf numFmtId="178" fontId="40" fillId="0" borderId="22" xfId="3" applyNumberFormat="1" applyFont="1" applyBorder="1" applyAlignment="1">
      <alignment horizontal="center" vertical="center" wrapText="1"/>
    </xf>
    <xf numFmtId="178" fontId="40" fillId="0" borderId="41" xfId="3" applyNumberFormat="1" applyFont="1" applyBorder="1" applyAlignment="1">
      <alignment vertical="center" wrapText="1"/>
    </xf>
    <xf numFmtId="3" fontId="40" fillId="0" borderId="42" xfId="3" applyNumberFormat="1" applyFont="1" applyBorder="1" applyAlignment="1">
      <alignment horizontal="center" vertical="center" wrapText="1"/>
    </xf>
    <xf numFmtId="0" fontId="0" fillId="0" borderId="38" xfId="0" applyBorder="1" applyAlignment="1">
      <alignment horizontal="left" vertical="center"/>
    </xf>
    <xf numFmtId="0" fontId="0" fillId="0" borderId="62" xfId="0" applyBorder="1" applyAlignment="1">
      <alignment horizontal="left" vertical="center"/>
    </xf>
    <xf numFmtId="0" fontId="0" fillId="0" borderId="40"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13" fillId="0" borderId="18" xfId="0" applyFont="1" applyBorder="1" applyAlignment="1">
      <alignment horizontal="left" vertical="center" shrinkToFit="1"/>
    </xf>
    <xf numFmtId="0" fontId="0" fillId="0" borderId="35" xfId="0" applyBorder="1" applyAlignment="1">
      <alignment horizontal="left" vertical="center"/>
    </xf>
    <xf numFmtId="0" fontId="0" fillId="0" borderId="43" xfId="0" applyBorder="1" applyAlignment="1">
      <alignment horizontal="left" vertical="center"/>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79"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32" fillId="2" borderId="0" xfId="0" applyFont="1" applyFill="1" applyAlignment="1" applyProtection="1">
      <alignment horizontal="center" vertical="center"/>
      <protection locked="0"/>
    </xf>
    <xf numFmtId="0" fontId="32" fillId="2" borderId="9" xfId="0" applyFont="1" applyFill="1" applyBorder="1" applyAlignment="1" applyProtection="1">
      <alignment horizontal="center" vertical="center"/>
      <protection locked="0"/>
    </xf>
    <xf numFmtId="0" fontId="19" fillId="15" borderId="78" xfId="0" applyFont="1" applyFill="1" applyBorder="1" applyAlignment="1">
      <alignment horizontal="left" vertical="center"/>
    </xf>
    <xf numFmtId="0" fontId="19" fillId="15" borderId="2" xfId="0" applyFont="1" applyFill="1" applyBorder="1" applyAlignment="1">
      <alignment horizontal="left" vertical="center"/>
    </xf>
    <xf numFmtId="0" fontId="19" fillId="15" borderId="79" xfId="0" applyFont="1" applyFill="1" applyBorder="1" applyAlignment="1">
      <alignment horizontal="left" vertical="center"/>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19" fillId="15" borderId="15" xfId="0" applyFont="1" applyFill="1" applyBorder="1" applyAlignment="1">
      <alignment horizontal="left" vertical="center"/>
    </xf>
    <xf numFmtId="0" fontId="19" fillId="15" borderId="12" xfId="0" applyFont="1" applyFill="1" applyBorder="1" applyAlignment="1">
      <alignment horizontal="left"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32" fillId="2" borderId="0" xfId="0" applyFont="1" applyFill="1" applyAlignment="1" applyProtection="1">
      <alignment horizontal="center" vertical="center" wrapText="1"/>
      <protection locked="0"/>
    </xf>
    <xf numFmtId="0" fontId="7" fillId="3" borderId="0" xfId="0" applyFont="1" applyFill="1" applyAlignment="1">
      <alignment horizontal="center" vertical="center" wrapText="1"/>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19" fillId="15" borderId="38" xfId="0" applyFont="1" applyFill="1" applyBorder="1" applyAlignment="1">
      <alignment horizontal="center" vertical="center" wrapText="1"/>
    </xf>
    <xf numFmtId="0" fontId="19" fillId="15" borderId="22" xfId="0" applyFont="1" applyFill="1" applyBorder="1" applyAlignment="1">
      <alignment horizontal="center" vertical="center" wrapText="1"/>
    </xf>
    <xf numFmtId="0" fontId="19" fillId="15" borderId="47" xfId="0" applyFont="1" applyFill="1" applyBorder="1" applyAlignment="1">
      <alignment horizontal="center" vertical="center" wrapText="1"/>
    </xf>
    <xf numFmtId="0" fontId="19" fillId="15" borderId="62" xfId="0" applyFont="1" applyFill="1" applyBorder="1" applyAlignment="1">
      <alignment horizontal="center" vertical="center" wrapText="1"/>
    </xf>
    <xf numFmtId="0" fontId="19" fillId="15" borderId="0" xfId="0" applyFont="1" applyFill="1" applyAlignment="1">
      <alignment horizontal="center" vertical="center" wrapText="1"/>
    </xf>
    <xf numFmtId="0" fontId="19" fillId="15" borderId="9" xfId="0" applyFont="1" applyFill="1" applyBorder="1" applyAlignment="1">
      <alignment horizontal="center" vertical="center" wrapText="1"/>
    </xf>
    <xf numFmtId="0" fontId="19" fillId="15" borderId="40" xfId="0" applyFont="1" applyFill="1" applyBorder="1" applyAlignment="1">
      <alignment horizontal="center" vertical="center" wrapText="1"/>
    </xf>
    <xf numFmtId="0" fontId="19" fillId="15" borderId="41" xfId="0" applyFont="1" applyFill="1" applyBorder="1" applyAlignment="1">
      <alignment horizontal="center" vertical="center" wrapText="1"/>
    </xf>
    <xf numFmtId="0" fontId="19" fillId="15" borderId="48" xfId="0" applyFont="1" applyFill="1" applyBorder="1" applyAlignment="1">
      <alignment horizontal="center" vertical="center" wrapText="1"/>
    </xf>
    <xf numFmtId="0" fontId="7" fillId="3" borderId="25"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176" fontId="19" fillId="17" borderId="38" xfId="0" applyNumberFormat="1" applyFont="1" applyFill="1" applyBorder="1" applyAlignment="1">
      <alignment horizontal="center" vertical="center"/>
    </xf>
    <xf numFmtId="176" fontId="19" fillId="17" borderId="22" xfId="0" applyNumberFormat="1" applyFont="1" applyFill="1" applyBorder="1" applyAlignment="1">
      <alignment horizontal="center" vertical="center"/>
    </xf>
    <xf numFmtId="176" fontId="19" fillId="17" borderId="39" xfId="0" applyNumberFormat="1" applyFont="1" applyFill="1" applyBorder="1" applyAlignment="1">
      <alignment horizontal="center" vertical="center"/>
    </xf>
    <xf numFmtId="176" fontId="19" fillId="17" borderId="62" xfId="0" applyNumberFormat="1" applyFont="1" applyFill="1" applyBorder="1" applyAlignment="1">
      <alignment horizontal="center" vertical="center"/>
    </xf>
    <xf numFmtId="176" fontId="19" fillId="17" borderId="0" xfId="0" applyNumberFormat="1" applyFont="1" applyFill="1" applyAlignment="1">
      <alignment horizontal="center" vertical="center"/>
    </xf>
    <xf numFmtId="176" fontId="19" fillId="17" borderId="61" xfId="0" applyNumberFormat="1" applyFont="1" applyFill="1" applyBorder="1" applyAlignment="1">
      <alignment horizontal="center" vertical="center"/>
    </xf>
    <xf numFmtId="176" fontId="19" fillId="17" borderId="30" xfId="0" applyNumberFormat="1" applyFont="1" applyFill="1" applyBorder="1" applyAlignment="1">
      <alignment horizontal="center" vertical="center"/>
    </xf>
    <xf numFmtId="176" fontId="19" fillId="17" borderId="1" xfId="0" applyNumberFormat="1" applyFont="1" applyFill="1" applyBorder="1" applyAlignment="1">
      <alignment horizontal="center" vertical="center"/>
    </xf>
    <xf numFmtId="176" fontId="19" fillId="17" borderId="29" xfId="0" applyNumberFormat="1" applyFont="1" applyFill="1" applyBorder="1" applyAlignment="1">
      <alignment horizontal="center" vertical="center"/>
    </xf>
    <xf numFmtId="0" fontId="6" fillId="3" borderId="18" xfId="0" applyFont="1" applyFill="1" applyBorder="1" applyAlignment="1">
      <alignment horizontal="center" vertical="center"/>
    </xf>
    <xf numFmtId="0" fontId="6" fillId="3" borderId="24" xfId="0" applyFont="1" applyFill="1" applyBorder="1" applyAlignment="1">
      <alignment horizontal="center" vertical="center"/>
    </xf>
    <xf numFmtId="0" fontId="19" fillId="17" borderId="38" xfId="0" applyFont="1" applyFill="1" applyBorder="1" applyAlignment="1">
      <alignment horizontal="center" vertical="center"/>
    </xf>
    <xf numFmtId="0" fontId="19" fillId="17" borderId="22" xfId="0" applyFont="1" applyFill="1" applyBorder="1" applyAlignment="1">
      <alignment horizontal="center" vertical="center"/>
    </xf>
    <xf numFmtId="0" fontId="19" fillId="17" borderId="62" xfId="0" applyFont="1" applyFill="1" applyBorder="1" applyAlignment="1">
      <alignment horizontal="center" vertical="center"/>
    </xf>
    <xf numFmtId="0" fontId="19" fillId="17" borderId="0" xfId="0" applyFont="1" applyFill="1" applyAlignment="1">
      <alignment horizontal="center" vertical="center"/>
    </xf>
    <xf numFmtId="0" fontId="19" fillId="17" borderId="30" xfId="0" applyFont="1" applyFill="1" applyBorder="1" applyAlignment="1">
      <alignment horizontal="center" vertical="center"/>
    </xf>
    <xf numFmtId="0" fontId="19" fillId="17" borderId="1"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35" fillId="6" borderId="18" xfId="0" applyFont="1" applyFill="1" applyBorder="1" applyAlignment="1">
      <alignment horizontal="center" vertical="center"/>
    </xf>
    <xf numFmtId="0" fontId="35" fillId="6" borderId="35" xfId="0" applyFont="1" applyFill="1" applyBorder="1" applyAlignment="1">
      <alignment horizontal="center" vertical="center"/>
    </xf>
    <xf numFmtId="0" fontId="18" fillId="6" borderId="80" xfId="0" applyFont="1" applyFill="1" applyBorder="1" applyAlignment="1" applyProtection="1">
      <alignment horizontal="center" vertical="center"/>
      <protection locked="0"/>
    </xf>
    <xf numFmtId="0" fontId="18" fillId="6" borderId="81" xfId="0" applyFont="1" applyFill="1" applyBorder="1" applyAlignment="1" applyProtection="1">
      <alignment horizontal="center" vertical="center"/>
      <protection locked="0"/>
    </xf>
    <xf numFmtId="0" fontId="18" fillId="6" borderId="82" xfId="0" applyFont="1" applyFill="1" applyBorder="1" applyAlignment="1" applyProtection="1">
      <alignment horizontal="center" vertical="center"/>
      <protection locked="0"/>
    </xf>
    <xf numFmtId="0" fontId="18" fillId="6" borderId="100" xfId="0" applyFont="1" applyFill="1" applyBorder="1" applyAlignment="1" applyProtection="1">
      <alignment horizontal="center" vertical="center"/>
      <protection locked="0"/>
    </xf>
    <xf numFmtId="0" fontId="18" fillId="6" borderId="0" xfId="0" applyFont="1" applyFill="1" applyAlignment="1" applyProtection="1">
      <alignment horizontal="center" vertical="center"/>
      <protection locked="0"/>
    </xf>
    <xf numFmtId="0" fontId="18" fillId="6" borderId="101" xfId="0" applyFont="1" applyFill="1" applyBorder="1" applyAlignment="1" applyProtection="1">
      <alignment horizontal="center" vertical="center"/>
      <protection locked="0"/>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179" fontId="19" fillId="17" borderId="56" xfId="0" applyNumberFormat="1" applyFont="1" applyFill="1" applyBorder="1" applyAlignment="1">
      <alignment horizontal="center" vertical="center"/>
    </xf>
    <xf numFmtId="179" fontId="19" fillId="17" borderId="13" xfId="0" applyNumberFormat="1" applyFont="1" applyFill="1" applyBorder="1" applyAlignment="1">
      <alignment horizontal="center" vertical="center"/>
    </xf>
    <xf numFmtId="179" fontId="19" fillId="17" borderId="7" xfId="0" applyNumberFormat="1" applyFont="1" applyFill="1" applyBorder="1" applyAlignment="1">
      <alignment horizontal="center" vertical="center"/>
    </xf>
    <xf numFmtId="179" fontId="19" fillId="17" borderId="40" xfId="0" applyNumberFormat="1" applyFont="1" applyFill="1" applyBorder="1" applyAlignment="1">
      <alignment horizontal="center" vertical="center"/>
    </xf>
    <xf numFmtId="179" fontId="19" fillId="17" borderId="41" xfId="0" applyNumberFormat="1" applyFont="1" applyFill="1" applyBorder="1" applyAlignment="1">
      <alignment horizontal="center" vertical="center"/>
    </xf>
    <xf numFmtId="179" fontId="19" fillId="17" borderId="48" xfId="0" applyNumberFormat="1"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34" fillId="19" borderId="56" xfId="0" applyNumberFormat="1" applyFont="1" applyFill="1" applyBorder="1" applyAlignment="1">
      <alignment horizontal="center" vertical="center"/>
    </xf>
    <xf numFmtId="180" fontId="34" fillId="19" borderId="13" xfId="0" applyNumberFormat="1" applyFont="1" applyFill="1" applyBorder="1" applyAlignment="1">
      <alignment horizontal="center" vertical="center"/>
    </xf>
    <xf numFmtId="180" fontId="34" fillId="19" borderId="55" xfId="0" applyNumberFormat="1" applyFont="1" applyFill="1" applyBorder="1" applyAlignment="1">
      <alignment horizontal="center" vertical="center"/>
    </xf>
    <xf numFmtId="180" fontId="34" fillId="19" borderId="40" xfId="0" applyNumberFormat="1" applyFont="1" applyFill="1" applyBorder="1" applyAlignment="1">
      <alignment horizontal="center" vertical="center"/>
    </xf>
    <xf numFmtId="180" fontId="34" fillId="19" borderId="41" xfId="0" applyNumberFormat="1" applyFont="1" applyFill="1" applyBorder="1" applyAlignment="1">
      <alignment horizontal="center" vertical="center"/>
    </xf>
    <xf numFmtId="180" fontId="34" fillId="19" borderId="42" xfId="0" applyNumberFormat="1" applyFont="1" applyFill="1" applyBorder="1" applyAlignment="1">
      <alignment horizontal="center" vertical="center"/>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Alignment="1">
      <alignment horizontal="center" vertical="center"/>
    </xf>
    <xf numFmtId="0" fontId="7" fillId="3" borderId="6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179" fontId="25" fillId="17" borderId="38" xfId="0" applyNumberFormat="1" applyFont="1" applyFill="1" applyBorder="1" applyAlignment="1">
      <alignment horizontal="center" vertical="center"/>
    </xf>
    <xf numFmtId="179" fontId="25" fillId="17" borderId="22" xfId="0" applyNumberFormat="1" applyFont="1" applyFill="1" applyBorder="1" applyAlignment="1">
      <alignment horizontal="center" vertical="center"/>
    </xf>
    <xf numFmtId="179" fontId="25" fillId="17" borderId="47" xfId="0" applyNumberFormat="1" applyFont="1" applyFill="1" applyBorder="1" applyAlignment="1">
      <alignment horizontal="center" vertical="center"/>
    </xf>
    <xf numFmtId="179" fontId="25" fillId="17" borderId="62" xfId="0" applyNumberFormat="1" applyFont="1" applyFill="1" applyBorder="1" applyAlignment="1">
      <alignment horizontal="center" vertical="center"/>
    </xf>
    <xf numFmtId="179" fontId="25" fillId="17" borderId="0" xfId="0" applyNumberFormat="1" applyFont="1" applyFill="1" applyAlignment="1">
      <alignment horizontal="center" vertical="center"/>
    </xf>
    <xf numFmtId="179" fontId="25" fillId="17" borderId="9" xfId="0" applyNumberFormat="1" applyFont="1" applyFill="1" applyBorder="1" applyAlignment="1">
      <alignment horizontal="center" vertical="center"/>
    </xf>
    <xf numFmtId="179" fontId="25" fillId="17" borderId="40" xfId="0" applyNumberFormat="1" applyFont="1" applyFill="1" applyBorder="1" applyAlignment="1">
      <alignment horizontal="center" vertical="center"/>
    </xf>
    <xf numFmtId="179" fontId="25" fillId="17" borderId="41" xfId="0" applyNumberFormat="1" applyFont="1" applyFill="1" applyBorder="1" applyAlignment="1">
      <alignment horizontal="center" vertical="center"/>
    </xf>
    <xf numFmtId="179" fontId="25" fillId="17" borderId="48" xfId="0" applyNumberFormat="1"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19" fillId="15" borderId="38" xfId="0" applyFont="1" applyFill="1" applyBorder="1" applyAlignment="1">
      <alignment horizontal="center" vertical="center"/>
    </xf>
    <xf numFmtId="0" fontId="19" fillId="15" borderId="22" xfId="0" applyFont="1" applyFill="1" applyBorder="1" applyAlignment="1">
      <alignment horizontal="center" vertical="center"/>
    </xf>
    <xf numFmtId="0" fontId="19" fillId="15" borderId="62" xfId="0" applyFont="1" applyFill="1" applyBorder="1" applyAlignment="1">
      <alignment horizontal="center" vertical="center"/>
    </xf>
    <xf numFmtId="0" fontId="19" fillId="15" borderId="0" xfId="0" applyFont="1" applyFill="1" applyAlignment="1">
      <alignment horizontal="center" vertical="center"/>
    </xf>
    <xf numFmtId="0" fontId="19" fillId="15" borderId="30" xfId="0" applyFont="1" applyFill="1" applyBorder="1" applyAlignment="1">
      <alignment horizontal="center" vertical="center"/>
    </xf>
    <xf numFmtId="0" fontId="19" fillId="15" borderId="1"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19" fillId="15" borderId="47" xfId="0" applyFont="1" applyFill="1" applyBorder="1" applyAlignment="1">
      <alignment horizontal="center" vertical="center"/>
    </xf>
    <xf numFmtId="0" fontId="19" fillId="15" borderId="9" xfId="0" applyFont="1" applyFill="1" applyBorder="1" applyAlignment="1">
      <alignment horizontal="center" vertical="center"/>
    </xf>
    <xf numFmtId="0" fontId="19" fillId="15" borderId="11" xfId="0" applyFont="1" applyFill="1" applyBorder="1" applyAlignment="1">
      <alignment horizontal="center" vertical="center"/>
    </xf>
    <xf numFmtId="0" fontId="7" fillId="3" borderId="10" xfId="0" applyFont="1" applyFill="1" applyBorder="1" applyAlignment="1">
      <alignment horizontal="center" vertical="center"/>
    </xf>
    <xf numFmtId="0" fontId="23" fillId="15" borderId="38" xfId="0" applyFont="1" applyFill="1" applyBorder="1" applyAlignment="1">
      <alignment horizontal="center" vertical="center" wrapText="1"/>
    </xf>
    <xf numFmtId="0" fontId="23" fillId="15" borderId="22" xfId="0" applyFont="1" applyFill="1" applyBorder="1" applyAlignment="1">
      <alignment horizontal="center" vertical="center" wrapText="1"/>
    </xf>
    <xf numFmtId="0" fontId="23" fillId="15" borderId="47" xfId="0" applyFont="1" applyFill="1" applyBorder="1" applyAlignment="1">
      <alignment horizontal="center" vertical="center" wrapText="1"/>
    </xf>
    <xf numFmtId="0" fontId="23" fillId="15" borderId="62" xfId="0" applyFont="1" applyFill="1" applyBorder="1" applyAlignment="1">
      <alignment horizontal="center" vertical="center" wrapText="1"/>
    </xf>
    <xf numFmtId="0" fontId="23" fillId="15" borderId="0" xfId="0" applyFont="1" applyFill="1" applyAlignment="1">
      <alignment horizontal="center" vertical="center" wrapText="1"/>
    </xf>
    <xf numFmtId="0" fontId="23" fillId="15" borderId="9" xfId="0" applyFont="1" applyFill="1" applyBorder="1" applyAlignment="1">
      <alignment horizontal="center" vertical="center" wrapText="1"/>
    </xf>
    <xf numFmtId="0" fontId="23" fillId="15" borderId="40" xfId="0" applyFont="1" applyFill="1" applyBorder="1" applyAlignment="1">
      <alignment horizontal="center" vertical="center" wrapText="1"/>
    </xf>
    <xf numFmtId="0" fontId="23" fillId="15" borderId="41" xfId="0" applyFont="1" applyFill="1" applyBorder="1" applyAlignment="1">
      <alignment horizontal="center" vertical="center" wrapText="1"/>
    </xf>
    <xf numFmtId="0" fontId="23" fillId="15" borderId="48" xfId="0" applyFont="1" applyFill="1" applyBorder="1" applyAlignment="1">
      <alignment horizontal="center" vertical="center" wrapText="1"/>
    </xf>
    <xf numFmtId="0" fontId="19" fillId="15" borderId="22" xfId="0" applyFont="1" applyFill="1" applyBorder="1" applyAlignment="1">
      <alignment horizontal="center" vertical="center" shrinkToFit="1"/>
    </xf>
    <xf numFmtId="0" fontId="19" fillId="15" borderId="1" xfId="0" applyFont="1" applyFill="1" applyBorder="1" applyAlignment="1">
      <alignment horizontal="center" vertical="center" shrinkToFit="1"/>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176" fontId="19" fillId="17" borderId="17" xfId="0" applyNumberFormat="1" applyFont="1" applyFill="1" applyBorder="1" applyAlignment="1">
      <alignment horizontal="center" vertical="center" shrinkToFit="1"/>
    </xf>
    <xf numFmtId="176" fontId="19" fillId="17" borderId="43" xfId="0" applyNumberFormat="1" applyFont="1" applyFill="1" applyBorder="1" applyAlignment="1">
      <alignment horizontal="center" vertical="center" shrinkToFit="1"/>
    </xf>
    <xf numFmtId="176" fontId="19"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19" fillId="15" borderId="39" xfId="0" applyFont="1" applyFill="1" applyBorder="1" applyAlignment="1">
      <alignment horizontal="center" vertical="center"/>
    </xf>
    <xf numFmtId="0" fontId="19" fillId="15" borderId="40" xfId="0" applyFont="1" applyFill="1" applyBorder="1" applyAlignment="1">
      <alignment horizontal="center" vertical="center"/>
    </xf>
    <xf numFmtId="0" fontId="19" fillId="15" borderId="41" xfId="0" applyFont="1" applyFill="1" applyBorder="1" applyAlignment="1">
      <alignment horizontal="center" vertical="center"/>
    </xf>
    <xf numFmtId="0" fontId="19" fillId="15" borderId="42" xfId="0" applyFont="1" applyFill="1" applyBorder="1" applyAlignment="1">
      <alignment horizontal="center" vertical="center"/>
    </xf>
    <xf numFmtId="0" fontId="19" fillId="0" borderId="88" xfId="0" applyFont="1" applyBorder="1" applyAlignment="1">
      <alignment horizontal="center" vertical="center"/>
    </xf>
    <xf numFmtId="0" fontId="19" fillId="0" borderId="89" xfId="0" applyFont="1" applyBorder="1" applyAlignment="1">
      <alignment horizontal="center" vertical="center"/>
    </xf>
    <xf numFmtId="0" fontId="19" fillId="0" borderId="90" xfId="0" applyFont="1" applyBorder="1" applyAlignment="1">
      <alignment horizontal="center" vertical="center"/>
    </xf>
    <xf numFmtId="0" fontId="19" fillId="0" borderId="91" xfId="0" applyFont="1" applyBorder="1" applyAlignment="1">
      <alignment horizontal="center"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7" fillId="3" borderId="25" xfId="0" applyFont="1" applyFill="1" applyBorder="1" applyAlignment="1">
      <alignment horizontal="center" vertical="center" wrapText="1" shrinkToFit="1"/>
    </xf>
    <xf numFmtId="0" fontId="7" fillId="3" borderId="18"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0" fontId="7" fillId="4" borderId="22"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38" fontId="19" fillId="15" borderId="22" xfId="0" applyNumberFormat="1" applyFont="1" applyFill="1" applyBorder="1" applyAlignment="1">
      <alignment horizontal="center" vertical="center" shrinkToFit="1"/>
    </xf>
    <xf numFmtId="0" fontId="19" fillId="15" borderId="41"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48" xfId="0" applyFont="1" applyFill="1" applyBorder="1" applyAlignment="1">
      <alignment horizontal="center" vertical="center" shrinkToFit="1"/>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38" fontId="19" fillId="17" borderId="38" xfId="2" applyFont="1" applyFill="1" applyBorder="1" applyAlignment="1" applyProtection="1">
      <alignment horizontal="center" vertical="center"/>
    </xf>
    <xf numFmtId="38" fontId="19" fillId="17" borderId="22" xfId="2" applyFont="1" applyFill="1" applyBorder="1" applyAlignment="1" applyProtection="1">
      <alignment horizontal="center" vertical="center"/>
    </xf>
    <xf numFmtId="38" fontId="19" fillId="17" borderId="47" xfId="2" applyFont="1" applyFill="1" applyBorder="1" applyAlignment="1" applyProtection="1">
      <alignment horizontal="center" vertical="center"/>
    </xf>
    <xf numFmtId="38" fontId="19" fillId="17" borderId="40" xfId="2" applyFont="1" applyFill="1" applyBorder="1" applyAlignment="1" applyProtection="1">
      <alignment horizontal="center" vertical="center"/>
    </xf>
    <xf numFmtId="38" fontId="19" fillId="17" borderId="41" xfId="2" applyFont="1" applyFill="1" applyBorder="1" applyAlignment="1" applyProtection="1">
      <alignment horizontal="center" vertical="center"/>
    </xf>
    <xf numFmtId="38" fontId="19" fillId="17" borderId="48" xfId="2" applyFont="1" applyFill="1" applyBorder="1" applyAlignment="1" applyProtection="1">
      <alignment horizontal="center" vertical="center"/>
    </xf>
    <xf numFmtId="0" fontId="19" fillId="17" borderId="18" xfId="0" applyFont="1" applyFill="1" applyBorder="1" applyAlignment="1">
      <alignment horizontal="center" vertical="center" shrinkToFit="1"/>
    </xf>
    <xf numFmtId="0" fontId="6" fillId="3" borderId="18" xfId="0" applyFont="1" applyFill="1" applyBorder="1" applyAlignment="1">
      <alignment horizontal="center" vertical="center" wrapText="1"/>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0" fontId="19" fillId="15" borderId="28" xfId="0" applyFont="1" applyFill="1" applyBorder="1" applyAlignment="1">
      <alignment horizontal="center" vertical="center" shrinkToFit="1"/>
    </xf>
    <xf numFmtId="0" fontId="19" fillId="15" borderId="20" xfId="0" applyFont="1" applyFill="1" applyBorder="1" applyAlignment="1">
      <alignment horizontal="center" vertical="center" shrinkToFit="1"/>
    </xf>
    <xf numFmtId="38" fontId="22" fillId="15" borderId="25" xfId="2" applyFont="1" applyFill="1" applyBorder="1" applyAlignment="1" applyProtection="1">
      <alignment horizontal="right" vertical="center"/>
    </xf>
    <xf numFmtId="38" fontId="22" fillId="15" borderId="18" xfId="2" applyFont="1" applyFill="1" applyBorder="1" applyAlignment="1" applyProtection="1">
      <alignment horizontal="right" vertical="center"/>
    </xf>
    <xf numFmtId="38" fontId="22" fillId="15" borderId="160" xfId="2" applyFont="1" applyFill="1" applyBorder="1" applyAlignment="1" applyProtection="1">
      <alignment horizontal="right" vertical="center"/>
    </xf>
    <xf numFmtId="0" fontId="7" fillId="0" borderId="20" xfId="0" applyFont="1" applyBorder="1" applyAlignment="1" applyProtection="1">
      <alignment horizontal="center" vertical="center"/>
      <protection locked="0"/>
    </xf>
    <xf numFmtId="38" fontId="22" fillId="0" borderId="18" xfId="2" applyFont="1" applyFill="1" applyBorder="1" applyAlignment="1" applyProtection="1">
      <alignment horizontal="right" vertical="center"/>
    </xf>
    <xf numFmtId="38" fontId="22" fillId="0" borderId="160" xfId="2" applyFont="1" applyFill="1" applyBorder="1" applyAlignment="1" applyProtection="1">
      <alignment horizontal="right" vertical="center"/>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9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9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96" xfId="0" applyFont="1" applyBorder="1" applyAlignment="1">
      <alignment horizontal="left" vertical="center"/>
    </xf>
    <xf numFmtId="0" fontId="29" fillId="3" borderId="6" xfId="0" applyFont="1" applyFill="1" applyBorder="1" applyAlignment="1" applyProtection="1">
      <alignment horizontal="center" vertical="center"/>
      <protection locked="0"/>
    </xf>
    <xf numFmtId="0" fontId="29" fillId="3" borderId="13" xfId="0" applyFont="1" applyFill="1" applyBorder="1" applyAlignment="1" applyProtection="1">
      <alignment horizontal="center" vertical="center"/>
      <protection locked="0"/>
    </xf>
    <xf numFmtId="0" fontId="29" fillId="3" borderId="55" xfId="0" applyFont="1" applyFill="1" applyBorder="1" applyAlignment="1" applyProtection="1">
      <alignment horizontal="center" vertical="center"/>
      <protection locked="0"/>
    </xf>
    <xf numFmtId="0" fontId="29" fillId="3" borderId="10" xfId="0" applyFont="1" applyFill="1" applyBorder="1" applyAlignment="1" applyProtection="1">
      <alignment horizontal="center" vertical="center"/>
      <protection locked="0"/>
    </xf>
    <xf numFmtId="0" fontId="29" fillId="3" borderId="1" xfId="0" applyFont="1" applyFill="1" applyBorder="1" applyAlignment="1" applyProtection="1">
      <alignment horizontal="center" vertical="center"/>
      <protection locked="0"/>
    </xf>
    <xf numFmtId="0" fontId="29" fillId="3" borderId="29" xfId="0" applyFont="1" applyFill="1" applyBorder="1" applyAlignment="1" applyProtection="1">
      <alignment horizontal="center" vertical="center"/>
      <protection locked="0"/>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19" fillId="16" borderId="22" xfId="0" applyFont="1" applyFill="1" applyBorder="1" applyAlignment="1">
      <alignment horizontal="center" vertical="center" shrinkToFit="1"/>
    </xf>
    <xf numFmtId="0" fontId="19" fillId="16" borderId="41"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0" fontId="19" fillId="0" borderId="6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53" xfId="0" applyFont="1" applyBorder="1" applyAlignment="1">
      <alignment horizontal="center" vertical="center" wrapText="1"/>
    </xf>
    <xf numFmtId="0" fontId="19" fillId="0" borderId="83"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85" xfId="0" applyFont="1" applyBorder="1" applyAlignment="1">
      <alignment horizontal="center" vertical="center" wrapTex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29" fillId="3" borderId="13" xfId="0" applyFont="1" applyFill="1" applyBorder="1" applyAlignment="1" applyProtection="1">
      <alignment horizontal="center" vertical="center" wrapText="1"/>
      <protection locked="0"/>
    </xf>
    <xf numFmtId="0" fontId="29" fillId="3" borderId="55" xfId="0" applyFont="1" applyFill="1" applyBorder="1" applyAlignment="1" applyProtection="1">
      <alignment horizontal="center" vertical="center" wrapText="1"/>
      <protection locked="0"/>
    </xf>
    <xf numFmtId="0" fontId="29" fillId="3" borderId="1" xfId="0" applyFont="1" applyFill="1" applyBorder="1" applyAlignment="1" applyProtection="1">
      <alignment horizontal="center" vertical="center" wrapText="1"/>
      <protection locked="0"/>
    </xf>
    <xf numFmtId="0" fontId="29" fillId="3" borderId="29"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0" fontId="4" fillId="4" borderId="17" xfId="0" applyFont="1" applyFill="1" applyBorder="1" applyAlignment="1" applyProtection="1">
      <alignment horizontal="center" vertical="center"/>
      <protection locked="0"/>
    </xf>
    <xf numFmtId="0" fontId="4" fillId="4" borderId="103"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02" xfId="0" applyFont="1" applyFill="1" applyBorder="1" applyAlignment="1" applyProtection="1">
      <alignment horizontal="center" vertical="center"/>
      <protection locked="0"/>
    </xf>
    <xf numFmtId="0" fontId="29" fillId="3" borderId="6"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3" borderId="55"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29" xfId="0" applyFont="1" applyFill="1" applyBorder="1" applyAlignment="1">
      <alignment horizontal="center" vertical="center" wrapText="1"/>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19" fillId="15" borderId="29" xfId="0" applyFont="1" applyFill="1" applyBorder="1" applyAlignment="1">
      <alignment horizontal="center" vertical="center"/>
    </xf>
    <xf numFmtId="38" fontId="22" fillId="0" borderId="17" xfId="2" applyFont="1" applyFill="1" applyBorder="1" applyAlignment="1" applyProtection="1">
      <alignment horizontal="right" vertical="center"/>
    </xf>
    <xf numFmtId="38" fontId="22" fillId="0" borderId="103" xfId="2" applyFont="1" applyFill="1" applyBorder="1" applyAlignment="1" applyProtection="1">
      <alignment horizontal="right" vertical="center"/>
    </xf>
    <xf numFmtId="0" fontId="7" fillId="0" borderId="72" xfId="0" applyFont="1" applyBorder="1" applyAlignment="1">
      <alignment horizontal="left" vertical="center"/>
    </xf>
    <xf numFmtId="0" fontId="7" fillId="0" borderId="20" xfId="0" applyFont="1" applyBorder="1" applyAlignment="1">
      <alignment horizontal="left" vertical="center"/>
    </xf>
    <xf numFmtId="0" fontId="7" fillId="0" borderId="0" xfId="0" applyFont="1" applyAlignment="1" applyProtection="1">
      <alignment horizontal="center" vertical="center"/>
      <protection locked="0"/>
    </xf>
    <xf numFmtId="0" fontId="19" fillId="0" borderId="28" xfId="0" applyFont="1" applyBorder="1" applyAlignment="1">
      <alignment horizontal="center" vertical="center" shrinkToFit="1"/>
    </xf>
    <xf numFmtId="0" fontId="19" fillId="0" borderId="20" xfId="0" applyFont="1" applyBorder="1" applyAlignment="1">
      <alignment horizontal="center" vertical="center" shrinkToFit="1"/>
    </xf>
    <xf numFmtId="0" fontId="19" fillId="19" borderId="28" xfId="0" applyFont="1" applyFill="1" applyBorder="1" applyAlignment="1">
      <alignment horizontal="center" vertical="center" shrinkToFit="1"/>
    </xf>
    <xf numFmtId="0" fontId="19" fillId="19" borderId="20" xfId="0" applyFont="1" applyFill="1" applyBorder="1" applyAlignment="1">
      <alignment horizontal="center" vertical="center" shrinkToFit="1"/>
    </xf>
    <xf numFmtId="0" fontId="7" fillId="0" borderId="72"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4" xfId="0" applyFont="1" applyBorder="1" applyAlignment="1" applyProtection="1">
      <alignment horizontal="left" vertical="center"/>
      <protection locked="0"/>
    </xf>
    <xf numFmtId="0" fontId="7" fillId="0" borderId="75" xfId="0" applyFont="1" applyBorder="1" applyAlignment="1" applyProtection="1">
      <alignment horizontal="left" vertical="center"/>
      <protection locked="0"/>
    </xf>
    <xf numFmtId="38" fontId="22" fillId="15" borderId="26" xfId="2" applyFont="1" applyFill="1" applyBorder="1" applyAlignment="1" applyProtection="1">
      <alignment horizontal="right" vertical="center"/>
    </xf>
    <xf numFmtId="38" fontId="22" fillId="15" borderId="24" xfId="2" applyFont="1" applyFill="1" applyBorder="1" applyAlignment="1" applyProtection="1">
      <alignment horizontal="right" vertical="center"/>
    </xf>
    <xf numFmtId="38" fontId="22" fillId="15" borderId="102" xfId="2" applyFont="1" applyFill="1" applyBorder="1" applyAlignment="1" applyProtection="1">
      <alignment horizontal="right" vertical="center"/>
    </xf>
    <xf numFmtId="0" fontId="7" fillId="0" borderId="75" xfId="0" applyFont="1" applyBorder="1" applyAlignment="1" applyProtection="1">
      <alignment horizontal="center" vertical="center"/>
      <protection locked="0"/>
    </xf>
    <xf numFmtId="38" fontId="22" fillId="0" borderId="24" xfId="2" applyFont="1" applyFill="1" applyBorder="1" applyAlignment="1" applyProtection="1">
      <alignment horizontal="right" vertical="center"/>
    </xf>
    <xf numFmtId="38" fontId="22" fillId="0" borderId="102"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38" fontId="22" fillId="15" borderId="51" xfId="2" applyFont="1" applyFill="1" applyBorder="1" applyAlignment="1" applyProtection="1">
      <alignment horizontal="right" vertical="center"/>
    </xf>
    <xf numFmtId="38" fontId="22" fillId="15" borderId="41" xfId="2" applyFont="1" applyFill="1" applyBorder="1" applyAlignment="1" applyProtection="1">
      <alignment horizontal="right" vertical="center"/>
    </xf>
    <xf numFmtId="38" fontId="22" fillId="15" borderId="48" xfId="2" applyFont="1" applyFill="1" applyBorder="1" applyAlignment="1" applyProtection="1">
      <alignment horizontal="right" vertical="center"/>
    </xf>
    <xf numFmtId="38" fontId="22" fillId="15" borderId="72" xfId="2" applyFont="1" applyFill="1" applyBorder="1" applyAlignment="1" applyProtection="1">
      <alignment horizontal="right" vertical="center"/>
    </xf>
    <xf numFmtId="38" fontId="22" fillId="15" borderId="20" xfId="2" applyFont="1" applyFill="1" applyBorder="1" applyAlignment="1" applyProtection="1">
      <alignment horizontal="right" vertical="center"/>
    </xf>
    <xf numFmtId="38" fontId="22" fillId="15" borderId="73" xfId="2" applyFont="1" applyFill="1" applyBorder="1" applyAlignment="1" applyProtection="1">
      <alignment horizontal="right" vertical="center"/>
    </xf>
    <xf numFmtId="38" fontId="22" fillId="15" borderId="74" xfId="2" applyFont="1" applyFill="1" applyBorder="1" applyAlignment="1" applyProtection="1">
      <alignment horizontal="right" vertical="center"/>
    </xf>
    <xf numFmtId="38" fontId="22" fillId="15" borderId="75" xfId="2" applyFont="1" applyFill="1" applyBorder="1" applyAlignment="1" applyProtection="1">
      <alignment horizontal="right" vertical="center"/>
    </xf>
    <xf numFmtId="38" fontId="22" fillId="15" borderId="76" xfId="2" applyFont="1" applyFill="1" applyBorder="1" applyAlignment="1" applyProtection="1">
      <alignment horizontal="right" vertical="center"/>
    </xf>
    <xf numFmtId="0" fontId="4" fillId="2" borderId="9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9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9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3" borderId="7" xfId="0" applyFont="1" applyFill="1" applyBorder="1" applyAlignment="1" applyProtection="1">
      <alignment horizontal="center" vertical="center"/>
      <protection locked="0"/>
    </xf>
    <xf numFmtId="0" fontId="7" fillId="0" borderId="69" xfId="0" applyFont="1" applyBorder="1" applyAlignment="1">
      <alignment horizontal="left" vertical="center"/>
    </xf>
    <xf numFmtId="0" fontId="7" fillId="0" borderId="70" xfId="0" applyFont="1" applyBorder="1" applyAlignment="1">
      <alignment horizontal="left" vertical="center"/>
    </xf>
    <xf numFmtId="38" fontId="22" fillId="15" borderId="16" xfId="2" applyFont="1" applyFill="1" applyBorder="1" applyAlignment="1" applyProtection="1">
      <alignment horizontal="right" vertical="center"/>
    </xf>
    <xf numFmtId="38" fontId="22" fillId="15" borderId="17" xfId="2" applyFont="1" applyFill="1" applyBorder="1" applyAlignment="1" applyProtection="1">
      <alignment horizontal="right" vertical="center"/>
    </xf>
    <xf numFmtId="38" fontId="22" fillId="15" borderId="103" xfId="2" applyFont="1" applyFill="1" applyBorder="1" applyAlignment="1" applyProtection="1">
      <alignment horizontal="right" vertical="center"/>
    </xf>
    <xf numFmtId="0" fontId="7" fillId="0" borderId="70" xfId="0" applyFont="1" applyBorder="1" applyAlignment="1" applyProtection="1">
      <alignment horizontal="center" vertical="center"/>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38" fontId="22" fillId="15" borderId="35" xfId="2" applyFont="1" applyFill="1" applyBorder="1" applyAlignment="1" applyProtection="1">
      <alignment horizontal="right" vertical="center"/>
    </xf>
    <xf numFmtId="38" fontId="22" fillId="15" borderId="161" xfId="2" applyFont="1" applyFill="1" applyBorder="1" applyAlignment="1" applyProtection="1">
      <alignment horizontal="right" vertical="center"/>
    </xf>
    <xf numFmtId="0" fontId="7" fillId="4" borderId="17" xfId="0" applyFont="1" applyFill="1" applyBorder="1" applyAlignment="1" applyProtection="1">
      <alignment horizontal="center" vertical="center"/>
      <protection locked="0"/>
    </xf>
    <xf numFmtId="0" fontId="7" fillId="4" borderId="18"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38" fontId="11" fillId="4" borderId="72"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3" xfId="2" applyFont="1" applyFill="1" applyBorder="1" applyAlignment="1" applyProtection="1">
      <alignment horizontal="right" vertical="center"/>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0" fontId="7" fillId="3" borderId="13" xfId="0" applyFont="1" applyFill="1" applyBorder="1" applyAlignment="1" applyProtection="1">
      <alignment horizontal="center" vertical="center" textRotation="255"/>
      <protection locked="0"/>
    </xf>
    <xf numFmtId="0" fontId="7" fillId="3" borderId="10" xfId="0" applyFont="1" applyFill="1" applyBorder="1" applyAlignment="1" applyProtection="1">
      <alignment horizontal="center" vertical="center" textRotation="255"/>
      <protection locked="0"/>
    </xf>
    <xf numFmtId="0" fontId="7" fillId="3" borderId="1" xfId="0" applyFont="1" applyFill="1" applyBorder="1" applyAlignment="1" applyProtection="1">
      <alignment horizontal="center" vertical="center" textRotation="255"/>
      <protection locked="0"/>
    </xf>
    <xf numFmtId="38" fontId="22" fillId="5" borderId="86" xfId="2" applyFont="1" applyFill="1" applyBorder="1" applyAlignment="1" applyProtection="1">
      <alignment horizontal="right" vertical="center"/>
      <protection locked="0"/>
    </xf>
    <xf numFmtId="38" fontId="22" fillId="5" borderId="60" xfId="2" applyFont="1" applyFill="1" applyBorder="1" applyAlignment="1" applyProtection="1">
      <alignment horizontal="right" vertical="center"/>
      <protection locked="0"/>
    </xf>
    <xf numFmtId="38" fontId="22" fillId="5" borderId="57" xfId="2" applyFont="1" applyFill="1" applyBorder="1" applyAlignment="1" applyProtection="1">
      <alignment horizontal="right" vertical="center"/>
      <protection locked="0"/>
    </xf>
    <xf numFmtId="38" fontId="22" fillId="5" borderId="8" xfId="2" applyFont="1" applyFill="1" applyBorder="1" applyAlignment="1" applyProtection="1">
      <alignment horizontal="right" vertical="center"/>
      <protection locked="0"/>
    </xf>
    <xf numFmtId="38" fontId="22" fillId="5" borderId="0" xfId="2" applyFont="1" applyFill="1" applyBorder="1" applyAlignment="1" applyProtection="1">
      <alignment horizontal="right" vertical="center"/>
      <protection locked="0"/>
    </xf>
    <xf numFmtId="38" fontId="22" fillId="5" borderId="9" xfId="2" applyFont="1" applyFill="1" applyBorder="1" applyAlignment="1" applyProtection="1">
      <alignment horizontal="right" vertical="center"/>
      <protection locked="0"/>
    </xf>
    <xf numFmtId="38" fontId="22" fillId="5" borderId="10" xfId="2" applyFont="1" applyFill="1" applyBorder="1" applyAlignment="1" applyProtection="1">
      <alignment horizontal="right" vertical="center"/>
      <protection locked="0"/>
    </xf>
    <xf numFmtId="38" fontId="22" fillId="5" borderId="1" xfId="2" applyFont="1" applyFill="1" applyBorder="1" applyAlignment="1" applyProtection="1">
      <alignment horizontal="right" vertical="center"/>
      <protection locked="0"/>
    </xf>
    <xf numFmtId="38" fontId="22" fillId="5" borderId="11" xfId="2" applyFont="1" applyFill="1" applyBorder="1" applyAlignment="1" applyProtection="1">
      <alignment horizontal="right" vertical="center"/>
      <protection locked="0"/>
    </xf>
    <xf numFmtId="38" fontId="0" fillId="15" borderId="69" xfId="2" applyFont="1" applyFill="1" applyBorder="1" applyAlignment="1" applyProtection="1">
      <alignment horizontal="right" vertical="center"/>
    </xf>
    <xf numFmtId="38" fontId="0" fillId="15" borderId="70" xfId="2" applyFont="1" applyFill="1" applyBorder="1" applyAlignment="1" applyProtection="1">
      <alignment horizontal="right" vertical="center"/>
    </xf>
    <xf numFmtId="38" fontId="0" fillId="15" borderId="71" xfId="2" applyFont="1" applyFill="1" applyBorder="1" applyAlignment="1" applyProtection="1">
      <alignment horizontal="right" vertical="center"/>
    </xf>
    <xf numFmtId="38" fontId="0" fillId="15" borderId="72" xfId="2" applyFont="1" applyFill="1" applyBorder="1" applyAlignment="1" applyProtection="1">
      <alignment horizontal="right" vertical="center"/>
    </xf>
    <xf numFmtId="38" fontId="0" fillId="15" borderId="20" xfId="2" applyFont="1" applyFill="1" applyBorder="1" applyAlignment="1" applyProtection="1">
      <alignment horizontal="right" vertical="center"/>
    </xf>
    <xf numFmtId="38" fontId="0" fillId="15" borderId="73" xfId="2" applyFont="1" applyFill="1" applyBorder="1" applyAlignment="1" applyProtection="1">
      <alignment horizontal="right" vertical="center"/>
    </xf>
    <xf numFmtId="38" fontId="0" fillId="15" borderId="74" xfId="2" applyFont="1" applyFill="1" applyBorder="1" applyAlignment="1" applyProtection="1">
      <alignment horizontal="right" vertical="center"/>
    </xf>
    <xf numFmtId="38" fontId="0" fillId="15" borderId="75" xfId="2" applyFont="1" applyFill="1" applyBorder="1" applyAlignment="1" applyProtection="1">
      <alignment horizontal="right" vertical="center"/>
    </xf>
    <xf numFmtId="38" fontId="0" fillId="15" borderId="76" xfId="2" applyFont="1" applyFill="1" applyBorder="1" applyAlignment="1" applyProtection="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2" fillId="15" borderId="6" xfId="2" applyFont="1" applyFill="1" applyBorder="1" applyAlignment="1" applyProtection="1">
      <alignment horizontal="right" vertical="center"/>
    </xf>
    <xf numFmtId="38" fontId="22" fillId="15" borderId="13" xfId="2" applyFont="1" applyFill="1" applyBorder="1" applyAlignment="1" applyProtection="1">
      <alignment horizontal="right" vertical="center"/>
    </xf>
    <xf numFmtId="38" fontId="22" fillId="15" borderId="7" xfId="2" applyFont="1" applyFill="1" applyBorder="1" applyAlignment="1" applyProtection="1">
      <alignment horizontal="right" vertical="center"/>
    </xf>
    <xf numFmtId="38" fontId="22" fillId="15" borderId="8" xfId="2" applyFont="1" applyFill="1" applyBorder="1" applyAlignment="1" applyProtection="1">
      <alignment horizontal="right" vertical="center"/>
    </xf>
    <xf numFmtId="38" fontId="22" fillId="15" borderId="0" xfId="2" applyFont="1" applyFill="1" applyBorder="1" applyAlignment="1" applyProtection="1">
      <alignment horizontal="right" vertical="center"/>
    </xf>
    <xf numFmtId="38" fontId="22" fillId="15" borderId="9" xfId="2" applyFont="1" applyFill="1" applyBorder="1" applyAlignment="1" applyProtection="1">
      <alignment horizontal="right" vertical="center"/>
    </xf>
    <xf numFmtId="38" fontId="22" fillId="15" borderId="10" xfId="2" applyFont="1" applyFill="1" applyBorder="1" applyAlignment="1" applyProtection="1">
      <alignment horizontal="right" vertical="center"/>
    </xf>
    <xf numFmtId="38" fontId="22" fillId="15" borderId="1" xfId="2" applyFont="1" applyFill="1" applyBorder="1" applyAlignment="1" applyProtection="1">
      <alignment horizontal="right" vertical="center"/>
    </xf>
    <xf numFmtId="38" fontId="22" fillId="15" borderId="11"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29"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38" fontId="22" fillId="5" borderId="6" xfId="2" applyFont="1" applyFill="1" applyBorder="1" applyAlignment="1" applyProtection="1">
      <alignment horizontal="right" vertical="center"/>
      <protection locked="0"/>
    </xf>
    <xf numFmtId="38" fontId="22" fillId="5" borderId="13" xfId="2" applyFont="1" applyFill="1" applyBorder="1" applyAlignment="1" applyProtection="1">
      <alignment horizontal="right" vertical="center"/>
      <protection locked="0"/>
    </xf>
    <xf numFmtId="38" fontId="22" fillId="5" borderId="7" xfId="2" applyFont="1" applyFill="1" applyBorder="1" applyAlignment="1" applyProtection="1">
      <alignment horizontal="right" vertical="center"/>
      <protection locked="0"/>
    </xf>
    <xf numFmtId="38" fontId="22" fillId="5" borderId="87" xfId="2" applyFont="1" applyFill="1" applyBorder="1" applyAlignment="1" applyProtection="1">
      <alignment horizontal="right" vertical="center"/>
      <protection locked="0"/>
    </xf>
    <xf numFmtId="38" fontId="22" fillId="5" borderId="59" xfId="2" applyFont="1" applyFill="1" applyBorder="1" applyAlignment="1" applyProtection="1">
      <alignment horizontal="right" vertical="center"/>
      <protection locked="0"/>
    </xf>
    <xf numFmtId="38" fontId="22" fillId="5" borderId="58" xfId="2" applyFont="1" applyFill="1" applyBorder="1" applyAlignment="1" applyProtection="1">
      <alignment horizontal="right" vertical="center"/>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0" fontId="7" fillId="4" borderId="38"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18" xfId="0" applyFont="1" applyFill="1" applyBorder="1" applyAlignment="1" applyProtection="1">
      <alignment horizontal="center" vertical="center" textRotation="255"/>
      <protection locked="0"/>
    </xf>
    <xf numFmtId="0" fontId="7" fillId="0" borderId="0" xfId="0" applyFont="1" applyAlignment="1" applyProtection="1">
      <alignment horizontal="center" vertical="center" shrinkToFit="1"/>
      <protection locked="0"/>
    </xf>
    <xf numFmtId="0" fontId="7" fillId="2" borderId="0" xfId="0" applyFont="1" applyFill="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shrinkToFit="1"/>
      <protection locked="0"/>
    </xf>
    <xf numFmtId="38" fontId="0" fillId="20" borderId="69" xfId="2" applyFont="1" applyFill="1" applyBorder="1" applyAlignment="1" applyProtection="1">
      <alignment horizontal="right" vertical="center"/>
    </xf>
    <xf numFmtId="38" fontId="0" fillId="20" borderId="70" xfId="2" applyFont="1" applyFill="1" applyBorder="1" applyAlignment="1" applyProtection="1">
      <alignment horizontal="right" vertical="center"/>
    </xf>
    <xf numFmtId="38" fontId="0" fillId="20" borderId="71" xfId="2" applyFont="1" applyFill="1" applyBorder="1" applyAlignment="1" applyProtection="1">
      <alignment horizontal="right" vertical="center"/>
    </xf>
    <xf numFmtId="38" fontId="0" fillId="20" borderId="72" xfId="2" applyFont="1" applyFill="1" applyBorder="1" applyAlignment="1" applyProtection="1">
      <alignment horizontal="right" vertical="center"/>
    </xf>
    <xf numFmtId="38" fontId="0" fillId="20" borderId="20" xfId="2" applyFont="1" applyFill="1" applyBorder="1" applyAlignment="1" applyProtection="1">
      <alignment horizontal="right" vertical="center"/>
    </xf>
    <xf numFmtId="38" fontId="0" fillId="20" borderId="73" xfId="2" applyFont="1" applyFill="1" applyBorder="1" applyAlignment="1" applyProtection="1">
      <alignment horizontal="right" vertical="center"/>
    </xf>
    <xf numFmtId="38" fontId="0" fillId="20" borderId="74" xfId="2" applyFont="1" applyFill="1" applyBorder="1" applyAlignment="1" applyProtection="1">
      <alignment horizontal="right" vertical="center"/>
    </xf>
    <xf numFmtId="38" fontId="0" fillId="20" borderId="75" xfId="2" applyFont="1" applyFill="1" applyBorder="1" applyAlignment="1" applyProtection="1">
      <alignment horizontal="right" vertical="center"/>
    </xf>
    <xf numFmtId="38" fontId="0" fillId="20" borderId="76" xfId="2" applyFont="1" applyFill="1" applyBorder="1" applyAlignment="1" applyProtection="1">
      <alignment horizontal="right" vertical="center"/>
    </xf>
    <xf numFmtId="38" fontId="22" fillId="20" borderId="6" xfId="2" applyFont="1" applyFill="1" applyBorder="1" applyAlignment="1" applyProtection="1">
      <alignment horizontal="right" vertical="center"/>
    </xf>
    <xf numFmtId="38" fontId="22" fillId="20" borderId="13" xfId="2" applyFont="1" applyFill="1" applyBorder="1" applyAlignment="1" applyProtection="1">
      <alignment horizontal="right" vertical="center"/>
    </xf>
    <xf numFmtId="38" fontId="22" fillId="20" borderId="7" xfId="2" applyFont="1" applyFill="1" applyBorder="1" applyAlignment="1" applyProtection="1">
      <alignment horizontal="right" vertical="center"/>
    </xf>
    <xf numFmtId="38" fontId="22" fillId="20" borderId="8" xfId="2" applyFont="1" applyFill="1" applyBorder="1" applyAlignment="1" applyProtection="1">
      <alignment horizontal="right" vertical="center"/>
    </xf>
    <xf numFmtId="38" fontId="22" fillId="20" borderId="0" xfId="2" applyFont="1" applyFill="1" applyBorder="1" applyAlignment="1" applyProtection="1">
      <alignment horizontal="right" vertical="center"/>
    </xf>
    <xf numFmtId="38" fontId="22" fillId="20" borderId="9" xfId="2" applyFont="1" applyFill="1" applyBorder="1" applyAlignment="1" applyProtection="1">
      <alignment horizontal="right" vertical="center"/>
    </xf>
    <xf numFmtId="38" fontId="22" fillId="20" borderId="10" xfId="2" applyFont="1" applyFill="1" applyBorder="1" applyAlignment="1" applyProtection="1">
      <alignment horizontal="right" vertical="center"/>
    </xf>
    <xf numFmtId="38" fontId="22" fillId="20" borderId="1" xfId="2" applyFont="1" applyFill="1" applyBorder="1" applyAlignment="1" applyProtection="1">
      <alignment horizontal="right" vertical="center"/>
    </xf>
    <xf numFmtId="38" fontId="22" fillId="20" borderId="11" xfId="2" applyFont="1" applyFill="1" applyBorder="1" applyAlignment="1" applyProtection="1">
      <alignment horizontal="right" vertical="center"/>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0" fontId="4" fillId="4" borderId="7" xfId="0" applyFont="1" applyFill="1" applyBorder="1" applyAlignment="1">
      <alignment horizontal="center" vertical="center" readingOrder="1"/>
    </xf>
    <xf numFmtId="0" fontId="4" fillId="4" borderId="9"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38" fontId="22" fillId="20" borderId="51" xfId="2" applyFont="1" applyFill="1" applyBorder="1" applyAlignment="1" applyProtection="1">
      <alignment horizontal="right" vertical="center"/>
    </xf>
    <xf numFmtId="38" fontId="22" fillId="20" borderId="41" xfId="2" applyFont="1" applyFill="1" applyBorder="1" applyAlignment="1" applyProtection="1">
      <alignment horizontal="right" vertical="center"/>
    </xf>
    <xf numFmtId="38" fontId="22" fillId="20" borderId="48" xfId="2" applyFont="1" applyFill="1" applyBorder="1" applyAlignment="1" applyProtection="1">
      <alignment horizontal="right" vertical="center"/>
    </xf>
    <xf numFmtId="0" fontId="4" fillId="4" borderId="47" xfId="0" applyFont="1" applyFill="1" applyBorder="1" applyAlignment="1">
      <alignment horizontal="center" vertical="center" readingOrder="1"/>
    </xf>
    <xf numFmtId="38" fontId="22" fillId="20" borderId="50" xfId="2" applyFont="1" applyFill="1" applyBorder="1" applyAlignment="1" applyProtection="1">
      <alignment horizontal="right" vertical="center"/>
    </xf>
    <xf numFmtId="38" fontId="22" fillId="20" borderId="22" xfId="2" applyFont="1" applyFill="1" applyBorder="1" applyAlignment="1" applyProtection="1">
      <alignment horizontal="right" vertical="center"/>
    </xf>
    <xf numFmtId="38" fontId="22" fillId="20" borderId="47" xfId="2" applyFont="1" applyFill="1" applyBorder="1" applyAlignment="1" applyProtection="1">
      <alignment horizontal="right" vertical="center"/>
    </xf>
    <xf numFmtId="0" fontId="4" fillId="4" borderId="47" xfId="0" applyFont="1" applyFill="1" applyBorder="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38" fontId="22" fillId="4" borderId="50" xfId="2" applyFont="1" applyFill="1" applyBorder="1" applyAlignment="1" applyProtection="1">
      <alignment horizontal="right" vertical="center"/>
      <protection locked="0"/>
    </xf>
    <xf numFmtId="38" fontId="22" fillId="4" borderId="22" xfId="2" applyFont="1" applyFill="1" applyBorder="1" applyAlignment="1" applyProtection="1">
      <alignment horizontal="right" vertical="center"/>
      <protection locked="0"/>
    </xf>
    <xf numFmtId="38" fontId="22" fillId="4" borderId="47" xfId="2" applyFont="1" applyFill="1" applyBorder="1" applyAlignment="1" applyProtection="1">
      <alignment horizontal="right" vertical="center"/>
      <protection locked="0"/>
    </xf>
    <xf numFmtId="38" fontId="22" fillId="4" borderId="8" xfId="2" applyFont="1" applyFill="1" applyBorder="1" applyAlignment="1" applyProtection="1">
      <alignment horizontal="right" vertical="center"/>
      <protection locked="0"/>
    </xf>
    <xf numFmtId="38" fontId="22" fillId="4" borderId="0" xfId="2" applyFont="1" applyFill="1" applyBorder="1" applyAlignment="1" applyProtection="1">
      <alignment horizontal="right" vertical="center"/>
      <protection locked="0"/>
    </xf>
    <xf numFmtId="38" fontId="22" fillId="4" borderId="9" xfId="2" applyFont="1" applyFill="1" applyBorder="1" applyAlignment="1" applyProtection="1">
      <alignment horizontal="right" vertical="center"/>
      <protection locked="0"/>
    </xf>
    <xf numFmtId="38" fontId="22" fillId="4" borderId="51" xfId="2" applyFont="1" applyFill="1" applyBorder="1" applyAlignment="1" applyProtection="1">
      <alignment horizontal="right" vertical="center"/>
      <protection locked="0"/>
    </xf>
    <xf numFmtId="38" fontId="22" fillId="4" borderId="41" xfId="2" applyFont="1" applyFill="1" applyBorder="1" applyAlignment="1" applyProtection="1">
      <alignment horizontal="right" vertical="center"/>
      <protection locked="0"/>
    </xf>
    <xf numFmtId="38" fontId="22" fillId="4" borderId="48" xfId="2" applyFont="1" applyFill="1" applyBorder="1" applyAlignment="1" applyProtection="1">
      <alignment horizontal="right" vertical="center"/>
      <protection locked="0"/>
    </xf>
    <xf numFmtId="38" fontId="22" fillId="20" borderId="72" xfId="2" applyFont="1" applyFill="1" applyBorder="1" applyAlignment="1" applyProtection="1">
      <alignment horizontal="right" vertical="center"/>
    </xf>
    <xf numFmtId="38" fontId="22" fillId="20" borderId="20" xfId="2" applyFont="1" applyFill="1" applyBorder="1" applyAlignment="1" applyProtection="1">
      <alignment horizontal="right" vertical="center"/>
    </xf>
    <xf numFmtId="38" fontId="22" fillId="20" borderId="73" xfId="2" applyFont="1" applyFill="1" applyBorder="1" applyAlignment="1" applyProtection="1">
      <alignment horizontal="right" vertical="center"/>
    </xf>
    <xf numFmtId="38" fontId="22" fillId="20" borderId="74" xfId="2" applyFont="1" applyFill="1" applyBorder="1" applyAlignment="1" applyProtection="1">
      <alignment horizontal="right" vertical="center"/>
    </xf>
    <xf numFmtId="38" fontId="22" fillId="20" borderId="75" xfId="2" applyFont="1" applyFill="1" applyBorder="1" applyAlignment="1" applyProtection="1">
      <alignment horizontal="right" vertical="center"/>
    </xf>
    <xf numFmtId="38" fontId="22" fillId="20" borderId="76" xfId="2" applyFont="1" applyFill="1" applyBorder="1" applyAlignment="1" applyProtection="1">
      <alignment horizontal="right" vertical="center"/>
    </xf>
    <xf numFmtId="38" fontId="22" fillId="5" borderId="50" xfId="2" applyFont="1" applyFill="1" applyBorder="1" applyAlignment="1" applyProtection="1">
      <alignment horizontal="right" vertical="center"/>
      <protection locked="0"/>
    </xf>
    <xf numFmtId="38" fontId="22" fillId="5" borderId="22" xfId="2" applyFont="1" applyFill="1" applyBorder="1" applyAlignment="1" applyProtection="1">
      <alignment horizontal="right" vertical="center"/>
      <protection locked="0"/>
    </xf>
    <xf numFmtId="38" fontId="22" fillId="5" borderId="47" xfId="2" applyFont="1" applyFill="1" applyBorder="1" applyAlignment="1" applyProtection="1">
      <alignment horizontal="right" vertical="center"/>
      <protection locked="0"/>
    </xf>
    <xf numFmtId="0" fontId="7" fillId="0" borderId="72" xfId="0" applyFont="1" applyBorder="1" applyAlignment="1" applyProtection="1">
      <alignment horizontal="center" vertical="center"/>
      <protection locked="0"/>
    </xf>
    <xf numFmtId="0" fontId="7" fillId="0" borderId="73" xfId="0" applyFont="1" applyBorder="1" applyAlignment="1" applyProtection="1">
      <alignment horizontal="center" vertical="center"/>
      <protection locked="0"/>
    </xf>
    <xf numFmtId="38" fontId="22" fillId="20" borderId="69" xfId="2" applyFont="1" applyFill="1" applyBorder="1" applyAlignment="1" applyProtection="1">
      <alignment horizontal="right" vertical="center"/>
    </xf>
    <xf numFmtId="38" fontId="22" fillId="20" borderId="70" xfId="2" applyFont="1" applyFill="1" applyBorder="1" applyAlignment="1" applyProtection="1">
      <alignment horizontal="right" vertical="center"/>
    </xf>
    <xf numFmtId="38" fontId="22" fillId="20" borderId="71" xfId="2" applyFont="1" applyFill="1" applyBorder="1" applyAlignment="1" applyProtection="1">
      <alignment horizontal="right" vertical="center"/>
    </xf>
    <xf numFmtId="0" fontId="7" fillId="0" borderId="69" xfId="0" applyFont="1" applyBorder="1" applyAlignment="1" applyProtection="1">
      <alignment horizontal="center" vertical="center"/>
      <protection locked="0"/>
    </xf>
    <xf numFmtId="0" fontId="7" fillId="0" borderId="71"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6" xfId="0" applyFont="1" applyBorder="1" applyAlignment="1" applyProtection="1">
      <alignment horizontal="center" vertical="center"/>
      <protection locked="0"/>
    </xf>
    <xf numFmtId="38" fontId="22" fillId="16" borderId="72" xfId="2" applyFont="1" applyFill="1" applyBorder="1" applyAlignment="1" applyProtection="1">
      <alignment horizontal="right" vertical="center"/>
    </xf>
    <xf numFmtId="38" fontId="22" fillId="16" borderId="20" xfId="2" applyFont="1" applyFill="1" applyBorder="1" applyAlignment="1" applyProtection="1">
      <alignment horizontal="right" vertical="center"/>
    </xf>
    <xf numFmtId="38" fontId="22" fillId="16" borderId="73" xfId="2" applyFont="1" applyFill="1" applyBorder="1" applyAlignment="1" applyProtection="1">
      <alignment horizontal="right" vertical="center"/>
    </xf>
    <xf numFmtId="38" fontId="22" fillId="16" borderId="69" xfId="2" applyFont="1" applyFill="1" applyBorder="1" applyAlignment="1" applyProtection="1">
      <alignment horizontal="right" vertical="center"/>
    </xf>
    <xf numFmtId="38" fontId="22" fillId="16" borderId="70" xfId="2" applyFont="1" applyFill="1" applyBorder="1" applyAlignment="1" applyProtection="1">
      <alignment horizontal="right" vertical="center"/>
    </xf>
    <xf numFmtId="38" fontId="22" fillId="16" borderId="71" xfId="2" applyFont="1" applyFill="1" applyBorder="1" applyAlignment="1" applyProtection="1">
      <alignment horizontal="right" vertical="center"/>
    </xf>
    <xf numFmtId="38" fontId="22" fillId="16" borderId="74" xfId="2" applyFont="1" applyFill="1" applyBorder="1" applyAlignment="1" applyProtection="1">
      <alignment horizontal="right" vertical="center"/>
    </xf>
    <xf numFmtId="38" fontId="22" fillId="16" borderId="75" xfId="2" applyFont="1" applyFill="1" applyBorder="1" applyAlignment="1" applyProtection="1">
      <alignment horizontal="right" vertical="center"/>
    </xf>
    <xf numFmtId="38" fontId="22" fillId="16" borderId="76" xfId="2" applyFont="1" applyFill="1" applyBorder="1" applyAlignment="1" applyProtection="1">
      <alignment horizontal="right" vertical="center"/>
    </xf>
    <xf numFmtId="38" fontId="22" fillId="16" borderId="51" xfId="2" applyFont="1" applyFill="1" applyBorder="1" applyAlignment="1" applyProtection="1">
      <alignment horizontal="right" vertical="center"/>
    </xf>
    <xf numFmtId="38" fontId="22" fillId="16" borderId="41" xfId="2" applyFont="1" applyFill="1" applyBorder="1" applyAlignment="1" applyProtection="1">
      <alignment horizontal="right" vertical="center"/>
    </xf>
    <xf numFmtId="38" fontId="22" fillId="16" borderId="48" xfId="2" applyFont="1" applyFill="1" applyBorder="1" applyAlignment="1" applyProtection="1">
      <alignment horizontal="right" vertical="center"/>
    </xf>
    <xf numFmtId="38" fontId="22" fillId="16" borderId="6" xfId="2" applyFont="1" applyFill="1" applyBorder="1" applyAlignment="1" applyProtection="1">
      <alignment horizontal="right" vertical="center"/>
    </xf>
    <xf numFmtId="38" fontId="22" fillId="16" borderId="13" xfId="2" applyFont="1" applyFill="1" applyBorder="1" applyAlignment="1" applyProtection="1">
      <alignment horizontal="right" vertical="center"/>
    </xf>
    <xf numFmtId="38" fontId="22" fillId="16" borderId="7" xfId="2" applyFont="1" applyFill="1" applyBorder="1" applyAlignment="1" applyProtection="1">
      <alignment horizontal="right" vertical="center"/>
    </xf>
    <xf numFmtId="38" fontId="22" fillId="16" borderId="8" xfId="2" applyFont="1" applyFill="1" applyBorder="1" applyAlignment="1" applyProtection="1">
      <alignment horizontal="right" vertical="center"/>
    </xf>
    <xf numFmtId="38" fontId="22" fillId="16" borderId="0" xfId="2" applyFont="1" applyFill="1" applyBorder="1" applyAlignment="1" applyProtection="1">
      <alignment horizontal="right" vertical="center"/>
    </xf>
    <xf numFmtId="38" fontId="22" fillId="16" borderId="9" xfId="2" applyFont="1" applyFill="1" applyBorder="1" applyAlignment="1" applyProtection="1">
      <alignment horizontal="right" vertical="center"/>
    </xf>
    <xf numFmtId="38" fontId="22" fillId="16" borderId="50" xfId="2" applyFont="1" applyFill="1" applyBorder="1" applyAlignment="1" applyProtection="1">
      <alignment horizontal="right" vertical="center"/>
    </xf>
    <xf numFmtId="38" fontId="22" fillId="16" borderId="22" xfId="2" applyFont="1" applyFill="1" applyBorder="1" applyAlignment="1" applyProtection="1">
      <alignment horizontal="right" vertical="center"/>
    </xf>
    <xf numFmtId="38" fontId="22" fillId="16" borderId="47" xfId="2" applyFont="1" applyFill="1" applyBorder="1" applyAlignment="1" applyProtection="1">
      <alignment horizontal="right" vertical="center"/>
    </xf>
    <xf numFmtId="38" fontId="0" fillId="16" borderId="69" xfId="2" applyFont="1" applyFill="1" applyBorder="1" applyAlignment="1" applyProtection="1">
      <alignment horizontal="right" vertical="center"/>
    </xf>
    <xf numFmtId="38" fontId="0" fillId="16" borderId="70" xfId="2" applyFont="1" applyFill="1" applyBorder="1" applyAlignment="1" applyProtection="1">
      <alignment horizontal="right" vertical="center"/>
    </xf>
    <xf numFmtId="38" fontId="0" fillId="16" borderId="71" xfId="2" applyFont="1" applyFill="1" applyBorder="1" applyAlignment="1" applyProtection="1">
      <alignment horizontal="right" vertical="center"/>
    </xf>
    <xf numFmtId="38" fontId="0" fillId="16" borderId="72"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22" fillId="16" borderId="10" xfId="2" applyFont="1" applyFill="1" applyBorder="1" applyAlignment="1" applyProtection="1">
      <alignment horizontal="right" vertical="center"/>
    </xf>
    <xf numFmtId="38" fontId="22" fillId="16" borderId="1" xfId="2" applyFont="1" applyFill="1" applyBorder="1" applyAlignment="1" applyProtection="1">
      <alignment horizontal="right" vertical="center"/>
    </xf>
    <xf numFmtId="38" fontId="22" fillId="16" borderId="11" xfId="2" applyFont="1" applyFill="1" applyBorder="1" applyAlignment="1" applyProtection="1">
      <alignment horizontal="right" vertical="center"/>
    </xf>
    <xf numFmtId="3" fontId="40" fillId="0" borderId="18" xfId="3" applyNumberFormat="1" applyFont="1" applyBorder="1" applyAlignment="1">
      <alignment horizontal="center" vertical="center" wrapText="1"/>
    </xf>
    <xf numFmtId="3" fontId="40" fillId="0" borderId="35" xfId="3" applyNumberFormat="1" applyFont="1" applyBorder="1" applyAlignment="1">
      <alignment horizontal="center" vertical="center" wrapText="1"/>
    </xf>
    <xf numFmtId="3" fontId="40" fillId="0" borderId="18" xfId="3" applyNumberFormat="1" applyFont="1" applyBorder="1" applyAlignment="1">
      <alignment horizontal="center" vertical="center"/>
    </xf>
    <xf numFmtId="177" fontId="40" fillId="0" borderId="18" xfId="3" applyNumberFormat="1" applyFont="1" applyBorder="1" applyAlignment="1">
      <alignment horizontal="center" vertical="center"/>
    </xf>
    <xf numFmtId="3" fontId="40" fillId="0" borderId="19" xfId="3" applyNumberFormat="1" applyFont="1" applyBorder="1" applyAlignment="1">
      <alignment horizontal="center" vertical="center"/>
    </xf>
    <xf numFmtId="3" fontId="40" fillId="0" borderId="35" xfId="3" applyNumberFormat="1" applyFont="1" applyBorder="1" applyAlignment="1">
      <alignment horizontal="center" vertical="center"/>
    </xf>
    <xf numFmtId="3" fontId="40" fillId="0" borderId="77" xfId="3" applyNumberFormat="1" applyFont="1" applyBorder="1" applyAlignment="1">
      <alignment horizontal="center" vertical="center" wrapText="1"/>
    </xf>
    <xf numFmtId="3" fontId="40" fillId="0" borderId="119" xfId="3" applyNumberFormat="1" applyFont="1" applyBorder="1" applyAlignment="1">
      <alignment horizontal="center" vertical="center"/>
    </xf>
    <xf numFmtId="3" fontId="40" fillId="0" borderId="120" xfId="3" applyNumberFormat="1" applyFont="1" applyBorder="1" applyAlignment="1">
      <alignment horizontal="center" vertical="center"/>
    </xf>
    <xf numFmtId="3" fontId="40" fillId="0" borderId="122" xfId="3" applyNumberFormat="1" applyFont="1" applyBorder="1" applyAlignment="1">
      <alignment horizontal="center" vertical="center"/>
    </xf>
    <xf numFmtId="3" fontId="40" fillId="0" borderId="123" xfId="3" applyNumberFormat="1" applyFont="1" applyBorder="1" applyAlignment="1">
      <alignment horizontal="center" vertical="center"/>
    </xf>
    <xf numFmtId="3" fontId="40" fillId="0" borderId="0" xfId="3" applyNumberFormat="1" applyFont="1" applyAlignment="1">
      <alignment horizontal="center" vertical="center"/>
    </xf>
    <xf numFmtId="3" fontId="40" fillId="0" borderId="125" xfId="3" applyNumberFormat="1" applyFont="1" applyBorder="1" applyAlignment="1">
      <alignment horizontal="center" vertical="center"/>
    </xf>
    <xf numFmtId="3" fontId="40" fillId="0" borderId="38" xfId="3" applyNumberFormat="1" applyFont="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3" fontId="40" fillId="0" borderId="104" xfId="3" applyNumberFormat="1" applyFont="1" applyBorder="1" applyAlignment="1">
      <alignment horizontal="center" vertical="center" wrapText="1"/>
    </xf>
    <xf numFmtId="3" fontId="40" fillId="0" borderId="110" xfId="3" applyNumberFormat="1" applyFont="1" applyBorder="1" applyAlignment="1">
      <alignment horizontal="center" vertical="center" wrapText="1"/>
    </xf>
    <xf numFmtId="3" fontId="40" fillId="0" borderId="105" xfId="3" applyNumberFormat="1" applyFont="1" applyBorder="1" applyAlignment="1">
      <alignment horizontal="center" vertical="center" wrapText="1"/>
    </xf>
    <xf numFmtId="3" fontId="40" fillId="0" borderId="111" xfId="3" applyNumberFormat="1" applyFont="1" applyBorder="1" applyAlignment="1">
      <alignment horizontal="center" vertical="center" wrapText="1"/>
    </xf>
    <xf numFmtId="3" fontId="37" fillId="0" borderId="105" xfId="3" applyNumberFormat="1" applyFont="1" applyBorder="1" applyAlignment="1">
      <alignment horizontal="center" vertical="center" wrapText="1"/>
    </xf>
    <xf numFmtId="3" fontId="37" fillId="0" borderId="111" xfId="3" applyNumberFormat="1" applyFont="1" applyBorder="1" applyAlignment="1">
      <alignment horizontal="center" vertical="center" wrapText="1"/>
    </xf>
    <xf numFmtId="3" fontId="40" fillId="0" borderId="106" xfId="3" applyNumberFormat="1" applyFont="1" applyBorder="1" applyAlignment="1">
      <alignment horizontal="center" vertical="center" wrapText="1"/>
    </xf>
    <xf numFmtId="3" fontId="40" fillId="0" borderId="112" xfId="3" applyNumberFormat="1" applyFont="1" applyBorder="1" applyAlignment="1">
      <alignment horizontal="center" vertical="center" wrapText="1"/>
    </xf>
    <xf numFmtId="3" fontId="40" fillId="0" borderId="119" xfId="3" applyNumberFormat="1" applyFont="1" applyBorder="1" applyAlignment="1">
      <alignment horizontal="center" vertical="center" wrapText="1"/>
    </xf>
    <xf numFmtId="3" fontId="40" fillId="0" borderId="120" xfId="3" applyNumberFormat="1" applyFont="1" applyBorder="1" applyAlignment="1">
      <alignment horizontal="center" vertical="center" wrapText="1"/>
    </xf>
    <xf numFmtId="3" fontId="40" fillId="0" borderId="121" xfId="3" applyNumberFormat="1" applyFont="1" applyBorder="1" applyAlignment="1">
      <alignment horizontal="center" vertical="center" wrapText="1"/>
    </xf>
    <xf numFmtId="3" fontId="37" fillId="0" borderId="38" xfId="3" applyNumberFormat="1" applyFont="1" applyBorder="1" applyAlignment="1">
      <alignment horizontal="center" vertical="center" wrapText="1"/>
    </xf>
    <xf numFmtId="3" fontId="37" fillId="0" borderId="22" xfId="3" applyNumberFormat="1" applyFont="1" applyBorder="1" applyAlignment="1">
      <alignment horizontal="center" vertical="center"/>
    </xf>
    <xf numFmtId="3" fontId="37" fillId="0" borderId="39" xfId="3" applyNumberFormat="1" applyFont="1" applyBorder="1" applyAlignment="1">
      <alignment horizontal="center" vertical="center"/>
    </xf>
    <xf numFmtId="3" fontId="37" fillId="0" borderId="62" xfId="3" applyNumberFormat="1" applyFont="1" applyBorder="1" applyAlignment="1">
      <alignment horizontal="center" vertical="center"/>
    </xf>
    <xf numFmtId="3" fontId="37" fillId="0" borderId="0" xfId="3" applyNumberFormat="1" applyFont="1" applyAlignment="1">
      <alignment horizontal="center" vertical="center"/>
    </xf>
    <xf numFmtId="3" fontId="37" fillId="0" borderId="61" xfId="3" applyNumberFormat="1" applyFont="1" applyBorder="1" applyAlignment="1">
      <alignment horizontal="center" vertical="center"/>
    </xf>
    <xf numFmtId="3" fontId="40" fillId="0" borderId="38" xfId="3" applyNumberFormat="1" applyFont="1" applyBorder="1" applyAlignment="1">
      <alignment horizontal="center" vertical="center"/>
    </xf>
    <xf numFmtId="3" fontId="40" fillId="0" borderId="22" xfId="3" applyNumberFormat="1" applyFont="1" applyBorder="1" applyAlignment="1">
      <alignment horizontal="center" vertical="center"/>
    </xf>
    <xf numFmtId="3" fontId="40" fillId="0" borderId="39" xfId="3" applyNumberFormat="1" applyFont="1" applyBorder="1" applyAlignment="1">
      <alignment horizontal="center" vertical="center"/>
    </xf>
    <xf numFmtId="3" fontId="40" fillId="0" borderId="62" xfId="3" applyNumberFormat="1" applyFont="1" applyBorder="1" applyAlignment="1">
      <alignment horizontal="center" vertical="center"/>
    </xf>
    <xf numFmtId="3" fontId="40" fillId="0" borderId="61" xfId="3" applyNumberFormat="1" applyFont="1" applyBorder="1" applyAlignment="1">
      <alignment horizontal="center" vertical="center"/>
    </xf>
    <xf numFmtId="3" fontId="40" fillId="0" borderId="65" xfId="3" applyNumberFormat="1" applyFont="1" applyBorder="1" applyAlignment="1">
      <alignment horizontal="center" vertical="center"/>
    </xf>
    <xf numFmtId="3" fontId="40" fillId="0" borderId="126" xfId="3" applyNumberFormat="1" applyFont="1" applyBorder="1" applyAlignment="1">
      <alignment horizontal="center" vertical="center"/>
    </xf>
    <xf numFmtId="177" fontId="40" fillId="0" borderId="124" xfId="3" applyNumberFormat="1" applyFont="1" applyBorder="1" applyAlignment="1">
      <alignment horizontal="center" vertical="center" wrapText="1"/>
    </xf>
    <xf numFmtId="177" fontId="40" fillId="0" borderId="120" xfId="3" applyNumberFormat="1" applyFont="1" applyBorder="1" applyAlignment="1">
      <alignment horizontal="center" vertical="center" wrapText="1"/>
    </xf>
    <xf numFmtId="177" fontId="40" fillId="0" borderId="121" xfId="3" applyNumberFormat="1" applyFont="1" applyBorder="1" applyAlignment="1">
      <alignment horizontal="center" vertical="center" wrapText="1"/>
    </xf>
    <xf numFmtId="181" fontId="40" fillId="0" borderId="61" xfId="3" applyNumberFormat="1" applyFont="1" applyBorder="1" applyAlignment="1">
      <alignment horizontal="center" vertical="center" wrapText="1"/>
    </xf>
    <xf numFmtId="177" fontId="37" fillId="0" borderId="38" xfId="3" applyNumberFormat="1" applyFont="1" applyBorder="1" applyAlignment="1">
      <alignment horizontal="center" vertical="center" wrapText="1"/>
    </xf>
    <xf numFmtId="177" fontId="37" fillId="0" borderId="22" xfId="3" applyNumberFormat="1" applyFont="1" applyBorder="1" applyAlignment="1">
      <alignment horizontal="center" vertical="center" wrapText="1"/>
    </xf>
    <xf numFmtId="177" fontId="37" fillId="0" borderId="127" xfId="3" applyNumberFormat="1" applyFont="1" applyBorder="1" applyAlignment="1">
      <alignment horizontal="center" vertical="center" wrapText="1"/>
    </xf>
    <xf numFmtId="178" fontId="40" fillId="0" borderId="107" xfId="3" applyNumberFormat="1" applyFont="1" applyBorder="1" applyAlignment="1">
      <alignment horizontal="center" vertical="center" wrapText="1"/>
    </xf>
    <xf numFmtId="178" fontId="40" fillId="0" borderId="108" xfId="3" applyNumberFormat="1" applyFont="1" applyBorder="1" applyAlignment="1">
      <alignment horizontal="center" vertical="center" wrapText="1"/>
    </xf>
    <xf numFmtId="178" fontId="40" fillId="0" borderId="109" xfId="3" applyNumberFormat="1" applyFont="1" applyBorder="1" applyAlignment="1">
      <alignment horizontal="center" vertical="center" wrapText="1"/>
    </xf>
    <xf numFmtId="178" fontId="40" fillId="0" borderId="43" xfId="3" applyNumberFormat="1" applyFont="1" applyBorder="1" applyAlignment="1">
      <alignment horizontal="center" vertical="center" wrapText="1"/>
    </xf>
    <xf numFmtId="178" fontId="40" fillId="0" borderId="40" xfId="3" applyNumberFormat="1" applyFont="1" applyBorder="1" applyAlignment="1">
      <alignment horizontal="center" vertical="center" wrapText="1"/>
    </xf>
    <xf numFmtId="178" fontId="40" fillId="0" borderId="41" xfId="3" applyNumberFormat="1" applyFont="1" applyBorder="1" applyAlignment="1">
      <alignment horizontal="center" vertical="center" wrapText="1"/>
    </xf>
    <xf numFmtId="178" fontId="40" fillId="0" borderId="40" xfId="3" applyNumberFormat="1" applyFont="1" applyBorder="1" applyAlignment="1">
      <alignment horizontal="center" vertical="center"/>
    </xf>
    <xf numFmtId="178" fontId="40" fillId="0" borderId="41" xfId="3" applyNumberFormat="1" applyFont="1" applyBorder="1" applyAlignment="1">
      <alignment horizontal="center" vertical="center"/>
    </xf>
    <xf numFmtId="178" fontId="40" fillId="0" borderId="42" xfId="3" applyNumberFormat="1" applyFont="1" applyBorder="1" applyAlignment="1">
      <alignment horizontal="center" vertical="center"/>
    </xf>
    <xf numFmtId="178" fontId="40" fillId="0" borderId="130" xfId="3" applyNumberFormat="1" applyFont="1" applyBorder="1" applyAlignment="1">
      <alignment horizontal="center" vertical="center" wrapText="1"/>
    </xf>
    <xf numFmtId="178" fontId="40" fillId="0" borderId="131" xfId="3" applyNumberFormat="1" applyFont="1" applyBorder="1" applyAlignment="1">
      <alignment horizontal="center" vertical="center" wrapText="1"/>
    </xf>
    <xf numFmtId="178" fontId="40" fillId="0" borderId="132" xfId="3" applyNumberFormat="1" applyFont="1" applyBorder="1" applyAlignment="1">
      <alignment horizontal="center" vertical="center" wrapText="1"/>
    </xf>
    <xf numFmtId="177" fontId="37" fillId="0" borderId="104" xfId="3" applyNumberFormat="1" applyFont="1" applyBorder="1" applyAlignment="1">
      <alignment horizontal="center" vertical="center" wrapText="1"/>
    </xf>
    <xf numFmtId="177" fontId="37" fillId="0" borderId="110" xfId="3" applyNumberFormat="1" applyFont="1" applyBorder="1" applyAlignment="1">
      <alignment horizontal="center" vertical="center" wrapText="1"/>
    </xf>
    <xf numFmtId="177" fontId="37" fillId="0" borderId="105" xfId="3" applyNumberFormat="1" applyFont="1" applyBorder="1" applyAlignment="1">
      <alignment horizontal="center" vertical="center" wrapText="1"/>
    </xf>
    <xf numFmtId="177" fontId="37" fillId="0" borderId="111" xfId="3" applyNumberFormat="1" applyFont="1" applyBorder="1" applyAlignment="1">
      <alignment horizontal="center" vertical="center" wrapText="1"/>
    </xf>
    <xf numFmtId="182" fontId="37" fillId="0" borderId="113" xfId="3" applyNumberFormat="1" applyFont="1" applyBorder="1" applyAlignment="1">
      <alignment horizontal="center" vertical="center" wrapText="1"/>
    </xf>
    <xf numFmtId="182" fontId="37" fillId="0" borderId="114" xfId="3" applyNumberFormat="1" applyFont="1" applyBorder="1" applyAlignment="1">
      <alignment horizontal="center" vertical="center" wrapText="1"/>
    </xf>
    <xf numFmtId="177" fontId="37" fillId="0" borderId="39" xfId="3" applyNumberFormat="1" applyFont="1" applyBorder="1" applyAlignment="1">
      <alignment horizontal="center" vertical="center" wrapText="1"/>
    </xf>
    <xf numFmtId="3" fontId="37" fillId="0" borderId="38" xfId="3" applyNumberFormat="1" applyFont="1" applyBorder="1" applyAlignment="1">
      <alignment horizontal="center" vertical="center" shrinkToFit="1"/>
    </xf>
    <xf numFmtId="3" fontId="37" fillId="0" borderId="22" xfId="3" applyNumberFormat="1" applyFont="1" applyBorder="1" applyAlignment="1">
      <alignment horizontal="center" vertical="center" shrinkToFit="1"/>
    </xf>
    <xf numFmtId="3" fontId="37" fillId="0" borderId="39" xfId="3" applyNumberFormat="1" applyFont="1" applyBorder="1" applyAlignment="1">
      <alignment horizontal="center" vertical="center" shrinkToFit="1"/>
    </xf>
    <xf numFmtId="3" fontId="37" fillId="0" borderId="127" xfId="3" applyNumberFormat="1" applyFont="1" applyBorder="1" applyAlignment="1">
      <alignment horizontal="center" vertical="center" shrinkToFit="1"/>
    </xf>
    <xf numFmtId="182" fontId="37" fillId="0" borderId="128" xfId="3" applyNumberFormat="1" applyFont="1" applyBorder="1" applyAlignment="1">
      <alignment horizontal="center" vertical="center" wrapText="1"/>
    </xf>
    <xf numFmtId="177" fontId="37" fillId="0" borderId="124" xfId="3" applyNumberFormat="1" applyFont="1" applyBorder="1" applyAlignment="1">
      <alignment horizontal="center" vertical="center" wrapText="1"/>
    </xf>
    <xf numFmtId="177" fontId="37" fillId="0" borderId="120" xfId="3" applyNumberFormat="1" applyFont="1" applyBorder="1" applyAlignment="1">
      <alignment horizontal="center" vertical="center" wrapText="1"/>
    </xf>
    <xf numFmtId="177" fontId="37" fillId="0" borderId="121" xfId="3" applyNumberFormat="1" applyFont="1" applyBorder="1" applyAlignment="1">
      <alignment horizontal="center" vertical="center" wrapText="1"/>
    </xf>
    <xf numFmtId="49" fontId="45" fillId="0" borderId="22" xfId="3" applyNumberFormat="1" applyFont="1" applyBorder="1" applyAlignment="1">
      <alignment horizontal="center" vertical="center" wrapText="1"/>
    </xf>
    <xf numFmtId="49" fontId="45" fillId="0" borderId="0" xfId="3" applyNumberFormat="1" applyFont="1" applyAlignment="1">
      <alignment horizontal="center" vertical="center" wrapText="1"/>
    </xf>
    <xf numFmtId="49" fontId="45" fillId="0" borderId="138" xfId="3" applyNumberFormat="1" applyFont="1" applyBorder="1" applyAlignment="1">
      <alignment horizontal="center" vertical="center" wrapText="1"/>
    </xf>
    <xf numFmtId="177" fontId="45" fillId="0" borderId="22" xfId="3" applyNumberFormat="1" applyFont="1" applyBorder="1" applyAlignment="1">
      <alignment horizontal="center" vertical="center" wrapText="1"/>
    </xf>
    <xf numFmtId="177" fontId="45" fillId="0" borderId="0" xfId="3" applyNumberFormat="1" applyFont="1" applyAlignment="1">
      <alignment horizontal="center" vertical="center" wrapText="1"/>
    </xf>
    <xf numFmtId="177" fontId="45" fillId="0" borderId="138" xfId="3" applyNumberFormat="1" applyFont="1" applyBorder="1" applyAlignment="1">
      <alignment horizontal="center" vertical="center" wrapText="1"/>
    </xf>
    <xf numFmtId="183" fontId="45" fillId="0" borderId="22" xfId="3" applyNumberFormat="1" applyFont="1" applyBorder="1" applyAlignment="1">
      <alignment horizontal="center" vertical="center" wrapText="1"/>
    </xf>
    <xf numFmtId="183" fontId="45" fillId="0" borderId="0" xfId="3" applyNumberFormat="1" applyFont="1" applyAlignment="1">
      <alignment horizontal="center" vertical="center" wrapText="1"/>
    </xf>
    <xf numFmtId="183" fontId="45" fillId="0" borderId="138" xfId="3" applyNumberFormat="1" applyFont="1" applyBorder="1" applyAlignment="1">
      <alignment horizontal="center" vertical="center" wrapText="1"/>
    </xf>
    <xf numFmtId="184" fontId="45" fillId="0" borderId="22" xfId="3" applyNumberFormat="1" applyFont="1" applyBorder="1" applyAlignment="1">
      <alignment horizontal="center" vertical="center" wrapText="1"/>
    </xf>
    <xf numFmtId="184" fontId="45" fillId="0" borderId="0" xfId="3" applyNumberFormat="1" applyFont="1" applyAlignment="1">
      <alignment horizontal="center" vertical="center" wrapText="1"/>
    </xf>
    <xf numFmtId="184" fontId="45" fillId="0" borderId="138" xfId="3" applyNumberFormat="1" applyFont="1" applyBorder="1" applyAlignment="1">
      <alignment horizontal="center" vertical="center" wrapText="1"/>
    </xf>
    <xf numFmtId="178" fontId="44" fillId="0" borderId="134" xfId="3" applyNumberFormat="1" applyFont="1" applyBorder="1" applyAlignment="1">
      <alignment vertical="center" wrapText="1"/>
    </xf>
    <xf numFmtId="178" fontId="44" fillId="0" borderId="110" xfId="3" applyNumberFormat="1" applyFont="1" applyBorder="1" applyAlignment="1">
      <alignment vertical="center" wrapText="1"/>
    </xf>
    <xf numFmtId="177" fontId="44" fillId="0" borderId="116" xfId="3" applyNumberFormat="1" applyFont="1" applyBorder="1" applyAlignment="1">
      <alignment vertical="center" wrapText="1"/>
    </xf>
    <xf numFmtId="177" fontId="44" fillId="0" borderId="111" xfId="3" applyNumberFormat="1" applyFont="1" applyBorder="1" applyAlignment="1">
      <alignment vertical="center" wrapText="1"/>
    </xf>
    <xf numFmtId="177" fontId="44" fillId="0" borderId="77" xfId="3" applyNumberFormat="1" applyFont="1" applyBorder="1" applyAlignment="1">
      <alignment horizontal="center" vertical="center"/>
    </xf>
    <xf numFmtId="178" fontId="44" fillId="0" borderId="135" xfId="3" applyNumberFormat="1" applyFont="1" applyBorder="1" applyAlignment="1">
      <alignment vertical="center" wrapText="1"/>
    </xf>
    <xf numFmtId="177" fontId="44" fillId="0" borderId="136" xfId="3" applyNumberFormat="1" applyFont="1" applyBorder="1" applyAlignment="1">
      <alignment vertical="center" wrapText="1"/>
    </xf>
    <xf numFmtId="177" fontId="45" fillId="0" borderId="97" xfId="3" applyNumberFormat="1" applyFont="1" applyBorder="1" applyAlignment="1">
      <alignment horizontal="center" vertical="center" wrapText="1"/>
    </xf>
    <xf numFmtId="177" fontId="45" fillId="0" borderId="98" xfId="3" applyNumberFormat="1" applyFont="1" applyBorder="1" applyAlignment="1">
      <alignment horizontal="center" vertical="center" wrapText="1"/>
    </xf>
    <xf numFmtId="177" fontId="45" fillId="0" borderId="137" xfId="3" applyNumberFormat="1" applyFont="1" applyBorder="1" applyAlignment="1">
      <alignment horizontal="center" vertical="center" wrapText="1"/>
    </xf>
    <xf numFmtId="178" fontId="40" fillId="0" borderId="133" xfId="3" applyNumberFormat="1" applyFont="1" applyBorder="1" applyAlignment="1">
      <alignment horizontal="center" vertical="center" wrapText="1"/>
    </xf>
    <xf numFmtId="178" fontId="40" fillId="0" borderId="42" xfId="3" applyNumberFormat="1" applyFont="1" applyBorder="1" applyAlignment="1">
      <alignment horizontal="center" vertical="center" wrapText="1"/>
    </xf>
    <xf numFmtId="3" fontId="44" fillId="0" borderId="35" xfId="3" applyNumberFormat="1" applyFont="1" applyBorder="1" applyAlignment="1">
      <alignment horizontal="center" vertical="center" wrapText="1"/>
    </xf>
    <xf numFmtId="3" fontId="44" fillId="0" borderId="77" xfId="3" applyNumberFormat="1" applyFont="1" applyBorder="1" applyAlignment="1">
      <alignment horizontal="center" vertical="center" wrapText="1"/>
    </xf>
    <xf numFmtId="3" fontId="44" fillId="0" borderId="43" xfId="3" applyNumberFormat="1" applyFont="1" applyBorder="1" applyAlignment="1">
      <alignment horizontal="center" vertical="center" wrapText="1"/>
    </xf>
    <xf numFmtId="3" fontId="44" fillId="0" borderId="35" xfId="3" applyNumberFormat="1" applyFont="1" applyBorder="1" applyAlignment="1">
      <alignment horizontal="left" vertical="center" wrapText="1"/>
    </xf>
    <xf numFmtId="3" fontId="44" fillId="0" borderId="77" xfId="3" applyNumberFormat="1" applyFont="1" applyBorder="1" applyAlignment="1">
      <alignment horizontal="left" vertical="center" wrapText="1"/>
    </xf>
    <xf numFmtId="0" fontId="44" fillId="0" borderId="35" xfId="3" applyFont="1" applyBorder="1" applyAlignment="1">
      <alignment horizontal="center" vertical="center"/>
    </xf>
    <xf numFmtId="0" fontId="44" fillId="0" borderId="77" xfId="3" applyFont="1" applyBorder="1" applyAlignment="1">
      <alignment horizontal="center" vertical="center"/>
    </xf>
    <xf numFmtId="3" fontId="44" fillId="0" borderId="35" xfId="3" applyNumberFormat="1" applyFont="1" applyBorder="1" applyAlignment="1">
      <alignment horizontal="distributed" vertical="center"/>
    </xf>
    <xf numFmtId="3" fontId="44" fillId="0" borderId="77" xfId="3" applyNumberFormat="1" applyFont="1" applyBorder="1" applyAlignment="1">
      <alignment horizontal="distributed" vertical="center"/>
    </xf>
    <xf numFmtId="178" fontId="44" fillId="0" borderId="134" xfId="3" applyNumberFormat="1" applyFont="1" applyBorder="1">
      <alignment vertical="center"/>
    </xf>
    <xf numFmtId="178" fontId="44" fillId="0" borderId="110" xfId="3" applyNumberFormat="1" applyFont="1" applyBorder="1">
      <alignment vertical="center"/>
    </xf>
    <xf numFmtId="177" fontId="44" fillId="0" borderId="115" xfId="3" applyNumberFormat="1" applyFont="1" applyBorder="1">
      <alignment vertical="center"/>
    </xf>
    <xf numFmtId="177" fontId="44" fillId="0" borderId="112" xfId="3" applyNumberFormat="1" applyFont="1" applyBorder="1">
      <alignment vertical="center"/>
    </xf>
    <xf numFmtId="178" fontId="37" fillId="0" borderId="40" xfId="3" applyNumberFormat="1" applyFont="1" applyBorder="1" applyAlignment="1">
      <alignment horizontal="center" vertical="center" wrapText="1"/>
    </xf>
    <xf numFmtId="178" fontId="37" fillId="0" borderId="41" xfId="3" applyNumberFormat="1" applyFont="1" applyBorder="1" applyAlignment="1">
      <alignment horizontal="center" vertical="center" wrapText="1"/>
    </xf>
    <xf numFmtId="178" fontId="37" fillId="0" borderId="42" xfId="3" applyNumberFormat="1" applyFont="1" applyBorder="1" applyAlignment="1">
      <alignment horizontal="center" vertical="center" wrapText="1"/>
    </xf>
    <xf numFmtId="184" fontId="45" fillId="0" borderId="39" xfId="3" applyNumberFormat="1" applyFont="1" applyBorder="1" applyAlignment="1">
      <alignment horizontal="center" vertical="center" wrapText="1"/>
    </xf>
    <xf numFmtId="184" fontId="45" fillId="0" borderId="61" xfId="3" applyNumberFormat="1" applyFont="1" applyBorder="1" applyAlignment="1">
      <alignment horizontal="center" vertical="center" wrapText="1"/>
    </xf>
    <xf numFmtId="184" fontId="45" fillId="0" borderId="139" xfId="3" applyNumberFormat="1" applyFont="1" applyBorder="1" applyAlignment="1">
      <alignment horizontal="center" vertical="center" wrapText="1"/>
    </xf>
    <xf numFmtId="177" fontId="44" fillId="0" borderId="61" xfId="3" applyNumberFormat="1" applyFont="1" applyBorder="1" applyAlignment="1">
      <alignment horizontal="center" vertical="center"/>
    </xf>
    <xf numFmtId="3" fontId="44" fillId="0" borderId="134" xfId="3" applyNumberFormat="1" applyFont="1" applyBorder="1" applyAlignment="1">
      <alignment vertical="center" wrapText="1"/>
    </xf>
    <xf numFmtId="3" fontId="44" fillId="0" borderId="110" xfId="3" applyNumberFormat="1" applyFont="1" applyBorder="1" applyAlignment="1">
      <alignment vertical="center" wrapText="1"/>
    </xf>
    <xf numFmtId="177" fontId="44" fillId="0" borderId="115" xfId="3" applyNumberFormat="1" applyFont="1" applyBorder="1" applyAlignment="1">
      <alignment vertical="center" wrapText="1"/>
    </xf>
    <xf numFmtId="177" fontId="44" fillId="0" borderId="112" xfId="3" applyNumberFormat="1" applyFont="1" applyBorder="1" applyAlignment="1">
      <alignment vertical="center" wrapText="1"/>
    </xf>
    <xf numFmtId="189" fontId="44" fillId="0" borderId="134" xfId="3" applyNumberFormat="1" applyFont="1" applyBorder="1" applyAlignment="1">
      <alignment vertical="center" wrapText="1"/>
    </xf>
    <xf numFmtId="189" fontId="44" fillId="0" borderId="110" xfId="3" applyNumberFormat="1" applyFont="1" applyBorder="1" applyAlignment="1">
      <alignment vertical="center" wrapText="1"/>
    </xf>
    <xf numFmtId="178" fontId="45" fillId="0" borderId="35" xfId="3" applyNumberFormat="1" applyFont="1" applyBorder="1" applyAlignment="1">
      <alignment horizontal="center" vertical="center" wrapText="1"/>
    </xf>
    <xf numFmtId="178" fontId="45" fillId="0" borderId="77" xfId="3" applyNumberFormat="1" applyFont="1" applyBorder="1" applyAlignment="1">
      <alignment horizontal="center" vertical="center" wrapText="1"/>
    </xf>
    <xf numFmtId="178" fontId="45" fillId="0" borderId="43" xfId="3" applyNumberFormat="1" applyFont="1" applyBorder="1" applyAlignment="1">
      <alignment horizontal="center" vertical="center" wrapText="1"/>
    </xf>
    <xf numFmtId="177" fontId="45" fillId="0" borderId="77" xfId="3" applyNumberFormat="1" applyFont="1" applyBorder="1" applyAlignment="1">
      <alignment horizontal="center" vertical="center"/>
    </xf>
    <xf numFmtId="3" fontId="45" fillId="0" borderId="38" xfId="3" applyNumberFormat="1" applyFont="1" applyBorder="1" applyAlignment="1">
      <alignment horizontal="center" vertical="center" wrapText="1"/>
    </xf>
    <xf numFmtId="3" fontId="45" fillId="0" borderId="62" xfId="3" applyNumberFormat="1" applyFont="1" applyBorder="1" applyAlignment="1">
      <alignment horizontal="center" vertical="center" wrapText="1"/>
    </xf>
    <xf numFmtId="3" fontId="45" fillId="0" borderId="40" xfId="3" applyNumberFormat="1" applyFont="1" applyBorder="1" applyAlignment="1">
      <alignment horizontal="center" vertical="center" wrapText="1"/>
    </xf>
    <xf numFmtId="177" fontId="45" fillId="0" borderId="41" xfId="3" applyNumberFormat="1" applyFont="1" applyBorder="1" applyAlignment="1">
      <alignment horizontal="center" vertical="center" wrapText="1"/>
    </xf>
    <xf numFmtId="49" fontId="45" fillId="0" borderId="41" xfId="3" applyNumberFormat="1" applyFont="1" applyBorder="1" applyAlignment="1">
      <alignment horizontal="center" vertical="center" wrapText="1"/>
    </xf>
    <xf numFmtId="185" fontId="45" fillId="0" borderId="39" xfId="3" applyNumberFormat="1" applyFont="1" applyBorder="1" applyAlignment="1">
      <alignment horizontal="center" vertical="center" wrapText="1"/>
    </xf>
    <xf numFmtId="185" fontId="45" fillId="0" borderId="61" xfId="3" applyNumberFormat="1" applyFont="1" applyBorder="1" applyAlignment="1">
      <alignment horizontal="center" vertical="center" wrapText="1"/>
    </xf>
    <xf numFmtId="185" fontId="45" fillId="0" borderId="42" xfId="3" applyNumberFormat="1" applyFont="1" applyBorder="1" applyAlignment="1">
      <alignment horizontal="center" vertical="center" wrapText="1"/>
    </xf>
    <xf numFmtId="177" fontId="45" fillId="0" borderId="61" xfId="3" applyNumberFormat="1" applyFont="1" applyBorder="1" applyAlignment="1">
      <alignment horizontal="center" vertical="center"/>
    </xf>
    <xf numFmtId="177" fontId="45" fillId="0" borderId="120" xfId="3" applyNumberFormat="1" applyFont="1" applyBorder="1" applyAlignment="1">
      <alignment horizontal="center" vertical="center" wrapText="1"/>
    </xf>
    <xf numFmtId="177" fontId="45" fillId="0" borderId="131" xfId="3" applyNumberFormat="1" applyFont="1" applyBorder="1" applyAlignment="1">
      <alignment horizontal="center" vertical="center" wrapText="1"/>
    </xf>
    <xf numFmtId="49" fontId="45" fillId="0" borderId="120" xfId="3" applyNumberFormat="1" applyFont="1" applyBorder="1" applyAlignment="1">
      <alignment horizontal="center" vertical="center" wrapText="1"/>
    </xf>
    <xf numFmtId="49" fontId="45" fillId="0" borderId="131" xfId="3" applyNumberFormat="1" applyFont="1" applyBorder="1" applyAlignment="1">
      <alignment horizontal="center" vertical="center" wrapText="1"/>
    </xf>
    <xf numFmtId="185" fontId="45" fillId="0" borderId="122" xfId="3" applyNumberFormat="1" applyFont="1" applyBorder="1" applyAlignment="1">
      <alignment horizontal="center" vertical="center" wrapText="1"/>
    </xf>
    <xf numFmtId="185" fontId="45" fillId="0" borderId="125" xfId="3" applyNumberFormat="1" applyFont="1" applyBorder="1" applyAlignment="1">
      <alignment horizontal="center" vertical="center" wrapText="1"/>
    </xf>
    <xf numFmtId="185" fontId="45" fillId="0" borderId="133" xfId="3" applyNumberFormat="1" applyFont="1" applyBorder="1" applyAlignment="1">
      <alignment horizontal="center" vertical="center" wrapText="1"/>
    </xf>
    <xf numFmtId="181" fontId="44" fillId="0" borderId="77" xfId="3" applyNumberFormat="1" applyFont="1" applyBorder="1" applyAlignment="1">
      <alignment horizontal="center" vertical="center"/>
    </xf>
    <xf numFmtId="178" fontId="44" fillId="0" borderId="38" xfId="3" applyNumberFormat="1" applyFont="1" applyBorder="1">
      <alignment vertical="center"/>
    </xf>
    <xf numFmtId="178" fontId="44" fillId="0" borderId="62" xfId="3" applyNumberFormat="1" applyFont="1" applyBorder="1">
      <alignment vertical="center"/>
    </xf>
    <xf numFmtId="178" fontId="44" fillId="0" borderId="40" xfId="3" applyNumberFormat="1" applyFont="1" applyBorder="1">
      <alignment vertical="center"/>
    </xf>
    <xf numFmtId="177" fontId="44" fillId="0" borderId="62" xfId="3" applyNumberFormat="1" applyFont="1" applyBorder="1" applyAlignment="1">
      <alignment horizontal="center" vertical="center"/>
    </xf>
    <xf numFmtId="0" fontId="44" fillId="0" borderId="119" xfId="3" applyFont="1" applyBorder="1" applyAlignment="1">
      <alignment horizontal="center" vertical="center"/>
    </xf>
    <xf numFmtId="0" fontId="44" fillId="0" borderId="123" xfId="3" applyFont="1" applyBorder="1" applyAlignment="1">
      <alignment horizontal="center" vertical="center"/>
    </xf>
    <xf numFmtId="0" fontId="44" fillId="0" borderId="130" xfId="3" applyFont="1" applyBorder="1" applyAlignment="1">
      <alignment horizontal="center" vertical="center"/>
    </xf>
    <xf numFmtId="177" fontId="44" fillId="0" borderId="0" xfId="3" applyNumberFormat="1" applyFont="1" applyAlignment="1">
      <alignment horizontal="center" vertical="center"/>
    </xf>
    <xf numFmtId="178" fontId="44" fillId="0" borderId="38" xfId="3" applyNumberFormat="1" applyFont="1" applyBorder="1" applyAlignment="1">
      <alignment vertical="center" wrapText="1"/>
    </xf>
    <xf numFmtId="178" fontId="44" fillId="0" borderId="39" xfId="3" applyNumberFormat="1" applyFont="1" applyBorder="1" applyAlignment="1">
      <alignment vertical="center" wrapText="1"/>
    </xf>
    <xf numFmtId="178" fontId="44" fillId="0" borderId="62" xfId="3" applyNumberFormat="1" applyFont="1" applyBorder="1" applyAlignment="1">
      <alignment vertical="center" wrapText="1"/>
    </xf>
    <xf numFmtId="178" fontId="44" fillId="0" borderId="61" xfId="3" applyNumberFormat="1" applyFont="1" applyBorder="1" applyAlignment="1">
      <alignment vertical="center" wrapText="1"/>
    </xf>
    <xf numFmtId="3" fontId="44" fillId="0" borderId="140" xfId="3" applyNumberFormat="1" applyFont="1" applyBorder="1" applyAlignment="1">
      <alignment horizontal="distributed" vertical="center"/>
    </xf>
    <xf numFmtId="178" fontId="44" fillId="0" borderId="66" xfId="3" applyNumberFormat="1" applyFont="1" applyBorder="1">
      <alignment vertical="center"/>
    </xf>
    <xf numFmtId="177" fontId="44" fillId="0" borderId="114" xfId="3" applyNumberFormat="1" applyFont="1" applyBorder="1">
      <alignment vertical="center"/>
    </xf>
    <xf numFmtId="177" fontId="44" fillId="0" borderId="61" xfId="3" applyNumberFormat="1" applyFont="1" applyBorder="1">
      <alignment vertical="center"/>
    </xf>
    <xf numFmtId="177" fontId="44" fillId="0" borderId="42" xfId="3" applyNumberFormat="1" applyFont="1" applyBorder="1">
      <alignment vertical="center"/>
    </xf>
    <xf numFmtId="178" fontId="44" fillId="0" borderId="115" xfId="3" applyNumberFormat="1" applyFont="1" applyBorder="1" applyAlignment="1">
      <alignment wrapText="1"/>
    </xf>
    <xf numFmtId="178" fontId="44" fillId="0" borderId="112" xfId="3" applyNumberFormat="1" applyFont="1" applyBorder="1" applyAlignment="1"/>
    <xf numFmtId="178" fontId="44" fillId="0" borderId="35" xfId="3" applyNumberFormat="1" applyFont="1" applyBorder="1" applyAlignment="1"/>
    <xf numFmtId="178" fontId="44" fillId="0" borderId="77" xfId="3" applyNumberFormat="1" applyFont="1" applyBorder="1" applyAlignment="1"/>
    <xf numFmtId="178" fontId="44" fillId="0" borderId="110" xfId="3" applyNumberFormat="1" applyFont="1" applyBorder="1" applyAlignment="1">
      <alignment horizontal="center" vertical="center" wrapText="1"/>
    </xf>
    <xf numFmtId="178" fontId="44" fillId="0" borderId="111" xfId="3" applyNumberFormat="1" applyFont="1" applyBorder="1" applyAlignment="1">
      <alignment vertical="center" wrapText="1"/>
    </xf>
    <xf numFmtId="178" fontId="44" fillId="0" borderId="112" xfId="3" applyNumberFormat="1" applyFont="1" applyBorder="1" applyAlignment="1">
      <alignment vertical="center" wrapText="1"/>
    </xf>
    <xf numFmtId="186" fontId="44" fillId="0" borderId="77" xfId="3" applyNumberFormat="1" applyFont="1" applyBorder="1" applyAlignment="1">
      <alignment horizontal="right" vertical="top"/>
    </xf>
    <xf numFmtId="186" fontId="44" fillId="0" borderId="43" xfId="3" applyNumberFormat="1" applyFont="1" applyBorder="1" applyAlignment="1">
      <alignment horizontal="right" vertical="top"/>
    </xf>
    <xf numFmtId="177" fontId="45" fillId="0" borderId="120" xfId="3" applyNumberFormat="1" applyFont="1" applyBorder="1" applyAlignment="1">
      <alignment horizontal="left" vertical="center" wrapText="1"/>
    </xf>
    <xf numFmtId="177" fontId="45" fillId="0" borderId="0" xfId="3" applyNumberFormat="1" applyFont="1" applyAlignment="1">
      <alignment horizontal="left" vertical="center" wrapText="1"/>
    </xf>
    <xf numFmtId="177" fontId="45" fillId="0" borderId="131" xfId="3" applyNumberFormat="1" applyFont="1" applyBorder="1" applyAlignment="1">
      <alignment horizontal="left" vertical="center" wrapText="1"/>
    </xf>
    <xf numFmtId="178" fontId="44" fillId="0" borderId="38" xfId="3" applyNumberFormat="1" applyFont="1" applyBorder="1" applyAlignment="1">
      <alignment wrapText="1"/>
    </xf>
    <xf numFmtId="178" fontId="44" fillId="0" borderId="62" xfId="3" applyNumberFormat="1" applyFont="1" applyBorder="1" applyAlignment="1"/>
    <xf numFmtId="178" fontId="44" fillId="0" borderId="116" xfId="3" applyNumberFormat="1" applyFont="1" applyBorder="1" applyAlignment="1">
      <alignment wrapText="1"/>
    </xf>
    <xf numFmtId="178" fontId="44" fillId="0" borderId="111" xfId="3" applyNumberFormat="1" applyFont="1" applyBorder="1" applyAlignment="1"/>
    <xf numFmtId="186" fontId="44" fillId="0" borderId="62" xfId="3" applyNumberFormat="1" applyFont="1" applyBorder="1" applyAlignment="1">
      <alignment horizontal="right" vertical="top"/>
    </xf>
    <xf numFmtId="186" fontId="44" fillId="0" borderId="40" xfId="3" applyNumberFormat="1" applyFont="1" applyBorder="1" applyAlignment="1">
      <alignment horizontal="right" vertical="top"/>
    </xf>
    <xf numFmtId="186" fontId="44" fillId="0" borderId="111" xfId="3" applyNumberFormat="1" applyFont="1" applyBorder="1" applyAlignment="1">
      <alignment horizontal="right" vertical="top"/>
    </xf>
    <xf numFmtId="186" fontId="44" fillId="0" borderId="118" xfId="3" applyNumberFormat="1" applyFont="1" applyBorder="1" applyAlignment="1">
      <alignment horizontal="right" vertical="top"/>
    </xf>
    <xf numFmtId="3" fontId="44" fillId="0" borderId="35" xfId="3" applyNumberFormat="1" applyFont="1" applyBorder="1" applyAlignment="1">
      <alignment vertical="center" wrapText="1"/>
    </xf>
    <xf numFmtId="3" fontId="44" fillId="0" borderId="77" xfId="3" applyNumberFormat="1" applyFont="1" applyBorder="1" applyAlignment="1">
      <alignment vertical="center" wrapText="1"/>
    </xf>
    <xf numFmtId="3" fontId="44" fillId="0" borderId="43" xfId="3" applyNumberFormat="1" applyFont="1" applyBorder="1" applyAlignment="1">
      <alignment vertical="center" wrapText="1"/>
    </xf>
    <xf numFmtId="0" fontId="44" fillId="0" borderId="43" xfId="3" applyFont="1" applyBorder="1" applyAlignment="1">
      <alignment horizontal="center" vertical="center"/>
    </xf>
    <xf numFmtId="177" fontId="45" fillId="0" borderId="59" xfId="3" applyNumberFormat="1" applyFont="1" applyBorder="1" applyAlignment="1">
      <alignment horizontal="center" vertical="center" wrapText="1"/>
    </xf>
    <xf numFmtId="49" fontId="45" fillId="0" borderId="59" xfId="3" applyNumberFormat="1" applyFont="1" applyBorder="1" applyAlignment="1">
      <alignment horizontal="center" vertical="center" wrapText="1"/>
    </xf>
    <xf numFmtId="185" fontId="45" fillId="0" borderId="141" xfId="3" applyNumberFormat="1" applyFont="1" applyBorder="1" applyAlignment="1">
      <alignment horizontal="center" vertical="center" wrapText="1"/>
    </xf>
    <xf numFmtId="185" fontId="45" fillId="0" borderId="0" xfId="3" applyNumberFormat="1" applyFont="1" applyAlignment="1">
      <alignment horizontal="center" vertical="center" wrapText="1"/>
    </xf>
    <xf numFmtId="185" fontId="45" fillId="0" borderId="41" xfId="3" applyNumberFormat="1" applyFont="1" applyBorder="1" applyAlignment="1">
      <alignment horizontal="center" vertical="center" wrapText="1"/>
    </xf>
    <xf numFmtId="3" fontId="44" fillId="0" borderId="66" xfId="3" applyNumberFormat="1" applyFont="1" applyBorder="1" applyAlignment="1">
      <alignment vertical="center" wrapText="1"/>
    </xf>
    <xf numFmtId="3" fontId="44" fillId="0" borderId="62" xfId="3" applyNumberFormat="1" applyFont="1" applyBorder="1" applyAlignment="1">
      <alignment vertical="center" wrapText="1"/>
    </xf>
    <xf numFmtId="177" fontId="44" fillId="0" borderId="114" xfId="3" applyNumberFormat="1" applyFont="1" applyBorder="1" applyAlignment="1">
      <alignment vertical="center" wrapText="1"/>
    </xf>
    <xf numFmtId="177" fontId="44" fillId="0" borderId="61" xfId="3" applyNumberFormat="1" applyFont="1" applyBorder="1" applyAlignment="1">
      <alignment vertical="center" wrapText="1"/>
    </xf>
    <xf numFmtId="177" fontId="44" fillId="0" borderId="42" xfId="3" applyNumberFormat="1" applyFont="1" applyBorder="1" applyAlignment="1">
      <alignment vertical="center" wrapText="1"/>
    </xf>
    <xf numFmtId="190" fontId="44" fillId="0" borderId="66" xfId="3" applyNumberFormat="1" applyFont="1" applyBorder="1" applyAlignment="1">
      <alignment vertical="center" wrapText="1"/>
    </xf>
    <xf numFmtId="190" fontId="44" fillId="0" borderId="62" xfId="3" applyNumberFormat="1" applyFont="1" applyBorder="1" applyAlignment="1">
      <alignment vertical="center" wrapText="1"/>
    </xf>
    <xf numFmtId="177" fontId="44" fillId="0" borderId="60" xfId="3" applyNumberFormat="1" applyFont="1" applyBorder="1" applyAlignment="1">
      <alignment vertical="center" wrapText="1"/>
    </xf>
    <xf numFmtId="177" fontId="44" fillId="0" borderId="0" xfId="3" applyNumberFormat="1" applyFont="1" applyAlignment="1">
      <alignment vertical="center" wrapText="1"/>
    </xf>
    <xf numFmtId="177" fontId="44" fillId="0" borderId="41" xfId="3" applyNumberFormat="1" applyFont="1" applyBorder="1" applyAlignment="1">
      <alignment vertical="center" wrapText="1"/>
    </xf>
    <xf numFmtId="177" fontId="45" fillId="0" borderId="142" xfId="3" applyNumberFormat="1" applyFont="1" applyBorder="1" applyAlignment="1">
      <alignment horizontal="center" vertical="center" wrapText="1"/>
    </xf>
    <xf numFmtId="178" fontId="44" fillId="0" borderId="66" xfId="3" applyNumberFormat="1" applyFont="1" applyBorder="1" applyAlignment="1">
      <alignment vertical="center" wrapText="1"/>
    </xf>
    <xf numFmtId="178" fontId="44" fillId="0" borderId="40" xfId="3" applyNumberFormat="1" applyFont="1" applyBorder="1" applyAlignment="1">
      <alignment vertical="center" wrapText="1"/>
    </xf>
    <xf numFmtId="186" fontId="44" fillId="0" borderId="61" xfId="3" applyNumberFormat="1" applyFont="1" applyBorder="1" applyAlignment="1">
      <alignment horizontal="right" vertical="top"/>
    </xf>
    <xf numFmtId="186" fontId="44" fillId="0" borderId="42" xfId="3" applyNumberFormat="1" applyFont="1" applyBorder="1" applyAlignment="1">
      <alignment horizontal="right" vertical="top"/>
    </xf>
    <xf numFmtId="178" fontId="44" fillId="0" borderId="143" xfId="3" applyNumberFormat="1" applyFont="1" applyBorder="1" applyAlignment="1">
      <alignment horizontal="center" vertical="center" wrapText="1"/>
    </xf>
    <xf numFmtId="178" fontId="44" fillId="0" borderId="118" xfId="3" applyNumberFormat="1" applyFont="1" applyBorder="1" applyAlignment="1">
      <alignment vertical="center" wrapText="1"/>
    </xf>
    <xf numFmtId="178" fontId="44" fillId="0" borderId="117" xfId="3" applyNumberFormat="1" applyFont="1" applyBorder="1" applyAlignment="1">
      <alignment vertical="center" wrapText="1"/>
    </xf>
    <xf numFmtId="178" fontId="44" fillId="0" borderId="35" xfId="3" applyNumberFormat="1" applyFont="1" applyBorder="1">
      <alignment vertical="center"/>
    </xf>
    <xf numFmtId="178" fontId="44" fillId="0" borderId="77" xfId="3" applyNumberFormat="1" applyFont="1" applyBorder="1">
      <alignment vertical="center"/>
    </xf>
    <xf numFmtId="178" fontId="44" fillId="0" borderId="43" xfId="3" applyNumberFormat="1" applyFont="1" applyBorder="1">
      <alignment vertical="center"/>
    </xf>
    <xf numFmtId="178" fontId="44" fillId="0" borderId="143" xfId="3" applyNumberFormat="1" applyFont="1" applyBorder="1" applyAlignment="1">
      <alignment vertical="center" wrapText="1"/>
    </xf>
    <xf numFmtId="178" fontId="44" fillId="0" borderId="115" xfId="3" applyNumberFormat="1" applyFont="1" applyBorder="1" applyAlignment="1">
      <alignment vertical="center" wrapText="1"/>
    </xf>
    <xf numFmtId="178" fontId="44" fillId="0" borderId="134" xfId="3" applyNumberFormat="1" applyFont="1" applyBorder="1" applyAlignment="1">
      <alignment horizontal="center" vertical="center" wrapText="1"/>
    </xf>
    <xf numFmtId="178" fontId="44" fillId="0" borderId="116" xfId="3" applyNumberFormat="1" applyFont="1" applyBorder="1" applyAlignment="1">
      <alignment vertical="center" wrapText="1"/>
    </xf>
    <xf numFmtId="178" fontId="44" fillId="0" borderId="112" xfId="3" applyNumberFormat="1" applyFont="1" applyBorder="1" applyAlignment="1">
      <alignment wrapText="1"/>
    </xf>
    <xf numFmtId="178" fontId="44" fillId="0" borderId="35" xfId="3" applyNumberFormat="1" applyFont="1" applyBorder="1" applyAlignment="1">
      <alignment horizontal="left" vertical="center" wrapText="1"/>
    </xf>
    <xf numFmtId="178" fontId="44" fillId="0" borderId="77" xfId="3" applyNumberFormat="1" applyFont="1" applyBorder="1" applyAlignment="1">
      <alignment horizontal="left" vertical="center"/>
    </xf>
    <xf numFmtId="3" fontId="44" fillId="0" borderId="43" xfId="3" applyNumberFormat="1" applyFont="1" applyBorder="1" applyAlignment="1">
      <alignment horizontal="distributed" vertical="center"/>
    </xf>
    <xf numFmtId="178" fontId="44" fillId="0" borderId="134" xfId="3" applyNumberFormat="1" applyFont="1" applyBorder="1" applyAlignment="1">
      <alignment wrapText="1"/>
    </xf>
    <xf numFmtId="178" fontId="44" fillId="0" borderId="110" xfId="3" applyNumberFormat="1" applyFont="1" applyBorder="1" applyAlignment="1"/>
    <xf numFmtId="178" fontId="44" fillId="0" borderId="39" xfId="3" applyNumberFormat="1" applyFont="1" applyBorder="1" applyAlignment="1">
      <alignment wrapText="1"/>
    </xf>
    <xf numFmtId="178" fontId="44" fillId="0" borderId="61" xfId="3" applyNumberFormat="1" applyFont="1" applyBorder="1" applyAlignment="1"/>
    <xf numFmtId="177" fontId="45" fillId="0" borderId="99" xfId="3" applyNumberFormat="1" applyFont="1" applyBorder="1" applyAlignment="1">
      <alignment horizontal="center" vertical="center" wrapText="1"/>
    </xf>
    <xf numFmtId="3" fontId="44" fillId="0" borderId="40" xfId="3" applyNumberFormat="1" applyFont="1" applyBorder="1" applyAlignment="1">
      <alignment vertical="center" wrapText="1"/>
    </xf>
    <xf numFmtId="190" fontId="44" fillId="0" borderId="40" xfId="3" applyNumberFormat="1" applyFont="1" applyBorder="1" applyAlignment="1">
      <alignment vertical="center" wrapText="1"/>
    </xf>
    <xf numFmtId="177" fontId="45" fillId="0" borderId="22" xfId="3" applyNumberFormat="1" applyFont="1" applyBorder="1" applyAlignment="1">
      <alignment horizontal="left" vertical="center" wrapText="1"/>
    </xf>
    <xf numFmtId="177" fontId="45" fillId="0" borderId="41" xfId="3" applyNumberFormat="1" applyFont="1" applyBorder="1" applyAlignment="1">
      <alignment horizontal="left" vertical="center" wrapText="1"/>
    </xf>
    <xf numFmtId="0" fontId="44" fillId="0" borderId="38" xfId="3" applyFont="1" applyBorder="1" applyAlignment="1">
      <alignment horizontal="center" vertical="center"/>
    </xf>
    <xf numFmtId="0" fontId="44" fillId="0" borderId="62" xfId="3" applyFont="1" applyBorder="1" applyAlignment="1">
      <alignment horizontal="center" vertical="center"/>
    </xf>
    <xf numFmtId="0" fontId="44" fillId="0" borderId="40" xfId="3" applyFont="1" applyBorder="1" applyAlignment="1">
      <alignment horizontal="center" vertical="center"/>
    </xf>
    <xf numFmtId="181" fontId="44" fillId="0" borderId="0" xfId="3" applyNumberFormat="1" applyFont="1" applyAlignment="1">
      <alignment horizontal="center" vertical="center"/>
    </xf>
    <xf numFmtId="181" fontId="44" fillId="0" borderId="61" xfId="3" applyNumberFormat="1" applyFont="1" applyBorder="1" applyAlignment="1">
      <alignment horizontal="center" vertical="center"/>
    </xf>
    <xf numFmtId="185" fontId="45" fillId="0" borderId="127" xfId="3" applyNumberFormat="1" applyFont="1" applyBorder="1" applyAlignment="1">
      <alignment horizontal="center" vertical="center" wrapText="1"/>
    </xf>
    <xf numFmtId="0" fontId="44" fillId="0" borderId="144" xfId="3" applyFont="1" applyBorder="1" applyAlignment="1">
      <alignment horizontal="center" vertical="center"/>
    </xf>
    <xf numFmtId="178" fontId="44" fillId="0" borderId="111" xfId="3" applyNumberFormat="1" applyFont="1" applyBorder="1" applyAlignment="1">
      <alignment wrapText="1"/>
    </xf>
    <xf numFmtId="178" fontId="44" fillId="0" borderId="0" xfId="3" applyNumberFormat="1" applyFont="1" applyAlignment="1">
      <alignment wrapText="1"/>
    </xf>
    <xf numFmtId="178" fontId="44" fillId="0" borderId="0" xfId="3" applyNumberFormat="1" applyFont="1" applyAlignment="1"/>
    <xf numFmtId="178" fontId="44" fillId="0" borderId="62" xfId="3" applyNumberFormat="1" applyFont="1" applyBorder="1" applyAlignment="1">
      <alignment wrapText="1"/>
    </xf>
    <xf numFmtId="186" fontId="44" fillId="0" borderId="0" xfId="3" applyNumberFormat="1" applyFont="1" applyAlignment="1">
      <alignment horizontal="right" vertical="top"/>
    </xf>
    <xf numFmtId="186" fontId="44" fillId="0" borderId="41" xfId="3" applyNumberFormat="1" applyFont="1" applyBorder="1" applyAlignment="1">
      <alignment horizontal="right" vertical="top"/>
    </xf>
    <xf numFmtId="178" fontId="44" fillId="0" borderId="22" xfId="3" applyNumberFormat="1" applyFont="1" applyBorder="1" applyAlignment="1">
      <alignment wrapText="1"/>
    </xf>
    <xf numFmtId="3" fontId="44" fillId="0" borderId="43" xfId="3" applyNumberFormat="1" applyFont="1" applyBorder="1" applyAlignment="1">
      <alignment horizontal="left" vertical="center" wrapText="1"/>
    </xf>
    <xf numFmtId="3" fontId="44" fillId="0" borderId="145" xfId="3" applyNumberFormat="1" applyFont="1" applyBorder="1" applyAlignment="1">
      <alignment horizontal="distributed" vertical="center"/>
    </xf>
    <xf numFmtId="178" fontId="44" fillId="0" borderId="146" xfId="3" applyNumberFormat="1" applyFont="1" applyBorder="1">
      <alignment vertical="center"/>
    </xf>
    <xf numFmtId="177" fontId="44" fillId="0" borderId="147" xfId="3" applyNumberFormat="1" applyFont="1" applyBorder="1">
      <alignment vertical="center"/>
    </xf>
    <xf numFmtId="178" fontId="44" fillId="0" borderId="146" xfId="3" applyNumberFormat="1" applyFont="1" applyBorder="1" applyAlignment="1">
      <alignment vertical="center" wrapText="1"/>
    </xf>
    <xf numFmtId="177" fontId="44" fillId="0" borderId="148" xfId="3" applyNumberFormat="1" applyFont="1" applyBorder="1" applyAlignment="1">
      <alignment vertical="center" wrapText="1"/>
    </xf>
    <xf numFmtId="189" fontId="44" fillId="0" borderId="146" xfId="3" applyNumberFormat="1" applyFont="1" applyBorder="1" applyAlignment="1">
      <alignment vertical="center" wrapText="1"/>
    </xf>
    <xf numFmtId="3" fontId="44" fillId="0" borderId="146" xfId="3" applyNumberFormat="1" applyFont="1" applyBorder="1" applyAlignment="1">
      <alignment vertical="center" wrapText="1"/>
    </xf>
    <xf numFmtId="177" fontId="44" fillId="0" borderId="147" xfId="3" applyNumberFormat="1" applyFont="1" applyBorder="1" applyAlignment="1">
      <alignment vertical="center" wrapText="1"/>
    </xf>
    <xf numFmtId="3" fontId="44" fillId="0" borderId="149" xfId="3" applyNumberFormat="1" applyFont="1" applyBorder="1" applyAlignment="1">
      <alignment vertical="center" wrapText="1"/>
    </xf>
    <xf numFmtId="3" fontId="44" fillId="0" borderId="154" xfId="3" applyNumberFormat="1" applyFont="1" applyBorder="1" applyAlignment="1">
      <alignment vertical="center" wrapText="1"/>
    </xf>
    <xf numFmtId="3" fontId="44" fillId="0" borderId="155" xfId="3" applyNumberFormat="1" applyFont="1" applyBorder="1" applyAlignment="1">
      <alignment vertical="center" wrapText="1"/>
    </xf>
    <xf numFmtId="177" fontId="44" fillId="0" borderId="150" xfId="3" applyNumberFormat="1" applyFont="1" applyBorder="1" applyAlignment="1">
      <alignment vertical="center" wrapText="1"/>
    </xf>
    <xf numFmtId="189" fontId="44" fillId="0" borderId="151" xfId="3" applyNumberFormat="1" applyFont="1" applyBorder="1" applyAlignment="1">
      <alignment vertical="center" wrapText="1"/>
    </xf>
    <xf numFmtId="177" fontId="44" fillId="0" borderId="152" xfId="3" applyNumberFormat="1" applyFont="1" applyBorder="1" applyAlignment="1">
      <alignment vertical="center" wrapText="1"/>
    </xf>
    <xf numFmtId="177" fontId="45" fillId="0" borderId="153" xfId="3" applyNumberFormat="1" applyFont="1" applyBorder="1" applyAlignment="1">
      <alignment horizontal="center" vertical="center" wrapText="1"/>
    </xf>
    <xf numFmtId="183" fontId="45" fillId="0" borderId="120" xfId="3" applyNumberFormat="1" applyFont="1" applyBorder="1" applyAlignment="1">
      <alignment horizontal="center" vertical="center" wrapText="1"/>
    </xf>
    <xf numFmtId="3" fontId="44" fillId="0" borderId="156" xfId="3" applyNumberFormat="1" applyFont="1" applyBorder="1" applyAlignment="1">
      <alignment vertical="center" wrapText="1"/>
    </xf>
    <xf numFmtId="3" fontId="44" fillId="0" borderId="123" xfId="3" applyNumberFormat="1" applyFont="1" applyBorder="1" applyAlignment="1">
      <alignment vertical="center" wrapText="1"/>
    </xf>
    <xf numFmtId="3" fontId="44" fillId="0" borderId="130" xfId="3" applyNumberFormat="1" applyFont="1" applyBorder="1" applyAlignment="1">
      <alignment vertical="center" wrapText="1"/>
    </xf>
    <xf numFmtId="177" fontId="44" fillId="0" borderId="132" xfId="3" applyNumberFormat="1" applyFont="1" applyBorder="1" applyAlignment="1">
      <alignment vertical="center" wrapText="1"/>
    </xf>
    <xf numFmtId="190" fontId="44" fillId="0" borderId="157" xfId="3" applyNumberFormat="1" applyFont="1" applyBorder="1" applyAlignment="1">
      <alignment vertical="center" wrapText="1"/>
    </xf>
    <xf numFmtId="185" fontId="45" fillId="0" borderId="131" xfId="3" applyNumberFormat="1" applyFont="1" applyBorder="1" applyAlignment="1">
      <alignment horizontal="center" vertical="center" wrapText="1"/>
    </xf>
    <xf numFmtId="177" fontId="44" fillId="0" borderId="131" xfId="3" applyNumberFormat="1" applyFont="1" applyBorder="1" applyAlignment="1">
      <alignment vertical="center" wrapText="1"/>
    </xf>
    <xf numFmtId="177" fontId="45" fillId="0" borderId="158" xfId="3" applyNumberFormat="1" applyFont="1" applyBorder="1" applyAlignment="1">
      <alignment horizontal="center" vertical="center" wrapText="1"/>
    </xf>
    <xf numFmtId="185" fontId="45" fillId="0" borderId="121" xfId="3" applyNumberFormat="1" applyFont="1" applyBorder="1" applyAlignment="1">
      <alignment horizontal="center" vertical="center" wrapText="1"/>
    </xf>
    <xf numFmtId="0" fontId="44" fillId="0" borderId="124" xfId="3" applyFont="1" applyBorder="1" applyAlignment="1">
      <alignment horizontal="center" vertical="center"/>
    </xf>
    <xf numFmtId="3" fontId="44" fillId="0" borderId="159" xfId="3" applyNumberFormat="1" applyFont="1" applyBorder="1" applyAlignment="1">
      <alignment vertical="center" wrapText="1"/>
    </xf>
    <xf numFmtId="3" fontId="40" fillId="0" borderId="21" xfId="3" applyNumberFormat="1" applyFont="1" applyBorder="1" applyAlignment="1">
      <alignment horizontal="center" vertical="center" wrapText="1"/>
    </xf>
    <xf numFmtId="3" fontId="44" fillId="0" borderId="39" xfId="3" applyNumberFormat="1" applyFont="1" applyBorder="1" applyAlignment="1">
      <alignment horizontal="center" vertical="center" wrapText="1"/>
    </xf>
    <xf numFmtId="3" fontId="44" fillId="0" borderId="61" xfId="3" applyNumberFormat="1" applyFont="1" applyBorder="1" applyAlignment="1">
      <alignment horizontal="center" vertical="center" wrapText="1"/>
    </xf>
    <xf numFmtId="3" fontId="44" fillId="0" borderId="42" xfId="3" applyNumberFormat="1" applyFont="1" applyBorder="1" applyAlignment="1">
      <alignment horizontal="center"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105</xdr:row>
      <xdr:rowOff>23812</xdr:rowOff>
    </xdr:from>
    <xdr:to>
      <xdr:col>10</xdr:col>
      <xdr:colOff>266700</xdr:colOff>
      <xdr:row>116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93</xdr:col>
      <xdr:colOff>19050</xdr:colOff>
      <xdr:row>13</xdr:row>
      <xdr:rowOff>42860</xdr:rowOff>
    </xdr:from>
    <xdr:to>
      <xdr:col>143</xdr:col>
      <xdr:colOff>6349</xdr:colOff>
      <xdr:row>28</xdr:row>
      <xdr:rowOff>61912</xdr:rowOff>
    </xdr:to>
    <xdr:sp macro="" textlink="">
      <xdr:nvSpPr>
        <xdr:cNvPr id="2" name="吹き出し: 角を丸めた四角形 1">
          <a:extLst>
            <a:ext uri="{FF2B5EF4-FFF2-40B4-BE49-F238E27FC236}">
              <a16:creationId xmlns:a16="http://schemas.microsoft.com/office/drawing/2014/main" id="{7ADD9C86-C55C-4642-97DB-013494628729}"/>
            </a:ext>
          </a:extLst>
        </xdr:cNvPr>
        <xdr:cNvSpPr/>
      </xdr:nvSpPr>
      <xdr:spPr>
        <a:xfrm>
          <a:off x="7981950" y="2024060"/>
          <a:ext cx="4267199" cy="1990727"/>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7F76DB6B-C72F-4472-8219-4CCBE721630F}"/>
            </a:ext>
          </a:extLst>
        </xdr:cNvPr>
        <xdr:cNvSpPr/>
      </xdr:nvSpPr>
      <xdr:spPr>
        <a:xfrm>
          <a:off x="8072437" y="4186238"/>
          <a:ext cx="4081462"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EC9FBB85-151C-4A32-87EF-533C078980AF}"/>
            </a:ext>
          </a:extLst>
        </xdr:cNvPr>
        <xdr:cNvSpPr/>
      </xdr:nvSpPr>
      <xdr:spPr>
        <a:xfrm>
          <a:off x="8072437" y="9596436"/>
          <a:ext cx="3014663"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2D7D651F-2F6B-43DF-8E0F-A909B8502E44}"/>
            </a:ext>
          </a:extLst>
        </xdr:cNvPr>
        <xdr:cNvSpPr/>
      </xdr:nvSpPr>
      <xdr:spPr>
        <a:xfrm>
          <a:off x="80962" y="95250"/>
          <a:ext cx="1171576" cy="333375"/>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twoCellAnchor>
    <xdr:from>
      <xdr:col>93</xdr:col>
      <xdr:colOff>57150</xdr:colOff>
      <xdr:row>7</xdr:row>
      <xdr:rowOff>114300</xdr:rowOff>
    </xdr:from>
    <xdr:to>
      <xdr:col>139</xdr:col>
      <xdr:colOff>76200</xdr:colOff>
      <xdr:row>10</xdr:row>
      <xdr:rowOff>76200</xdr:rowOff>
    </xdr:to>
    <xdr:sp macro="" textlink="">
      <xdr:nvSpPr>
        <xdr:cNvPr id="6" name="正方形/長方形 5">
          <a:extLst>
            <a:ext uri="{FF2B5EF4-FFF2-40B4-BE49-F238E27FC236}">
              <a16:creationId xmlns:a16="http://schemas.microsoft.com/office/drawing/2014/main" id="{B55F7779-1E91-43CF-9E5F-88A4B77D4663}"/>
            </a:ext>
          </a:extLst>
        </xdr:cNvPr>
        <xdr:cNvSpPr/>
      </xdr:nvSpPr>
      <xdr:spPr>
        <a:xfrm>
          <a:off x="8020050" y="1352550"/>
          <a:ext cx="3962400" cy="333375"/>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rgbClr val="FF0000"/>
              </a:solidFill>
            </a:rPr>
            <a:t>人勧前後の差額が計算されるシートです。</a:t>
          </a:r>
          <a:endParaRPr kumimoji="1" lang="ja-JP" altLang="en-US" sz="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92</xdr:col>
      <xdr:colOff>47625</xdr:colOff>
      <xdr:row>13</xdr:row>
      <xdr:rowOff>33335</xdr:rowOff>
    </xdr:from>
    <xdr:to>
      <xdr:col>142</xdr:col>
      <xdr:colOff>28574</xdr:colOff>
      <xdr:row>28</xdr:row>
      <xdr:rowOff>52387</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924800" y="2014535"/>
          <a:ext cx="4267199" cy="1990727"/>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twoCellAnchor>
    <xdr:from>
      <xdr:col>93</xdr:col>
      <xdr:colOff>19050</xdr:colOff>
      <xdr:row>7</xdr:row>
      <xdr:rowOff>66675</xdr:rowOff>
    </xdr:from>
    <xdr:to>
      <xdr:col>139</xdr:col>
      <xdr:colOff>38100</xdr:colOff>
      <xdr:row>10</xdr:row>
      <xdr:rowOff>28575</xdr:rowOff>
    </xdr:to>
    <xdr:sp macro="" textlink="">
      <xdr:nvSpPr>
        <xdr:cNvPr id="6" name="正方形/長方形 5">
          <a:extLst>
            <a:ext uri="{FF2B5EF4-FFF2-40B4-BE49-F238E27FC236}">
              <a16:creationId xmlns:a16="http://schemas.microsoft.com/office/drawing/2014/main" id="{3790124E-8FB0-4688-8472-5CD87B2FB6AE}"/>
            </a:ext>
          </a:extLst>
        </xdr:cNvPr>
        <xdr:cNvSpPr/>
      </xdr:nvSpPr>
      <xdr:spPr>
        <a:xfrm>
          <a:off x="7981950" y="1304925"/>
          <a:ext cx="3962400" cy="333375"/>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rgbClr val="FF0000"/>
              </a:solidFill>
            </a:rPr>
            <a:t>人勧後の単価が計算されるシートです。</a:t>
          </a:r>
          <a:endParaRPr kumimoji="1" lang="ja-JP" altLang="en-US" sz="6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93</xdr:col>
      <xdr:colOff>47625</xdr:colOff>
      <xdr:row>13</xdr:row>
      <xdr:rowOff>80960</xdr:rowOff>
    </xdr:from>
    <xdr:to>
      <xdr:col>143</xdr:col>
      <xdr:colOff>28574</xdr:colOff>
      <xdr:row>29</xdr:row>
      <xdr:rowOff>33337</xdr:rowOff>
    </xdr:to>
    <xdr:sp macro="" textlink="">
      <xdr:nvSpPr>
        <xdr:cNvPr id="2" name="吹き出し: 角を丸めた四角形 1">
          <a:extLst>
            <a:ext uri="{FF2B5EF4-FFF2-40B4-BE49-F238E27FC236}">
              <a16:creationId xmlns:a16="http://schemas.microsoft.com/office/drawing/2014/main" id="{096CE0F8-E428-4D83-86F5-AA00728E1CB0}"/>
            </a:ext>
          </a:extLst>
        </xdr:cNvPr>
        <xdr:cNvSpPr/>
      </xdr:nvSpPr>
      <xdr:spPr>
        <a:xfrm>
          <a:off x="8010525" y="2062160"/>
          <a:ext cx="4267199" cy="1990727"/>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B802967C-2D8B-4D31-A59B-82A7CD31D2BF}"/>
            </a:ext>
          </a:extLst>
        </xdr:cNvPr>
        <xdr:cNvSpPr/>
      </xdr:nvSpPr>
      <xdr:spPr>
        <a:xfrm>
          <a:off x="8072437" y="4186238"/>
          <a:ext cx="4081462"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BF4A0D38-CB39-473C-B52D-EB2EA598A1B2}"/>
            </a:ext>
          </a:extLst>
        </xdr:cNvPr>
        <xdr:cNvSpPr/>
      </xdr:nvSpPr>
      <xdr:spPr>
        <a:xfrm>
          <a:off x="8072437" y="9596436"/>
          <a:ext cx="3014663"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6A3BDA4A-D6EE-4667-BAF5-DBF31F7AFCA0}"/>
            </a:ext>
          </a:extLst>
        </xdr:cNvPr>
        <xdr:cNvSpPr/>
      </xdr:nvSpPr>
      <xdr:spPr>
        <a:xfrm>
          <a:off x="80962" y="95250"/>
          <a:ext cx="1171576" cy="333375"/>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twoCellAnchor>
    <xdr:from>
      <xdr:col>93</xdr:col>
      <xdr:colOff>47625</xdr:colOff>
      <xdr:row>7</xdr:row>
      <xdr:rowOff>57150</xdr:rowOff>
    </xdr:from>
    <xdr:to>
      <xdr:col>139</xdr:col>
      <xdr:colOff>66675</xdr:colOff>
      <xdr:row>10</xdr:row>
      <xdr:rowOff>19050</xdr:rowOff>
    </xdr:to>
    <xdr:sp macro="" textlink="">
      <xdr:nvSpPr>
        <xdr:cNvPr id="6" name="正方形/長方形 5">
          <a:extLst>
            <a:ext uri="{FF2B5EF4-FFF2-40B4-BE49-F238E27FC236}">
              <a16:creationId xmlns:a16="http://schemas.microsoft.com/office/drawing/2014/main" id="{0582971F-0EDF-469C-A612-8723A184E0D8}"/>
            </a:ext>
          </a:extLst>
        </xdr:cNvPr>
        <xdr:cNvSpPr/>
      </xdr:nvSpPr>
      <xdr:spPr>
        <a:xfrm>
          <a:off x="8010525" y="1295400"/>
          <a:ext cx="3962400" cy="333375"/>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rgbClr val="FF0000"/>
              </a:solidFill>
            </a:rPr>
            <a:t>人勧前の単価が計算されるシートです。</a:t>
          </a:r>
          <a:endParaRPr kumimoji="1" lang="ja-JP" altLang="en-US" sz="6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9C98A01B-31E4-48C6-9293-5E90E0FAEC1E}"/>
            </a:ext>
          </a:extLst>
        </xdr:cNvPr>
        <xdr:cNvSpPr/>
      </xdr:nvSpPr>
      <xdr:spPr>
        <a:xfrm>
          <a:off x="10106146" y="328003"/>
          <a:ext cx="368056" cy="525827"/>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ADA0DAB6-12EB-4FCF-83B1-B27B852246AA}"/>
            </a:ext>
          </a:extLst>
        </xdr:cNvPr>
        <xdr:cNvSpPr/>
      </xdr:nvSpPr>
      <xdr:spPr>
        <a:xfrm>
          <a:off x="5233743" y="336184"/>
          <a:ext cx="372818" cy="533765"/>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145632</xdr:colOff>
      <xdr:row>7</xdr:row>
      <xdr:rowOff>1038</xdr:rowOff>
    </xdr:from>
    <xdr:to>
      <xdr:col>73</xdr:col>
      <xdr:colOff>75320</xdr:colOff>
      <xdr:row>23</xdr:row>
      <xdr:rowOff>1655</xdr:rowOff>
    </xdr:to>
    <xdr:sp macro="" textlink="">
      <xdr:nvSpPr>
        <xdr:cNvPr id="10" name="大かっこ 1">
          <a:extLst>
            <a:ext uri="{FF2B5EF4-FFF2-40B4-BE49-F238E27FC236}">
              <a16:creationId xmlns:a16="http://schemas.microsoft.com/office/drawing/2014/main" id="{5A42A585-E7EB-4E2B-B415-D8CC2285606C}"/>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11" name="大かっこ 10">
          <a:extLst>
            <a:ext uri="{FF2B5EF4-FFF2-40B4-BE49-F238E27FC236}">
              <a16:creationId xmlns:a16="http://schemas.microsoft.com/office/drawing/2014/main" id="{33B4BEF3-ABA5-4C82-856D-DF77C2AFC5A4}"/>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12" name="大かっこ 11">
          <a:extLst>
            <a:ext uri="{FF2B5EF4-FFF2-40B4-BE49-F238E27FC236}">
              <a16:creationId xmlns:a16="http://schemas.microsoft.com/office/drawing/2014/main" id="{C8A394C3-5BC6-40AA-A233-CD16EF7ED39C}"/>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13" name="大かっこ 12">
          <a:extLst>
            <a:ext uri="{FF2B5EF4-FFF2-40B4-BE49-F238E27FC236}">
              <a16:creationId xmlns:a16="http://schemas.microsoft.com/office/drawing/2014/main" id="{63806784-1BFF-49F4-AB3C-BE3B0E1C44E6}"/>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14" name="大かっこ 13">
          <a:extLst>
            <a:ext uri="{FF2B5EF4-FFF2-40B4-BE49-F238E27FC236}">
              <a16:creationId xmlns:a16="http://schemas.microsoft.com/office/drawing/2014/main" id="{50B9E06B-B944-45E3-8AF6-ED8901DFEA45}"/>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15" name="大かっこ 14">
          <a:extLst>
            <a:ext uri="{FF2B5EF4-FFF2-40B4-BE49-F238E27FC236}">
              <a16:creationId xmlns:a16="http://schemas.microsoft.com/office/drawing/2014/main" id="{1B86230C-C9F8-4E87-8DAF-B1FEFF9F7272}"/>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16" name="大かっこ 15">
          <a:extLst>
            <a:ext uri="{FF2B5EF4-FFF2-40B4-BE49-F238E27FC236}">
              <a16:creationId xmlns:a16="http://schemas.microsoft.com/office/drawing/2014/main" id="{B9E8BD13-4FC9-4AF8-840E-3A26297F01B1}"/>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17" name="大かっこ 16">
          <a:extLst>
            <a:ext uri="{FF2B5EF4-FFF2-40B4-BE49-F238E27FC236}">
              <a16:creationId xmlns:a16="http://schemas.microsoft.com/office/drawing/2014/main" id="{6927E5BA-E673-498E-9DF0-1C053B2C7177}"/>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3E7B6E4E-AF1D-4A1F-9A79-75A1199F2F48}"/>
            </a:ext>
          </a:extLst>
        </xdr:cNvPr>
        <xdr:cNvSpPr/>
      </xdr:nvSpPr>
      <xdr:spPr>
        <a:xfrm>
          <a:off x="29187357" y="142026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16EDE46C-3745-4FE4-955E-1410A6897111}"/>
            </a:ext>
          </a:extLst>
        </xdr:cNvPr>
        <xdr:cNvSpPr/>
      </xdr:nvSpPr>
      <xdr:spPr>
        <a:xfrm>
          <a:off x="29191007" y="493498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2432C2B0-1E9C-4C90-BE92-2B4A319677FB}"/>
            </a:ext>
          </a:extLst>
        </xdr:cNvPr>
        <xdr:cNvSpPr/>
      </xdr:nvSpPr>
      <xdr:spPr>
        <a:xfrm>
          <a:off x="29206247" y="843828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A68A3A1-F510-4DC6-A406-4728FB7B3780}"/>
            </a:ext>
          </a:extLst>
        </xdr:cNvPr>
        <xdr:cNvSpPr/>
      </xdr:nvSpPr>
      <xdr:spPr>
        <a:xfrm>
          <a:off x="29206247" y="1194348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79164C6E-A6E2-465E-B6CD-30296F8E9428}"/>
            </a:ext>
          </a:extLst>
        </xdr:cNvPr>
        <xdr:cNvSpPr/>
      </xdr:nvSpPr>
      <xdr:spPr>
        <a:xfrm>
          <a:off x="29206247" y="1544868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6C2DB94A-4F61-4331-8132-627CDDACF961}"/>
            </a:ext>
          </a:extLst>
        </xdr:cNvPr>
        <xdr:cNvSpPr/>
      </xdr:nvSpPr>
      <xdr:spPr>
        <a:xfrm>
          <a:off x="29206247" y="1895388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FCDF17F4-D486-40A7-B775-8EC0435E7D26}"/>
            </a:ext>
          </a:extLst>
        </xdr:cNvPr>
        <xdr:cNvSpPr/>
      </xdr:nvSpPr>
      <xdr:spPr>
        <a:xfrm>
          <a:off x="29206247" y="2245908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F163CEA1-96EE-4A77-80ED-AB3A5A23F798}"/>
            </a:ext>
          </a:extLst>
        </xdr:cNvPr>
        <xdr:cNvSpPr/>
      </xdr:nvSpPr>
      <xdr:spPr>
        <a:xfrm>
          <a:off x="29206247" y="2596428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election activeCell="C2" sqref="C2:D2"/>
    </sheetView>
  </sheetViews>
  <sheetFormatPr defaultColWidth="8.875" defaultRowHeight="13.5"/>
  <cols>
    <col min="1" max="1" width="22.5" style="37" customWidth="1"/>
    <col min="2" max="2" width="29.375" style="37" customWidth="1"/>
    <col min="3" max="3" width="9.75" style="37" customWidth="1"/>
    <col min="4" max="4" width="12" style="37" customWidth="1"/>
    <col min="5" max="5" width="8.75" style="37" bestFit="1" customWidth="1"/>
    <col min="6" max="6" width="9.5" style="37" customWidth="1"/>
    <col min="7" max="7" width="11.875" style="37" bestFit="1" customWidth="1"/>
    <col min="8" max="8" width="14.875" style="37" bestFit="1" customWidth="1"/>
    <col min="9" max="16384" width="8.875" style="37"/>
  </cols>
  <sheetData>
    <row r="1" spans="1:6">
      <c r="A1" s="34" t="s">
        <v>87</v>
      </c>
      <c r="B1" s="34"/>
      <c r="C1" s="34"/>
      <c r="D1" s="34"/>
    </row>
    <row r="2" spans="1:6">
      <c r="A2" s="281" t="s">
        <v>146</v>
      </c>
      <c r="B2" s="281"/>
      <c r="C2" s="282"/>
      <c r="D2" s="282"/>
      <c r="E2" s="37" t="s">
        <v>147</v>
      </c>
    </row>
    <row r="3" spans="1:6">
      <c r="A3" s="281" t="s">
        <v>97</v>
      </c>
      <c r="B3" s="281"/>
      <c r="C3" s="89"/>
      <c r="D3" s="38" t="s">
        <v>0</v>
      </c>
      <c r="E3" s="39"/>
      <c r="F3" s="35" t="s">
        <v>98</v>
      </c>
    </row>
    <row r="4" spans="1:6">
      <c r="A4" s="281" t="s">
        <v>96</v>
      </c>
      <c r="B4" s="281"/>
      <c r="C4" s="284"/>
      <c r="D4" s="284"/>
      <c r="E4" s="284"/>
      <c r="F4" s="284"/>
    </row>
    <row r="5" spans="1:6" ht="39.4" customHeight="1">
      <c r="A5" s="281" t="s">
        <v>95</v>
      </c>
      <c r="B5" s="281"/>
      <c r="C5" s="285"/>
      <c r="D5" s="285"/>
      <c r="E5" s="285"/>
      <c r="F5" s="285"/>
    </row>
    <row r="6" spans="1:6" ht="14.1" customHeight="1">
      <c r="A6" s="286" t="s">
        <v>129</v>
      </c>
      <c r="B6" s="287"/>
      <c r="C6" s="288" t="s">
        <v>361</v>
      </c>
      <c r="D6" s="289"/>
      <c r="E6" s="40"/>
      <c r="F6" s="40"/>
    </row>
    <row r="7" spans="1:6" ht="14.1" customHeight="1">
      <c r="A7" s="286" t="s">
        <v>94</v>
      </c>
      <c r="B7" s="287"/>
      <c r="C7" s="99" t="s">
        <v>150</v>
      </c>
      <c r="D7" s="95"/>
      <c r="E7" s="40"/>
      <c r="F7" s="40"/>
    </row>
    <row r="8" spans="1:6" ht="14.1" customHeight="1">
      <c r="A8" s="281" t="s">
        <v>66</v>
      </c>
      <c r="B8" s="281"/>
      <c r="C8" s="41"/>
      <c r="D8" s="96" t="s">
        <v>67</v>
      </c>
    </row>
    <row r="9" spans="1:6" ht="14.1" customHeight="1">
      <c r="A9" s="271" t="s">
        <v>44</v>
      </c>
      <c r="B9" s="3" t="s">
        <v>91</v>
      </c>
      <c r="C9" s="95"/>
      <c r="D9" s="1" t="s">
        <v>35</v>
      </c>
    </row>
    <row r="10" spans="1:6" ht="14.1" customHeight="1">
      <c r="A10" s="272"/>
      <c r="B10" s="3" t="s">
        <v>148</v>
      </c>
      <c r="C10" s="39"/>
      <c r="D10" s="1" t="s">
        <v>35</v>
      </c>
    </row>
    <row r="11" spans="1:6" ht="14.1" customHeight="1">
      <c r="A11" s="273"/>
      <c r="B11" s="97"/>
      <c r="C11" s="98"/>
      <c r="D11" s="95"/>
    </row>
    <row r="12" spans="1:6" ht="14.1" customHeight="1">
      <c r="A12" s="281" t="s">
        <v>34</v>
      </c>
      <c r="B12" s="281"/>
      <c r="C12" s="39"/>
      <c r="D12" s="1" t="s">
        <v>35</v>
      </c>
    </row>
    <row r="13" spans="1:6" ht="14.1" customHeight="1">
      <c r="A13" s="278" t="s">
        <v>162</v>
      </c>
      <c r="B13" s="1" t="s">
        <v>158</v>
      </c>
      <c r="C13" s="39"/>
      <c r="D13" s="103" t="s">
        <v>159</v>
      </c>
    </row>
    <row r="14" spans="1:6" ht="14.1" customHeight="1">
      <c r="A14" s="279"/>
      <c r="B14" s="1" t="s">
        <v>349</v>
      </c>
      <c r="C14" s="39"/>
      <c r="D14" s="103"/>
    </row>
    <row r="15" spans="1:6" ht="14.1" customHeight="1">
      <c r="A15" s="283" t="s">
        <v>163</v>
      </c>
      <c r="B15" s="1" t="s">
        <v>93</v>
      </c>
      <c r="C15" s="39"/>
      <c r="D15" s="95"/>
    </row>
    <row r="16" spans="1:6" ht="14.1" customHeight="1">
      <c r="A16" s="272"/>
      <c r="B16" s="1" t="s">
        <v>89</v>
      </c>
      <c r="C16" s="39"/>
      <c r="D16" s="1" t="s">
        <v>35</v>
      </c>
    </row>
    <row r="17" spans="1:4" ht="13.5" customHeight="1">
      <c r="A17" s="273"/>
      <c r="B17" s="1" t="s">
        <v>90</v>
      </c>
      <c r="C17" s="39"/>
      <c r="D17" s="1" t="s">
        <v>35</v>
      </c>
    </row>
    <row r="18" spans="1:4" ht="13.5" customHeight="1">
      <c r="A18"/>
      <c r="B18"/>
    </row>
    <row r="19" spans="1:4" ht="14.1" customHeight="1">
      <c r="A19" s="281" t="s">
        <v>124</v>
      </c>
      <c r="B19" s="281"/>
      <c r="C19" s="42"/>
    </row>
    <row r="20" spans="1:4" ht="14.1" customHeight="1">
      <c r="A20" s="1" t="s">
        <v>125</v>
      </c>
      <c r="B20" s="1" t="s">
        <v>151</v>
      </c>
      <c r="C20" s="42"/>
    </row>
    <row r="21" spans="1:4" ht="14.1" customHeight="1">
      <c r="A21" s="3"/>
      <c r="B21" s="3" t="s">
        <v>152</v>
      </c>
      <c r="C21" s="39"/>
    </row>
    <row r="22" spans="1:4" ht="14.1" customHeight="1">
      <c r="A22" s="277" t="s">
        <v>198</v>
      </c>
      <c r="B22" s="277"/>
      <c r="C22" s="42"/>
    </row>
    <row r="23" spans="1:4" ht="14.1" customHeight="1">
      <c r="A23" s="277" t="s">
        <v>275</v>
      </c>
      <c r="B23" s="277"/>
      <c r="C23" s="42"/>
    </row>
    <row r="24" spans="1:4" ht="14.1" customHeight="1">
      <c r="A24" s="276" t="s">
        <v>126</v>
      </c>
      <c r="B24" s="276"/>
      <c r="C24" s="42"/>
    </row>
    <row r="25" spans="1:4" ht="14.1" customHeight="1">
      <c r="A25" s="276" t="s">
        <v>127</v>
      </c>
      <c r="B25" s="276"/>
      <c r="C25" s="42"/>
    </row>
    <row r="26" spans="1:4" ht="14.1" customHeight="1">
      <c r="A26" s="276" t="s">
        <v>128</v>
      </c>
      <c r="B26" s="276"/>
      <c r="C26" s="42"/>
    </row>
    <row r="27" spans="1:4" ht="14.1" customHeight="1">
      <c r="A27" s="274" t="s">
        <v>77</v>
      </c>
      <c r="B27" s="275"/>
      <c r="C27" s="43"/>
    </row>
    <row r="28" spans="1:4" ht="14.1" customHeight="1">
      <c r="A28" s="274" t="s">
        <v>107</v>
      </c>
      <c r="B28" s="275"/>
      <c r="C28" s="42"/>
    </row>
    <row r="29" spans="1:4" ht="14.1" customHeight="1">
      <c r="A29" s="280" t="s">
        <v>309</v>
      </c>
      <c r="B29" s="280"/>
      <c r="C29" s="42"/>
    </row>
    <row r="31" spans="1:4">
      <c r="A31" s="36" t="s">
        <v>130</v>
      </c>
    </row>
    <row r="32" spans="1:4">
      <c r="A32" s="36" t="s">
        <v>308</v>
      </c>
    </row>
    <row r="34" spans="1:1">
      <c r="A34" s="36"/>
    </row>
    <row r="35" spans="1:1">
      <c r="A35" s="36"/>
    </row>
    <row r="36" spans="1:1">
      <c r="A36" s="36"/>
    </row>
    <row r="37" spans="1:1">
      <c r="A37" s="36"/>
    </row>
    <row r="38" spans="1:1">
      <c r="A38" s="36"/>
    </row>
    <row r="39" spans="1:1">
      <c r="A39" s="36"/>
    </row>
    <row r="40" spans="1:1">
      <c r="A40" s="36"/>
    </row>
    <row r="41" spans="1:1">
      <c r="A41" s="36"/>
    </row>
    <row r="42" spans="1:1">
      <c r="A42" s="36"/>
    </row>
    <row r="43" spans="1:1">
      <c r="A43" s="36"/>
    </row>
    <row r="44" spans="1:1">
      <c r="A44" s="36"/>
    </row>
    <row r="45" spans="1:1">
      <c r="A45" s="36"/>
    </row>
  </sheetData>
  <sheetProtection selectLockedCells="1"/>
  <mergeCells count="2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 ref="A9:A11"/>
    <mergeCell ref="A28:B28"/>
    <mergeCell ref="A27:B27"/>
    <mergeCell ref="A26:B26"/>
    <mergeCell ref="A25:B25"/>
    <mergeCell ref="A24:B24"/>
    <mergeCell ref="A22:B22"/>
    <mergeCell ref="A13:A14"/>
  </mergeCells>
  <phoneticPr fontId="3"/>
  <dataValidations xWindow="480" yWindow="688" count="8">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3" xr:uid="{00000000-0002-0000-0000-000008000000}">
      <formula1>"7,8"</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BD2EE-C212-4915-AE45-672CAC0AB9DB}">
  <dimension ref="A1:AA16"/>
  <sheetViews>
    <sheetView workbookViewId="0"/>
  </sheetViews>
  <sheetFormatPr defaultRowHeight="13.5"/>
  <cols>
    <col min="1" max="1" width="20.875" customWidth="1"/>
    <col min="2" max="2" width="16.875" bestFit="1" customWidth="1"/>
    <col min="3" max="3" width="9.375" customWidth="1"/>
  </cols>
  <sheetData>
    <row r="1" spans="1:27" s="27" customFormat="1" ht="17.850000000000001" customHeight="1">
      <c r="A1" s="25" t="s">
        <v>310</v>
      </c>
      <c r="B1" s="26"/>
      <c r="D1" s="28">
        <v>1</v>
      </c>
      <c r="E1" s="27">
        <v>2</v>
      </c>
      <c r="F1" s="28">
        <v>3</v>
      </c>
      <c r="G1" s="27">
        <v>4</v>
      </c>
      <c r="H1" s="28">
        <v>5</v>
      </c>
      <c r="I1" s="27">
        <v>6</v>
      </c>
      <c r="J1" s="28">
        <v>7</v>
      </c>
      <c r="K1" s="27">
        <v>8</v>
      </c>
      <c r="L1" s="28">
        <v>9</v>
      </c>
      <c r="M1" s="27">
        <v>10</v>
      </c>
      <c r="N1" s="28">
        <v>11</v>
      </c>
      <c r="O1" s="27">
        <v>12</v>
      </c>
      <c r="P1" s="28">
        <v>13</v>
      </c>
      <c r="Q1" s="27">
        <v>14</v>
      </c>
      <c r="R1" s="28">
        <v>15</v>
      </c>
      <c r="S1" s="27">
        <v>16</v>
      </c>
      <c r="T1" s="28">
        <v>17</v>
      </c>
      <c r="U1" s="27">
        <v>18</v>
      </c>
      <c r="V1" s="28">
        <v>19</v>
      </c>
      <c r="W1" s="27">
        <v>20</v>
      </c>
      <c r="X1" s="28">
        <v>21</v>
      </c>
      <c r="Y1" s="27">
        <v>22</v>
      </c>
      <c r="Z1" s="28">
        <v>23</v>
      </c>
      <c r="AA1" s="28"/>
    </row>
    <row r="2" spans="1:27">
      <c r="A2" s="1" t="s">
        <v>311</v>
      </c>
      <c r="B2" s="1" t="s">
        <v>113</v>
      </c>
      <c r="C2" s="15">
        <v>49020</v>
      </c>
    </row>
    <row r="3" spans="1:27">
      <c r="A3" s="1"/>
      <c r="B3" s="1" t="s">
        <v>114</v>
      </c>
      <c r="C3" s="15">
        <v>6130</v>
      </c>
    </row>
    <row r="4" spans="1:27">
      <c r="A4" s="1" t="s">
        <v>77</v>
      </c>
      <c r="B4" s="1" t="s">
        <v>142</v>
      </c>
      <c r="C4" s="15">
        <v>1950</v>
      </c>
    </row>
    <row r="5" spans="1:27">
      <c r="A5" s="1"/>
      <c r="B5" s="1" t="s">
        <v>143</v>
      </c>
      <c r="C5" s="15">
        <v>1740</v>
      </c>
    </row>
    <row r="6" spans="1:27">
      <c r="A6" s="1"/>
      <c r="B6" s="1" t="s">
        <v>144</v>
      </c>
      <c r="C6" s="15">
        <v>1710</v>
      </c>
    </row>
    <row r="7" spans="1:27">
      <c r="A7" s="1"/>
      <c r="B7" s="1" t="s">
        <v>145</v>
      </c>
      <c r="C7" s="15">
        <v>1350</v>
      </c>
    </row>
    <row r="8" spans="1:27">
      <c r="A8" s="1"/>
      <c r="B8" s="1" t="s">
        <v>153</v>
      </c>
      <c r="C8" s="15">
        <v>1020</v>
      </c>
    </row>
    <row r="9" spans="1:27">
      <c r="A9" s="1"/>
      <c r="B9" s="1" t="s">
        <v>78</v>
      </c>
      <c r="C9" s="15">
        <v>120</v>
      </c>
    </row>
    <row r="10" spans="1:27">
      <c r="A10" s="1" t="s">
        <v>110</v>
      </c>
      <c r="B10" s="1" t="s">
        <v>75</v>
      </c>
      <c r="C10" s="15">
        <v>79950</v>
      </c>
    </row>
    <row r="11" spans="1:27">
      <c r="A11" s="1"/>
      <c r="B11" s="1" t="s">
        <v>116</v>
      </c>
      <c r="C11" s="15">
        <v>790</v>
      </c>
    </row>
    <row r="12" spans="1:27">
      <c r="A12" s="1"/>
      <c r="B12" s="1" t="s">
        <v>330</v>
      </c>
      <c r="C12" s="1">
        <v>8.4</v>
      </c>
    </row>
    <row r="13" spans="1:27">
      <c r="A13" s="1" t="s">
        <v>111</v>
      </c>
      <c r="B13" s="1" t="s">
        <v>75</v>
      </c>
      <c r="C13" s="15">
        <v>50000</v>
      </c>
    </row>
    <row r="14" spans="1:27">
      <c r="A14" s="1"/>
      <c r="B14" s="1" t="s">
        <v>116</v>
      </c>
      <c r="C14" s="15">
        <v>500</v>
      </c>
    </row>
    <row r="15" spans="1:27">
      <c r="A15" s="1" t="s">
        <v>112</v>
      </c>
      <c r="B15" s="1" t="s">
        <v>75</v>
      </c>
      <c r="C15" s="15">
        <v>10000</v>
      </c>
    </row>
    <row r="16" spans="1:27">
      <c r="A16" s="1"/>
      <c r="B16" s="1" t="s">
        <v>116</v>
      </c>
      <c r="C16" s="15">
        <v>0</v>
      </c>
    </row>
  </sheetData>
  <sheetProtection algorithmName="SHA-512" hashValue="dk+ziRxMfLZPpd85ALKGTqdpIraebJifn9vY/gkcRFTjJPyzQNkKCLMudGhauM2QXKvwaZND+R/2OKIeIRUJDA==" saltValue="Ozx5UTBLv2q9JrAJLln49g==" spinCount="100000" sheet="1" objects="1" scenarios="1"/>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heetViews>
  <sheetFormatPr defaultRowHeight="13.5"/>
  <cols>
    <col min="1" max="1" width="20.875" customWidth="1"/>
    <col min="2" max="2" width="16.875" bestFit="1" customWidth="1"/>
    <col min="3" max="3" width="9.375" customWidth="1"/>
  </cols>
  <sheetData>
    <row r="1" spans="1:27" s="27" customFormat="1" ht="17.850000000000001" customHeight="1">
      <c r="A1" s="25" t="s">
        <v>362</v>
      </c>
      <c r="B1" s="26"/>
      <c r="D1" s="28">
        <v>1</v>
      </c>
      <c r="E1" s="27">
        <v>2</v>
      </c>
      <c r="F1" s="28">
        <v>3</v>
      </c>
      <c r="G1" s="27">
        <v>4</v>
      </c>
      <c r="H1" s="28">
        <v>5</v>
      </c>
      <c r="I1" s="27">
        <v>6</v>
      </c>
      <c r="J1" s="28">
        <v>7</v>
      </c>
      <c r="K1" s="27">
        <v>8</v>
      </c>
      <c r="L1" s="28">
        <v>9</v>
      </c>
      <c r="M1" s="27">
        <v>10</v>
      </c>
      <c r="N1" s="28">
        <v>11</v>
      </c>
      <c r="O1" s="27">
        <v>12</v>
      </c>
      <c r="P1" s="28">
        <v>13</v>
      </c>
      <c r="Q1" s="27">
        <v>14</v>
      </c>
      <c r="R1" s="28">
        <v>15</v>
      </c>
      <c r="S1" s="27">
        <v>16</v>
      </c>
      <c r="T1" s="28">
        <v>17</v>
      </c>
      <c r="U1" s="27">
        <v>18</v>
      </c>
      <c r="V1" s="28">
        <v>19</v>
      </c>
      <c r="W1" s="27">
        <v>20</v>
      </c>
      <c r="X1" s="28">
        <v>21</v>
      </c>
      <c r="Y1" s="27">
        <v>22</v>
      </c>
      <c r="Z1" s="28">
        <v>23</v>
      </c>
      <c r="AA1" s="28"/>
    </row>
    <row r="2" spans="1:27">
      <c r="A2" s="1" t="s">
        <v>311</v>
      </c>
      <c r="B2" s="1" t="s">
        <v>113</v>
      </c>
      <c r="C2" s="15">
        <v>49060</v>
      </c>
    </row>
    <row r="3" spans="1:27">
      <c r="A3" s="1"/>
      <c r="B3" s="1" t="s">
        <v>114</v>
      </c>
      <c r="C3" s="15">
        <v>6130</v>
      </c>
    </row>
    <row r="4" spans="1:27">
      <c r="A4" s="1" t="s">
        <v>77</v>
      </c>
      <c r="B4" s="1" t="s">
        <v>142</v>
      </c>
      <c r="C4" s="15">
        <v>1950</v>
      </c>
    </row>
    <row r="5" spans="1:27">
      <c r="A5" s="1"/>
      <c r="B5" s="1" t="s">
        <v>143</v>
      </c>
      <c r="C5" s="15">
        <v>1740</v>
      </c>
    </row>
    <row r="6" spans="1:27">
      <c r="A6" s="1"/>
      <c r="B6" s="1" t="s">
        <v>144</v>
      </c>
      <c r="C6" s="15">
        <v>1710</v>
      </c>
    </row>
    <row r="7" spans="1:27">
      <c r="A7" s="1"/>
      <c r="B7" s="1" t="s">
        <v>145</v>
      </c>
      <c r="C7" s="15">
        <v>1350</v>
      </c>
    </row>
    <row r="8" spans="1:27">
      <c r="A8" s="1"/>
      <c r="B8" s="1" t="s">
        <v>153</v>
      </c>
      <c r="C8" s="15">
        <v>1020</v>
      </c>
    </row>
    <row r="9" spans="1:27">
      <c r="A9" s="1"/>
      <c r="B9" s="1" t="s">
        <v>78</v>
      </c>
      <c r="C9" s="15">
        <v>120</v>
      </c>
    </row>
    <row r="10" spans="1:27">
      <c r="A10" s="1" t="s">
        <v>110</v>
      </c>
      <c r="B10" s="1" t="s">
        <v>75</v>
      </c>
      <c r="C10" s="15">
        <v>79950</v>
      </c>
    </row>
    <row r="11" spans="1:27">
      <c r="A11" s="1"/>
      <c r="B11" s="1" t="s">
        <v>116</v>
      </c>
      <c r="C11" s="15">
        <v>790</v>
      </c>
    </row>
    <row r="12" spans="1:27">
      <c r="A12" s="1"/>
      <c r="B12" s="1" t="s">
        <v>330</v>
      </c>
      <c r="C12" s="1">
        <v>8.4</v>
      </c>
    </row>
    <row r="13" spans="1:27">
      <c r="A13" s="1" t="s">
        <v>111</v>
      </c>
      <c r="B13" s="1" t="s">
        <v>75</v>
      </c>
      <c r="C13" s="15">
        <v>50000</v>
      </c>
    </row>
    <row r="14" spans="1:27">
      <c r="A14" s="1"/>
      <c r="B14" s="1" t="s">
        <v>116</v>
      </c>
      <c r="C14" s="15">
        <v>500</v>
      </c>
    </row>
    <row r="15" spans="1:27">
      <c r="A15" s="1" t="s">
        <v>112</v>
      </c>
      <c r="B15" s="1" t="s">
        <v>75</v>
      </c>
      <c r="C15" s="15">
        <v>10000</v>
      </c>
    </row>
    <row r="16" spans="1:27">
      <c r="A16" s="1"/>
      <c r="B16" s="1" t="s">
        <v>116</v>
      </c>
      <c r="C16" s="15">
        <v>0</v>
      </c>
    </row>
  </sheetData>
  <sheetProtection algorithmName="SHA-512" hashValue="aI4arQ+2St3wXbktyRJEAvw+kaKuPnInvf1QNnpzTWJp/J4u4gWIJl9CTf7mNKuBxF06a2lrtc1jR7hbHeeKRg==" saltValue="6ndkcp/dXO1ZqRNt1cagLA=="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104"/>
  <sheetViews>
    <sheetView workbookViewId="0"/>
  </sheetViews>
  <sheetFormatPr defaultColWidth="8.875" defaultRowHeight="13.5"/>
  <cols>
    <col min="1" max="1" width="4.5" style="37" customWidth="1"/>
    <col min="2" max="2" width="15.5" style="37" bestFit="1" customWidth="1"/>
    <col min="3" max="3" width="18.125" style="37" customWidth="1"/>
    <col min="4" max="4" width="9.75" style="37" customWidth="1"/>
    <col min="5" max="5" width="9.5" style="37" customWidth="1"/>
    <col min="6" max="6" width="10.75" style="37" bestFit="1" customWidth="1"/>
    <col min="7" max="7" width="8.75" style="37" bestFit="1" customWidth="1"/>
    <col min="8" max="8" width="11.875" style="37" bestFit="1" customWidth="1"/>
    <col min="9" max="9" width="22" style="37" customWidth="1"/>
    <col min="10" max="11" width="14.875" style="37" customWidth="1"/>
    <col min="12" max="16384" width="8.875" style="37"/>
  </cols>
  <sheetData>
    <row r="1" spans="1:11">
      <c r="A1" s="51" t="s">
        <v>88</v>
      </c>
      <c r="B1" s="51"/>
      <c r="C1" s="51"/>
      <c r="D1" s="51"/>
      <c r="E1" s="51"/>
      <c r="F1" s="51"/>
      <c r="G1" s="51"/>
      <c r="H1" s="51"/>
      <c r="I1" s="51"/>
      <c r="J1" s="51"/>
      <c r="K1" s="51"/>
    </row>
    <row r="2" spans="1:11" ht="34.15" customHeight="1">
      <c r="A2" s="52"/>
      <c r="B2" s="53" t="s">
        <v>99</v>
      </c>
      <c r="C2" s="53" t="s">
        <v>9</v>
      </c>
      <c r="D2" s="53" t="s">
        <v>100</v>
      </c>
      <c r="E2" s="53" t="s">
        <v>103</v>
      </c>
      <c r="F2" s="53" t="s">
        <v>102</v>
      </c>
      <c r="G2" s="53" t="s">
        <v>55</v>
      </c>
      <c r="H2" s="53" t="s">
        <v>101</v>
      </c>
      <c r="I2" s="54" t="s">
        <v>140</v>
      </c>
      <c r="J2" s="55" t="s">
        <v>141</v>
      </c>
      <c r="K2" s="56" t="s">
        <v>120</v>
      </c>
    </row>
    <row r="3" spans="1:11">
      <c r="A3" s="52" t="s">
        <v>122</v>
      </c>
      <c r="B3" s="57">
        <v>141000000000</v>
      </c>
      <c r="C3" s="58" t="s">
        <v>118</v>
      </c>
      <c r="D3" s="59">
        <v>43952</v>
      </c>
      <c r="E3" s="3">
        <v>1</v>
      </c>
      <c r="F3" s="59">
        <v>43922</v>
      </c>
      <c r="G3" s="3" t="s">
        <v>92</v>
      </c>
      <c r="H3" s="3" t="s">
        <v>104</v>
      </c>
      <c r="I3" s="60">
        <v>50000</v>
      </c>
      <c r="J3" s="60" t="s">
        <v>119</v>
      </c>
      <c r="K3" s="61">
        <v>170820</v>
      </c>
    </row>
    <row r="4" spans="1:11">
      <c r="A4" s="44">
        <v>1</v>
      </c>
      <c r="B4" s="45"/>
      <c r="C4" s="46"/>
      <c r="D4" s="47"/>
      <c r="E4" s="89"/>
      <c r="F4" s="47"/>
      <c r="G4" s="89"/>
      <c r="H4" s="89"/>
      <c r="I4" s="48"/>
      <c r="J4" s="48"/>
      <c r="K4" s="49"/>
    </row>
    <row r="5" spans="1:11">
      <c r="A5" s="44">
        <v>2</v>
      </c>
      <c r="B5" s="45"/>
      <c r="C5" s="46"/>
      <c r="D5" s="47"/>
      <c r="E5" s="89"/>
      <c r="F5" s="47"/>
      <c r="G5" s="89"/>
      <c r="H5" s="89"/>
      <c r="I5" s="48"/>
      <c r="J5" s="48"/>
      <c r="K5" s="49"/>
    </row>
    <row r="6" spans="1:11">
      <c r="A6" s="44">
        <v>3</v>
      </c>
      <c r="B6" s="45"/>
      <c r="C6" s="46"/>
      <c r="D6" s="47"/>
      <c r="E6" s="89"/>
      <c r="F6" s="47"/>
      <c r="G6" s="89"/>
      <c r="H6" s="89"/>
      <c r="I6" s="48"/>
      <c r="J6" s="48"/>
      <c r="K6" s="49"/>
    </row>
    <row r="7" spans="1:11">
      <c r="A7" s="44">
        <v>4</v>
      </c>
      <c r="B7" s="45"/>
      <c r="C7" s="46"/>
      <c r="D7" s="47"/>
      <c r="E7" s="89"/>
      <c r="F7" s="47"/>
      <c r="G7" s="89"/>
      <c r="H7" s="89"/>
      <c r="I7" s="48"/>
      <c r="J7" s="48"/>
      <c r="K7" s="49"/>
    </row>
    <row r="8" spans="1:11">
      <c r="A8" s="44">
        <v>5</v>
      </c>
      <c r="B8" s="45"/>
      <c r="C8" s="46"/>
      <c r="D8" s="47"/>
      <c r="E8" s="89"/>
      <c r="F8" s="47"/>
      <c r="G8" s="89"/>
      <c r="H8" s="89"/>
      <c r="I8" s="48"/>
      <c r="J8" s="48"/>
      <c r="K8" s="49"/>
    </row>
    <row r="9" spans="1:11">
      <c r="A9" s="44">
        <v>6</v>
      </c>
      <c r="B9" s="45"/>
      <c r="C9" s="46"/>
      <c r="D9" s="47"/>
      <c r="E9" s="89"/>
      <c r="F9" s="47"/>
      <c r="G9" s="89"/>
      <c r="H9" s="89"/>
      <c r="I9" s="48"/>
      <c r="J9" s="48"/>
      <c r="K9" s="49"/>
    </row>
    <row r="10" spans="1:11">
      <c r="A10" s="44">
        <v>7</v>
      </c>
      <c r="B10" s="45"/>
      <c r="C10" s="46"/>
      <c r="D10" s="47"/>
      <c r="E10" s="89"/>
      <c r="F10" s="47"/>
      <c r="G10" s="89"/>
      <c r="H10" s="89"/>
      <c r="I10" s="48"/>
      <c r="J10" s="48"/>
      <c r="K10" s="49"/>
    </row>
    <row r="11" spans="1:11">
      <c r="A11" s="44">
        <v>8</v>
      </c>
      <c r="B11" s="45"/>
      <c r="C11" s="46"/>
      <c r="D11" s="47"/>
      <c r="E11" s="89"/>
      <c r="F11" s="47"/>
      <c r="G11" s="89"/>
      <c r="H11" s="89"/>
      <c r="I11" s="48"/>
      <c r="J11" s="48"/>
      <c r="K11" s="49"/>
    </row>
    <row r="12" spans="1:11">
      <c r="A12" s="44">
        <v>9</v>
      </c>
      <c r="B12" s="45"/>
      <c r="C12" s="46"/>
      <c r="D12" s="47"/>
      <c r="E12" s="89"/>
      <c r="F12" s="47"/>
      <c r="G12" s="89"/>
      <c r="H12" s="89"/>
      <c r="I12" s="48"/>
      <c r="J12" s="48"/>
      <c r="K12" s="49"/>
    </row>
    <row r="13" spans="1:11">
      <c r="A13" s="44">
        <v>10</v>
      </c>
      <c r="B13" s="45"/>
      <c r="C13" s="46"/>
      <c r="D13" s="47"/>
      <c r="E13" s="89"/>
      <c r="F13" s="47"/>
      <c r="G13" s="89"/>
      <c r="H13" s="89"/>
      <c r="I13" s="48"/>
      <c r="J13" s="48"/>
      <c r="K13" s="49"/>
    </row>
    <row r="14" spans="1:11">
      <c r="A14" s="44">
        <v>11</v>
      </c>
      <c r="B14" s="45"/>
      <c r="C14" s="46"/>
      <c r="D14" s="47"/>
      <c r="E14" s="89"/>
      <c r="F14" s="47"/>
      <c r="G14" s="89"/>
      <c r="H14" s="89"/>
      <c r="I14" s="48"/>
      <c r="J14" s="48"/>
      <c r="K14" s="49"/>
    </row>
    <row r="15" spans="1:11">
      <c r="A15" s="44">
        <v>12</v>
      </c>
      <c r="B15" s="45"/>
      <c r="C15" s="46"/>
      <c r="D15" s="47"/>
      <c r="E15" s="89"/>
      <c r="F15" s="47"/>
      <c r="G15" s="89"/>
      <c r="H15" s="89"/>
      <c r="I15" s="48"/>
      <c r="J15" s="48"/>
      <c r="K15" s="49"/>
    </row>
    <row r="16" spans="1:11">
      <c r="A16" s="44">
        <v>13</v>
      </c>
      <c r="B16" s="45"/>
      <c r="C16" s="46"/>
      <c r="D16" s="47"/>
      <c r="E16" s="89"/>
      <c r="F16" s="47"/>
      <c r="G16" s="89"/>
      <c r="H16" s="89"/>
      <c r="I16" s="48"/>
      <c r="J16" s="48"/>
      <c r="K16" s="49"/>
    </row>
    <row r="17" spans="1:11">
      <c r="A17" s="44">
        <v>14</v>
      </c>
      <c r="B17" s="45"/>
      <c r="C17" s="46"/>
      <c r="D17" s="47"/>
      <c r="E17" s="89"/>
      <c r="F17" s="47"/>
      <c r="G17" s="89"/>
      <c r="H17" s="89"/>
      <c r="I17" s="48"/>
      <c r="J17" s="48"/>
      <c r="K17" s="49"/>
    </row>
    <row r="18" spans="1:11">
      <c r="A18" s="44">
        <v>15</v>
      </c>
      <c r="B18" s="45"/>
      <c r="C18" s="46"/>
      <c r="D18" s="47"/>
      <c r="E18" s="89"/>
      <c r="F18" s="47"/>
      <c r="G18" s="89"/>
      <c r="H18" s="89"/>
      <c r="I18" s="48"/>
      <c r="J18" s="48"/>
      <c r="K18" s="49"/>
    </row>
    <row r="19" spans="1:11">
      <c r="A19" s="44">
        <v>16</v>
      </c>
      <c r="B19" s="45"/>
      <c r="C19" s="46"/>
      <c r="D19" s="47"/>
      <c r="E19" s="89"/>
      <c r="F19" s="47"/>
      <c r="G19" s="89"/>
      <c r="H19" s="89"/>
      <c r="I19" s="48"/>
      <c r="J19" s="48"/>
      <c r="K19" s="49"/>
    </row>
    <row r="20" spans="1:11">
      <c r="A20" s="44">
        <v>17</v>
      </c>
      <c r="B20" s="45"/>
      <c r="C20" s="46"/>
      <c r="D20" s="47"/>
      <c r="E20" s="89"/>
      <c r="F20" s="47"/>
      <c r="G20" s="89"/>
      <c r="H20" s="89"/>
      <c r="I20" s="48"/>
      <c r="J20" s="48"/>
      <c r="K20" s="49"/>
    </row>
    <row r="21" spans="1:11">
      <c r="A21" s="44">
        <v>18</v>
      </c>
      <c r="B21" s="45"/>
      <c r="C21" s="46"/>
      <c r="D21" s="47"/>
      <c r="E21" s="89"/>
      <c r="F21" s="47"/>
      <c r="G21" s="89"/>
      <c r="H21" s="89"/>
      <c r="I21" s="48"/>
      <c r="J21" s="48"/>
      <c r="K21" s="49"/>
    </row>
    <row r="22" spans="1:11">
      <c r="A22" s="44">
        <v>19</v>
      </c>
      <c r="B22" s="45"/>
      <c r="C22" s="46"/>
      <c r="D22" s="47"/>
      <c r="E22" s="89"/>
      <c r="F22" s="47"/>
      <c r="G22" s="89"/>
      <c r="H22" s="89"/>
      <c r="I22" s="48"/>
      <c r="J22" s="48"/>
      <c r="K22" s="49"/>
    </row>
    <row r="23" spans="1:11">
      <c r="A23" s="44">
        <v>20</v>
      </c>
      <c r="B23" s="45"/>
      <c r="C23" s="89"/>
      <c r="D23" s="47"/>
      <c r="E23" s="89"/>
      <c r="F23" s="47"/>
      <c r="G23" s="89"/>
      <c r="H23" s="89"/>
      <c r="I23" s="48"/>
      <c r="J23" s="48"/>
      <c r="K23" s="49"/>
    </row>
    <row r="24" spans="1:11">
      <c r="A24" s="44">
        <v>21</v>
      </c>
      <c r="B24" s="45"/>
      <c r="C24" s="89"/>
      <c r="D24" s="47"/>
      <c r="E24" s="89"/>
      <c r="F24" s="47"/>
      <c r="G24" s="89"/>
      <c r="H24" s="89"/>
      <c r="I24" s="48"/>
      <c r="J24" s="48"/>
      <c r="K24" s="49"/>
    </row>
    <row r="25" spans="1:11">
      <c r="A25" s="44">
        <v>22</v>
      </c>
      <c r="B25" s="45"/>
      <c r="C25" s="89"/>
      <c r="D25" s="47"/>
      <c r="E25" s="89"/>
      <c r="F25" s="47"/>
      <c r="G25" s="89"/>
      <c r="H25" s="89"/>
      <c r="I25" s="48"/>
      <c r="J25" s="48"/>
      <c r="K25" s="49"/>
    </row>
    <row r="26" spans="1:11">
      <c r="A26" s="44">
        <v>23</v>
      </c>
      <c r="B26" s="45"/>
      <c r="C26" s="89"/>
      <c r="D26" s="47"/>
      <c r="E26" s="89"/>
      <c r="F26" s="47"/>
      <c r="G26" s="89"/>
      <c r="H26" s="89"/>
      <c r="I26" s="48"/>
      <c r="J26" s="48"/>
      <c r="K26" s="49"/>
    </row>
    <row r="27" spans="1:11">
      <c r="A27" s="44">
        <v>24</v>
      </c>
      <c r="B27" s="45"/>
      <c r="C27" s="89"/>
      <c r="D27" s="47"/>
      <c r="E27" s="89"/>
      <c r="F27" s="47"/>
      <c r="G27" s="89"/>
      <c r="H27" s="89"/>
      <c r="I27" s="48"/>
      <c r="J27" s="48"/>
      <c r="K27" s="49"/>
    </row>
    <row r="28" spans="1:11">
      <c r="A28" s="44">
        <v>25</v>
      </c>
      <c r="B28" s="45"/>
      <c r="C28" s="89"/>
      <c r="D28" s="47"/>
      <c r="E28" s="89"/>
      <c r="F28" s="47"/>
      <c r="G28" s="89"/>
      <c r="H28" s="89"/>
      <c r="I28" s="48"/>
      <c r="J28" s="48"/>
      <c r="K28" s="49"/>
    </row>
    <row r="29" spans="1:11">
      <c r="A29" s="44">
        <v>26</v>
      </c>
      <c r="B29" s="45"/>
      <c r="C29" s="89"/>
      <c r="D29" s="47"/>
      <c r="E29" s="89"/>
      <c r="F29" s="47"/>
      <c r="G29" s="89"/>
      <c r="H29" s="89"/>
      <c r="I29" s="48"/>
      <c r="J29" s="48"/>
      <c r="K29" s="49"/>
    </row>
    <row r="30" spans="1:11">
      <c r="A30" s="44">
        <v>27</v>
      </c>
      <c r="B30" s="45"/>
      <c r="C30" s="89"/>
      <c r="D30" s="47"/>
      <c r="E30" s="89"/>
      <c r="F30" s="47"/>
      <c r="G30" s="89"/>
      <c r="H30" s="89"/>
      <c r="I30" s="48"/>
      <c r="J30" s="48"/>
      <c r="K30" s="49"/>
    </row>
    <row r="31" spans="1:11">
      <c r="A31" s="44">
        <v>28</v>
      </c>
      <c r="B31" s="45"/>
      <c r="C31" s="89"/>
      <c r="D31" s="47"/>
      <c r="E31" s="89"/>
      <c r="F31" s="47"/>
      <c r="G31" s="89"/>
      <c r="H31" s="89"/>
      <c r="I31" s="48"/>
      <c r="J31" s="48"/>
      <c r="K31" s="49"/>
    </row>
    <row r="32" spans="1:11">
      <c r="A32" s="44">
        <v>29</v>
      </c>
      <c r="B32" s="45"/>
      <c r="C32" s="89"/>
      <c r="D32" s="47"/>
      <c r="E32" s="89"/>
      <c r="F32" s="47"/>
      <c r="G32" s="89"/>
      <c r="H32" s="89"/>
      <c r="I32" s="48"/>
      <c r="J32" s="48"/>
      <c r="K32" s="49"/>
    </row>
    <row r="33" spans="1:11">
      <c r="A33" s="44">
        <v>30</v>
      </c>
      <c r="B33" s="45"/>
      <c r="C33" s="89"/>
      <c r="D33" s="47"/>
      <c r="E33" s="89"/>
      <c r="F33" s="47"/>
      <c r="G33" s="89"/>
      <c r="H33" s="89"/>
      <c r="I33" s="48"/>
      <c r="J33" s="48"/>
      <c r="K33" s="49"/>
    </row>
    <row r="34" spans="1:11">
      <c r="A34" s="44">
        <v>31</v>
      </c>
      <c r="B34" s="45"/>
      <c r="C34" s="89"/>
      <c r="D34" s="47"/>
      <c r="E34" s="89"/>
      <c r="F34" s="47"/>
      <c r="G34" s="89"/>
      <c r="H34" s="89"/>
      <c r="I34" s="48"/>
      <c r="J34" s="48"/>
      <c r="K34" s="49"/>
    </row>
    <row r="35" spans="1:11">
      <c r="A35" s="44">
        <v>32</v>
      </c>
      <c r="B35" s="45"/>
      <c r="C35" s="89"/>
      <c r="D35" s="47"/>
      <c r="E35" s="89"/>
      <c r="F35" s="47"/>
      <c r="G35" s="89"/>
      <c r="H35" s="89"/>
      <c r="I35" s="48"/>
      <c r="J35" s="48"/>
      <c r="K35" s="49"/>
    </row>
    <row r="36" spans="1:11">
      <c r="A36" s="44">
        <v>33</v>
      </c>
      <c r="B36" s="45"/>
      <c r="C36" s="89"/>
      <c r="D36" s="47"/>
      <c r="E36" s="89"/>
      <c r="F36" s="47"/>
      <c r="G36" s="89"/>
      <c r="H36" s="89"/>
      <c r="I36" s="48"/>
      <c r="J36" s="48"/>
      <c r="K36" s="49"/>
    </row>
    <row r="37" spans="1:11">
      <c r="A37" s="44">
        <v>34</v>
      </c>
      <c r="B37" s="45"/>
      <c r="C37" s="89"/>
      <c r="D37" s="47"/>
      <c r="E37" s="89"/>
      <c r="F37" s="47"/>
      <c r="G37" s="89"/>
      <c r="H37" s="89"/>
      <c r="I37" s="48"/>
      <c r="J37" s="48"/>
      <c r="K37" s="49"/>
    </row>
    <row r="38" spans="1:11">
      <c r="A38" s="44">
        <v>35</v>
      </c>
      <c r="B38" s="45"/>
      <c r="C38" s="89"/>
      <c r="D38" s="47"/>
      <c r="E38" s="89"/>
      <c r="F38" s="47"/>
      <c r="G38" s="89"/>
      <c r="H38" s="89"/>
      <c r="I38" s="48"/>
      <c r="J38" s="48"/>
      <c r="K38" s="49"/>
    </row>
    <row r="39" spans="1:11">
      <c r="A39" s="44">
        <v>36</v>
      </c>
      <c r="B39" s="45"/>
      <c r="C39" s="89"/>
      <c r="D39" s="47"/>
      <c r="E39" s="89"/>
      <c r="F39" s="47"/>
      <c r="G39" s="89"/>
      <c r="H39" s="89"/>
      <c r="I39" s="48"/>
      <c r="J39" s="48"/>
      <c r="K39" s="49"/>
    </row>
    <row r="40" spans="1:11">
      <c r="A40" s="44">
        <v>37</v>
      </c>
      <c r="B40" s="45"/>
      <c r="C40" s="89"/>
      <c r="D40" s="47"/>
      <c r="E40" s="89"/>
      <c r="F40" s="47"/>
      <c r="G40" s="89"/>
      <c r="H40" s="89"/>
      <c r="I40" s="48"/>
      <c r="J40" s="48"/>
      <c r="K40" s="49"/>
    </row>
    <row r="41" spans="1:11">
      <c r="A41" s="44">
        <v>38</v>
      </c>
      <c r="B41" s="45"/>
      <c r="C41" s="89"/>
      <c r="D41" s="47"/>
      <c r="E41" s="89"/>
      <c r="F41" s="47"/>
      <c r="G41" s="89"/>
      <c r="H41" s="89"/>
      <c r="I41" s="48"/>
      <c r="J41" s="48"/>
      <c r="K41" s="49"/>
    </row>
    <row r="42" spans="1:11">
      <c r="A42" s="44">
        <v>39</v>
      </c>
      <c r="B42" s="45"/>
      <c r="C42" s="89"/>
      <c r="D42" s="47"/>
      <c r="E42" s="89"/>
      <c r="F42" s="47"/>
      <c r="G42" s="89"/>
      <c r="H42" s="89"/>
      <c r="I42" s="48"/>
      <c r="J42" s="48"/>
      <c r="K42" s="49"/>
    </row>
    <row r="43" spans="1:11">
      <c r="A43" s="44">
        <v>40</v>
      </c>
      <c r="B43" s="45"/>
      <c r="C43" s="89"/>
      <c r="D43" s="47"/>
      <c r="E43" s="89"/>
      <c r="F43" s="47"/>
      <c r="G43" s="89"/>
      <c r="H43" s="89"/>
      <c r="I43" s="48"/>
      <c r="J43" s="48"/>
      <c r="K43" s="49"/>
    </row>
    <row r="44" spans="1:11">
      <c r="A44" s="44">
        <v>41</v>
      </c>
      <c r="B44" s="45"/>
      <c r="C44" s="89"/>
      <c r="D44" s="47"/>
      <c r="E44" s="89"/>
      <c r="F44" s="47"/>
      <c r="G44" s="89"/>
      <c r="H44" s="89"/>
      <c r="I44" s="48"/>
      <c r="J44" s="48"/>
      <c r="K44" s="49"/>
    </row>
    <row r="45" spans="1:11">
      <c r="A45" s="44">
        <v>42</v>
      </c>
      <c r="B45" s="45"/>
      <c r="C45" s="89"/>
      <c r="D45" s="47"/>
      <c r="E45" s="89"/>
      <c r="F45" s="47"/>
      <c r="G45" s="89"/>
      <c r="H45" s="89"/>
      <c r="I45" s="48"/>
      <c r="J45" s="48"/>
      <c r="K45" s="49"/>
    </row>
    <row r="46" spans="1:11">
      <c r="A46" s="44">
        <v>43</v>
      </c>
      <c r="B46" s="45"/>
      <c r="C46" s="89"/>
      <c r="D46" s="47"/>
      <c r="E46" s="89"/>
      <c r="F46" s="47"/>
      <c r="G46" s="89"/>
      <c r="H46" s="89"/>
      <c r="I46" s="48"/>
      <c r="J46" s="48"/>
      <c r="K46" s="49"/>
    </row>
    <row r="47" spans="1:11">
      <c r="A47" s="44">
        <v>44</v>
      </c>
      <c r="B47" s="45"/>
      <c r="C47" s="89"/>
      <c r="D47" s="47"/>
      <c r="E47" s="89"/>
      <c r="F47" s="47"/>
      <c r="G47" s="89"/>
      <c r="H47" s="89"/>
      <c r="I47" s="48"/>
      <c r="J47" s="48"/>
      <c r="K47" s="49"/>
    </row>
    <row r="48" spans="1:11">
      <c r="A48" s="44">
        <v>45</v>
      </c>
      <c r="B48" s="45"/>
      <c r="C48" s="89"/>
      <c r="D48" s="47"/>
      <c r="E48" s="89"/>
      <c r="F48" s="47"/>
      <c r="G48" s="89"/>
      <c r="H48" s="89"/>
      <c r="I48" s="48"/>
      <c r="J48" s="48"/>
      <c r="K48" s="49"/>
    </row>
    <row r="49" spans="1:11">
      <c r="A49" s="44">
        <v>46</v>
      </c>
      <c r="B49" s="45"/>
      <c r="C49" s="89"/>
      <c r="D49" s="47"/>
      <c r="E49" s="89"/>
      <c r="F49" s="47"/>
      <c r="G49" s="89"/>
      <c r="H49" s="89"/>
      <c r="I49" s="48"/>
      <c r="J49" s="48"/>
      <c r="K49" s="49"/>
    </row>
    <row r="50" spans="1:11">
      <c r="A50" s="44">
        <v>47</v>
      </c>
      <c r="B50" s="45"/>
      <c r="C50" s="89"/>
      <c r="D50" s="47"/>
      <c r="E50" s="89"/>
      <c r="F50" s="47"/>
      <c r="G50" s="89"/>
      <c r="H50" s="89"/>
      <c r="I50" s="48"/>
      <c r="J50" s="48"/>
      <c r="K50" s="49"/>
    </row>
    <row r="51" spans="1:11">
      <c r="A51" s="44">
        <v>48</v>
      </c>
      <c r="B51" s="45"/>
      <c r="C51" s="89"/>
      <c r="D51" s="47"/>
      <c r="E51" s="89"/>
      <c r="F51" s="47"/>
      <c r="G51" s="89"/>
      <c r="H51" s="89"/>
      <c r="I51" s="48"/>
      <c r="J51" s="48"/>
      <c r="K51" s="49"/>
    </row>
    <row r="52" spans="1:11">
      <c r="A52" s="44">
        <v>49</v>
      </c>
      <c r="B52" s="45"/>
      <c r="C52" s="89"/>
      <c r="D52" s="47"/>
      <c r="E52" s="89"/>
      <c r="F52" s="47"/>
      <c r="G52" s="89"/>
      <c r="H52" s="89"/>
      <c r="I52" s="48"/>
      <c r="J52" s="48"/>
      <c r="K52" s="49"/>
    </row>
    <row r="53" spans="1:11">
      <c r="A53" s="44">
        <v>50</v>
      </c>
      <c r="B53" s="45"/>
      <c r="C53" s="89"/>
      <c r="D53" s="47"/>
      <c r="E53" s="89"/>
      <c r="F53" s="47"/>
      <c r="G53" s="89"/>
      <c r="H53" s="89"/>
      <c r="I53" s="48"/>
      <c r="J53" s="48"/>
      <c r="K53" s="49"/>
    </row>
    <row r="54" spans="1:11">
      <c r="A54" s="44">
        <v>51</v>
      </c>
      <c r="B54" s="45"/>
      <c r="C54" s="89"/>
      <c r="D54" s="47"/>
      <c r="E54" s="89"/>
      <c r="F54" s="47"/>
      <c r="G54" s="89"/>
      <c r="H54" s="89"/>
      <c r="I54" s="48"/>
      <c r="J54" s="48"/>
      <c r="K54" s="49"/>
    </row>
    <row r="55" spans="1:11">
      <c r="A55" s="44">
        <v>52</v>
      </c>
      <c r="B55" s="45"/>
      <c r="C55" s="89"/>
      <c r="D55" s="47"/>
      <c r="E55" s="89"/>
      <c r="F55" s="47"/>
      <c r="G55" s="89"/>
      <c r="H55" s="89"/>
      <c r="I55" s="48"/>
      <c r="J55" s="48"/>
      <c r="K55" s="49"/>
    </row>
    <row r="56" spans="1:11">
      <c r="A56" s="44">
        <v>53</v>
      </c>
      <c r="B56" s="45"/>
      <c r="C56" s="89"/>
      <c r="D56" s="47"/>
      <c r="E56" s="89"/>
      <c r="F56" s="47"/>
      <c r="G56" s="89"/>
      <c r="H56" s="89"/>
      <c r="I56" s="48"/>
      <c r="J56" s="48"/>
      <c r="K56" s="49"/>
    </row>
    <row r="57" spans="1:11">
      <c r="A57" s="44">
        <v>54</v>
      </c>
      <c r="B57" s="45"/>
      <c r="C57" s="89"/>
      <c r="D57" s="47"/>
      <c r="E57" s="89"/>
      <c r="F57" s="47"/>
      <c r="G57" s="89"/>
      <c r="H57" s="89"/>
      <c r="I57" s="48"/>
      <c r="J57" s="48"/>
      <c r="K57" s="49"/>
    </row>
    <row r="58" spans="1:11">
      <c r="A58" s="44">
        <v>55</v>
      </c>
      <c r="B58" s="45"/>
      <c r="C58" s="89"/>
      <c r="D58" s="47"/>
      <c r="E58" s="89"/>
      <c r="F58" s="47"/>
      <c r="G58" s="89"/>
      <c r="H58" s="89"/>
      <c r="I58" s="48"/>
      <c r="J58" s="48"/>
      <c r="K58" s="49"/>
    </row>
    <row r="59" spans="1:11">
      <c r="A59" s="44">
        <v>56</v>
      </c>
      <c r="B59" s="45"/>
      <c r="C59" s="89"/>
      <c r="D59" s="47"/>
      <c r="E59" s="89"/>
      <c r="F59" s="47"/>
      <c r="G59" s="89"/>
      <c r="H59" s="89"/>
      <c r="I59" s="48"/>
      <c r="J59" s="48"/>
      <c r="K59" s="49"/>
    </row>
    <row r="60" spans="1:11">
      <c r="A60" s="44">
        <v>57</v>
      </c>
      <c r="B60" s="45"/>
      <c r="C60" s="89"/>
      <c r="D60" s="47"/>
      <c r="E60" s="89"/>
      <c r="F60" s="47"/>
      <c r="G60" s="89"/>
      <c r="H60" s="89"/>
      <c r="I60" s="48"/>
      <c r="J60" s="48"/>
      <c r="K60" s="49"/>
    </row>
    <row r="61" spans="1:11">
      <c r="A61" s="44">
        <v>58</v>
      </c>
      <c r="B61" s="45"/>
      <c r="C61" s="89"/>
      <c r="D61" s="47"/>
      <c r="E61" s="89"/>
      <c r="F61" s="47"/>
      <c r="G61" s="89"/>
      <c r="H61" s="89"/>
      <c r="I61" s="48"/>
      <c r="J61" s="48"/>
      <c r="K61" s="49"/>
    </row>
    <row r="62" spans="1:11">
      <c r="A62" s="44">
        <v>59</v>
      </c>
      <c r="B62" s="45"/>
      <c r="C62" s="89"/>
      <c r="D62" s="47"/>
      <c r="E62" s="89"/>
      <c r="F62" s="47"/>
      <c r="G62" s="89"/>
      <c r="H62" s="89"/>
      <c r="I62" s="48"/>
      <c r="J62" s="48"/>
      <c r="K62" s="49"/>
    </row>
    <row r="63" spans="1:11">
      <c r="A63" s="44">
        <v>60</v>
      </c>
      <c r="B63" s="45"/>
      <c r="C63" s="89"/>
      <c r="D63" s="47"/>
      <c r="E63" s="89"/>
      <c r="F63" s="47"/>
      <c r="G63" s="89"/>
      <c r="H63" s="89"/>
      <c r="I63" s="48"/>
      <c r="J63" s="48"/>
      <c r="K63" s="49"/>
    </row>
    <row r="64" spans="1:11">
      <c r="A64" s="44">
        <v>61</v>
      </c>
      <c r="B64" s="45"/>
      <c r="C64" s="89"/>
      <c r="D64" s="47"/>
      <c r="E64" s="89"/>
      <c r="F64" s="47"/>
      <c r="G64" s="89"/>
      <c r="H64" s="89"/>
      <c r="I64" s="48"/>
      <c r="J64" s="48"/>
      <c r="K64" s="49"/>
    </row>
    <row r="65" spans="1:11">
      <c r="A65" s="44">
        <v>62</v>
      </c>
      <c r="B65" s="45"/>
      <c r="C65" s="89"/>
      <c r="D65" s="47"/>
      <c r="E65" s="89"/>
      <c r="F65" s="47"/>
      <c r="G65" s="89"/>
      <c r="H65" s="89"/>
      <c r="I65" s="48"/>
      <c r="J65" s="48"/>
      <c r="K65" s="49"/>
    </row>
    <row r="66" spans="1:11">
      <c r="A66" s="44">
        <v>63</v>
      </c>
      <c r="B66" s="45"/>
      <c r="C66" s="89"/>
      <c r="D66" s="47"/>
      <c r="E66" s="89"/>
      <c r="F66" s="47"/>
      <c r="G66" s="89"/>
      <c r="H66" s="89"/>
      <c r="I66" s="48"/>
      <c r="J66" s="48"/>
      <c r="K66" s="49"/>
    </row>
    <row r="67" spans="1:11">
      <c r="A67" s="44">
        <v>64</v>
      </c>
      <c r="B67" s="45"/>
      <c r="C67" s="89"/>
      <c r="D67" s="47"/>
      <c r="E67" s="89"/>
      <c r="F67" s="47"/>
      <c r="G67" s="89"/>
      <c r="H67" s="89"/>
      <c r="I67" s="48"/>
      <c r="J67" s="48"/>
      <c r="K67" s="49"/>
    </row>
    <row r="68" spans="1:11">
      <c r="A68" s="44">
        <v>65</v>
      </c>
      <c r="B68" s="45"/>
      <c r="C68" s="89"/>
      <c r="D68" s="47"/>
      <c r="E68" s="89"/>
      <c r="F68" s="47"/>
      <c r="G68" s="89"/>
      <c r="H68" s="89"/>
      <c r="I68" s="48"/>
      <c r="J68" s="48"/>
      <c r="K68" s="49"/>
    </row>
    <row r="69" spans="1:11">
      <c r="A69" s="44">
        <v>66</v>
      </c>
      <c r="B69" s="45"/>
      <c r="C69" s="89"/>
      <c r="D69" s="47"/>
      <c r="E69" s="89"/>
      <c r="F69" s="47"/>
      <c r="G69" s="89"/>
      <c r="H69" s="89"/>
      <c r="I69" s="48"/>
      <c r="J69" s="48"/>
      <c r="K69" s="49"/>
    </row>
    <row r="70" spans="1:11">
      <c r="A70" s="44">
        <v>67</v>
      </c>
      <c r="B70" s="45"/>
      <c r="C70" s="89"/>
      <c r="D70" s="47"/>
      <c r="E70" s="89"/>
      <c r="F70" s="47"/>
      <c r="G70" s="89"/>
      <c r="H70" s="89"/>
      <c r="I70" s="48"/>
      <c r="J70" s="48"/>
      <c r="K70" s="49"/>
    </row>
    <row r="71" spans="1:11">
      <c r="A71" s="44">
        <v>68</v>
      </c>
      <c r="B71" s="45"/>
      <c r="C71" s="89"/>
      <c r="D71" s="47"/>
      <c r="E71" s="89"/>
      <c r="F71" s="47"/>
      <c r="G71" s="89"/>
      <c r="H71" s="89"/>
      <c r="I71" s="48"/>
      <c r="J71" s="48"/>
      <c r="K71" s="49"/>
    </row>
    <row r="72" spans="1:11">
      <c r="A72" s="44">
        <v>69</v>
      </c>
      <c r="B72" s="45"/>
      <c r="C72" s="89"/>
      <c r="D72" s="47"/>
      <c r="E72" s="89"/>
      <c r="F72" s="47"/>
      <c r="G72" s="89"/>
      <c r="H72" s="89"/>
      <c r="I72" s="48"/>
      <c r="J72" s="48"/>
      <c r="K72" s="49"/>
    </row>
    <row r="73" spans="1:11">
      <c r="A73" s="44">
        <v>70</v>
      </c>
      <c r="B73" s="45"/>
      <c r="C73" s="89"/>
      <c r="D73" s="47"/>
      <c r="E73" s="89"/>
      <c r="F73" s="47"/>
      <c r="G73" s="89"/>
      <c r="H73" s="89"/>
      <c r="I73" s="48"/>
      <c r="J73" s="48"/>
      <c r="K73" s="49"/>
    </row>
    <row r="74" spans="1:11">
      <c r="A74" s="44">
        <v>71</v>
      </c>
      <c r="B74" s="45"/>
      <c r="C74" s="89"/>
      <c r="D74" s="47"/>
      <c r="E74" s="89"/>
      <c r="F74" s="47"/>
      <c r="G74" s="89"/>
      <c r="H74" s="89"/>
      <c r="I74" s="48"/>
      <c r="J74" s="48"/>
      <c r="K74" s="49"/>
    </row>
    <row r="75" spans="1:11">
      <c r="A75" s="44">
        <v>72</v>
      </c>
      <c r="B75" s="45"/>
      <c r="C75" s="89"/>
      <c r="D75" s="47"/>
      <c r="E75" s="89"/>
      <c r="F75" s="47"/>
      <c r="G75" s="89"/>
      <c r="H75" s="89"/>
      <c r="I75" s="48"/>
      <c r="J75" s="48"/>
      <c r="K75" s="49"/>
    </row>
    <row r="76" spans="1:11">
      <c r="A76" s="44">
        <v>73</v>
      </c>
      <c r="B76" s="45"/>
      <c r="C76" s="89"/>
      <c r="D76" s="47"/>
      <c r="E76" s="89"/>
      <c r="F76" s="47"/>
      <c r="G76" s="89"/>
      <c r="H76" s="89"/>
      <c r="I76" s="48"/>
      <c r="J76" s="48"/>
      <c r="K76" s="49"/>
    </row>
    <row r="77" spans="1:11">
      <c r="A77" s="44">
        <v>74</v>
      </c>
      <c r="B77" s="45"/>
      <c r="C77" s="89"/>
      <c r="D77" s="47"/>
      <c r="E77" s="89"/>
      <c r="F77" s="47"/>
      <c r="G77" s="89"/>
      <c r="H77" s="89"/>
      <c r="I77" s="48"/>
      <c r="J77" s="48"/>
      <c r="K77" s="49"/>
    </row>
    <row r="78" spans="1:11">
      <c r="A78" s="44">
        <v>75</v>
      </c>
      <c r="B78" s="45"/>
      <c r="C78" s="89"/>
      <c r="D78" s="47"/>
      <c r="E78" s="89"/>
      <c r="F78" s="47"/>
      <c r="G78" s="89"/>
      <c r="H78" s="89"/>
      <c r="I78" s="48"/>
      <c r="J78" s="48"/>
      <c r="K78" s="49"/>
    </row>
    <row r="79" spans="1:11">
      <c r="A79" s="44">
        <v>76</v>
      </c>
      <c r="B79" s="45"/>
      <c r="C79" s="89"/>
      <c r="D79" s="47"/>
      <c r="E79" s="89"/>
      <c r="F79" s="47"/>
      <c r="G79" s="89"/>
      <c r="H79" s="89"/>
      <c r="I79" s="48"/>
      <c r="J79" s="48"/>
      <c r="K79" s="49"/>
    </row>
    <row r="80" spans="1:11">
      <c r="A80" s="44">
        <v>77</v>
      </c>
      <c r="B80" s="45"/>
      <c r="C80" s="89"/>
      <c r="D80" s="47"/>
      <c r="E80" s="89"/>
      <c r="F80" s="47"/>
      <c r="G80" s="89"/>
      <c r="H80" s="89"/>
      <c r="I80" s="48"/>
      <c r="J80" s="48"/>
      <c r="K80" s="49"/>
    </row>
    <row r="81" spans="1:11">
      <c r="A81" s="44">
        <v>78</v>
      </c>
      <c r="B81" s="45"/>
      <c r="C81" s="89"/>
      <c r="D81" s="47"/>
      <c r="E81" s="89"/>
      <c r="F81" s="47"/>
      <c r="G81" s="89"/>
      <c r="H81" s="89"/>
      <c r="I81" s="48"/>
      <c r="J81" s="48"/>
      <c r="K81" s="49"/>
    </row>
    <row r="82" spans="1:11">
      <c r="A82" s="44">
        <v>79</v>
      </c>
      <c r="B82" s="45"/>
      <c r="C82" s="89"/>
      <c r="D82" s="47"/>
      <c r="E82" s="89"/>
      <c r="F82" s="47"/>
      <c r="G82" s="89"/>
      <c r="H82" s="89"/>
      <c r="I82" s="48"/>
      <c r="J82" s="48"/>
      <c r="K82" s="49"/>
    </row>
    <row r="83" spans="1:11">
      <c r="A83" s="44">
        <v>80</v>
      </c>
      <c r="B83" s="45"/>
      <c r="C83" s="89"/>
      <c r="D83" s="47"/>
      <c r="E83" s="89"/>
      <c r="F83" s="47"/>
      <c r="G83" s="89"/>
      <c r="H83" s="89"/>
      <c r="I83" s="48"/>
      <c r="J83" s="48"/>
      <c r="K83" s="49"/>
    </row>
    <row r="84" spans="1:11">
      <c r="A84" s="44">
        <v>81</v>
      </c>
      <c r="B84" s="45"/>
      <c r="C84" s="89"/>
      <c r="D84" s="47"/>
      <c r="E84" s="89"/>
      <c r="F84" s="47"/>
      <c r="G84" s="89"/>
      <c r="H84" s="89"/>
      <c r="I84" s="48"/>
      <c r="J84" s="48"/>
      <c r="K84" s="49"/>
    </row>
    <row r="85" spans="1:11">
      <c r="A85" s="44">
        <v>82</v>
      </c>
      <c r="B85" s="45"/>
      <c r="C85" s="46"/>
      <c r="D85" s="47"/>
      <c r="E85" s="89"/>
      <c r="F85" s="47"/>
      <c r="G85" s="89"/>
      <c r="H85" s="89"/>
      <c r="I85" s="48"/>
      <c r="J85" s="48"/>
      <c r="K85" s="49"/>
    </row>
    <row r="86" spans="1:11">
      <c r="A86" s="44">
        <v>83</v>
      </c>
      <c r="B86" s="45"/>
      <c r="C86" s="46"/>
      <c r="D86" s="47"/>
      <c r="E86" s="89"/>
      <c r="F86" s="47"/>
      <c r="G86" s="89"/>
      <c r="H86" s="89"/>
      <c r="I86" s="48"/>
      <c r="J86" s="48"/>
      <c r="K86" s="49"/>
    </row>
    <row r="87" spans="1:11">
      <c r="A87" s="44">
        <v>84</v>
      </c>
      <c r="B87" s="45"/>
      <c r="C87" s="46"/>
      <c r="D87" s="47"/>
      <c r="E87" s="89"/>
      <c r="F87" s="47"/>
      <c r="G87" s="89"/>
      <c r="H87" s="89"/>
      <c r="I87" s="48"/>
      <c r="J87" s="48"/>
      <c r="K87" s="49"/>
    </row>
    <row r="88" spans="1:11">
      <c r="A88" s="44">
        <v>85</v>
      </c>
      <c r="B88" s="45"/>
      <c r="C88" s="46"/>
      <c r="D88" s="47"/>
      <c r="E88" s="89"/>
      <c r="F88" s="47"/>
      <c r="G88" s="89"/>
      <c r="H88" s="89"/>
      <c r="I88" s="48"/>
      <c r="J88" s="48"/>
      <c r="K88" s="49"/>
    </row>
    <row r="89" spans="1:11">
      <c r="A89" s="44">
        <v>86</v>
      </c>
      <c r="B89" s="45"/>
      <c r="C89" s="46"/>
      <c r="D89" s="47"/>
      <c r="E89" s="89"/>
      <c r="F89" s="47"/>
      <c r="G89" s="89"/>
      <c r="H89" s="89"/>
      <c r="I89" s="48"/>
      <c r="J89" s="48"/>
      <c r="K89" s="49"/>
    </row>
    <row r="90" spans="1:11">
      <c r="A90" s="44">
        <v>87</v>
      </c>
      <c r="B90" s="45"/>
      <c r="C90" s="46"/>
      <c r="D90" s="47"/>
      <c r="E90" s="89"/>
      <c r="F90" s="47"/>
      <c r="G90" s="89"/>
      <c r="H90" s="89"/>
      <c r="I90" s="48"/>
      <c r="J90" s="48"/>
      <c r="K90" s="49"/>
    </row>
    <row r="91" spans="1:11">
      <c r="A91" s="44">
        <v>88</v>
      </c>
      <c r="B91" s="45"/>
      <c r="C91" s="46"/>
      <c r="D91" s="47"/>
      <c r="E91" s="89"/>
      <c r="F91" s="47"/>
      <c r="G91" s="89"/>
      <c r="H91" s="89"/>
      <c r="I91" s="48"/>
      <c r="J91" s="48"/>
      <c r="K91" s="49"/>
    </row>
    <row r="92" spans="1:11">
      <c r="A92" s="44">
        <v>89</v>
      </c>
      <c r="B92" s="45"/>
      <c r="C92" s="46"/>
      <c r="D92" s="47"/>
      <c r="E92" s="89"/>
      <c r="F92" s="47"/>
      <c r="G92" s="89"/>
      <c r="H92" s="89"/>
      <c r="I92" s="48"/>
      <c r="J92" s="48"/>
      <c r="K92" s="49"/>
    </row>
    <row r="93" spans="1:11">
      <c r="A93" s="44">
        <v>90</v>
      </c>
      <c r="B93" s="45"/>
      <c r="C93" s="46"/>
      <c r="D93" s="47"/>
      <c r="E93" s="89"/>
      <c r="F93" s="47"/>
      <c r="G93" s="89"/>
      <c r="H93" s="89"/>
      <c r="I93" s="48"/>
      <c r="J93" s="48"/>
      <c r="K93" s="49"/>
    </row>
    <row r="94" spans="1:11">
      <c r="A94" s="44">
        <v>91</v>
      </c>
      <c r="B94" s="45"/>
      <c r="C94" s="46"/>
      <c r="D94" s="47"/>
      <c r="E94" s="89"/>
      <c r="F94" s="47"/>
      <c r="G94" s="89"/>
      <c r="H94" s="89"/>
      <c r="I94" s="48"/>
      <c r="J94" s="48"/>
      <c r="K94" s="49"/>
    </row>
    <row r="95" spans="1:11">
      <c r="A95" s="44">
        <v>92</v>
      </c>
      <c r="B95" s="45"/>
      <c r="C95" s="46"/>
      <c r="D95" s="47"/>
      <c r="E95" s="89"/>
      <c r="F95" s="47"/>
      <c r="G95" s="89"/>
      <c r="H95" s="89"/>
      <c r="I95" s="48"/>
      <c r="J95" s="48"/>
      <c r="K95" s="49"/>
    </row>
    <row r="96" spans="1:11">
      <c r="A96" s="44">
        <v>93</v>
      </c>
      <c r="B96" s="45"/>
      <c r="C96" s="46"/>
      <c r="D96" s="47"/>
      <c r="E96" s="89"/>
      <c r="F96" s="47"/>
      <c r="G96" s="89"/>
      <c r="H96" s="89"/>
      <c r="I96" s="48"/>
      <c r="J96" s="48"/>
      <c r="K96" s="49"/>
    </row>
    <row r="97" spans="1:11">
      <c r="A97" s="44">
        <v>94</v>
      </c>
      <c r="B97" s="45"/>
      <c r="C97" s="46"/>
      <c r="D97" s="47"/>
      <c r="E97" s="89"/>
      <c r="F97" s="47"/>
      <c r="G97" s="89"/>
      <c r="H97" s="89"/>
      <c r="I97" s="48"/>
      <c r="J97" s="48"/>
      <c r="K97" s="49"/>
    </row>
    <row r="98" spans="1:11">
      <c r="A98" s="44">
        <v>95</v>
      </c>
      <c r="B98" s="45"/>
      <c r="C98" s="46"/>
      <c r="D98" s="47"/>
      <c r="E98" s="89"/>
      <c r="F98" s="47"/>
      <c r="G98" s="89"/>
      <c r="H98" s="89"/>
      <c r="I98" s="48"/>
      <c r="J98" s="48"/>
      <c r="K98" s="49"/>
    </row>
    <row r="99" spans="1:11">
      <c r="A99" s="44">
        <v>96</v>
      </c>
      <c r="B99" s="45"/>
      <c r="C99" s="46"/>
      <c r="D99" s="47"/>
      <c r="E99" s="89"/>
      <c r="F99" s="47"/>
      <c r="G99" s="89"/>
      <c r="H99" s="89"/>
      <c r="I99" s="48"/>
      <c r="J99" s="48"/>
      <c r="K99" s="49"/>
    </row>
    <row r="100" spans="1:11">
      <c r="A100" s="44">
        <v>97</v>
      </c>
      <c r="B100" s="45"/>
      <c r="C100" s="46"/>
      <c r="D100" s="47"/>
      <c r="E100" s="89"/>
      <c r="F100" s="47"/>
      <c r="G100" s="89"/>
      <c r="H100" s="89"/>
      <c r="I100" s="48"/>
      <c r="J100" s="48"/>
      <c r="K100" s="49"/>
    </row>
    <row r="101" spans="1:11">
      <c r="A101" s="44">
        <v>98</v>
      </c>
      <c r="B101" s="45"/>
      <c r="C101" s="46"/>
      <c r="D101" s="47"/>
      <c r="E101" s="89"/>
      <c r="F101" s="47"/>
      <c r="G101" s="89"/>
      <c r="H101" s="89"/>
      <c r="I101" s="48"/>
      <c r="J101" s="48"/>
      <c r="K101" s="49"/>
    </row>
    <row r="102" spans="1:11">
      <c r="A102" s="44">
        <v>99</v>
      </c>
      <c r="B102" s="45"/>
      <c r="C102" s="46"/>
      <c r="D102" s="47"/>
      <c r="E102" s="89"/>
      <c r="F102" s="47"/>
      <c r="G102" s="89"/>
      <c r="H102" s="89"/>
      <c r="I102" s="48"/>
      <c r="J102" s="48"/>
      <c r="K102" s="49"/>
    </row>
    <row r="103" spans="1:11">
      <c r="A103" s="44">
        <v>100</v>
      </c>
      <c r="B103" s="45"/>
      <c r="C103" s="46"/>
      <c r="D103" s="47"/>
      <c r="E103" s="89"/>
      <c r="F103" s="47"/>
      <c r="G103" s="89"/>
      <c r="H103" s="89"/>
      <c r="I103" s="48"/>
      <c r="J103" s="48"/>
      <c r="K103" s="49"/>
    </row>
    <row r="104" spans="1:11" ht="18.75">
      <c r="A104" s="50"/>
      <c r="J104" s="90" t="s">
        <v>121</v>
      </c>
      <c r="K104" s="62">
        <f>SUM(K4:K103)</f>
        <v>0</v>
      </c>
    </row>
  </sheetData>
  <phoneticPr fontId="3"/>
  <dataValidations count="5">
    <dataValidation type="list" allowBlank="1" showInputMessage="1" showErrorMessage="1" sqref="H3:H103" xr:uid="{00000000-0002-0000-0100-000000000000}">
      <formula1>"標準,短時間"</formula1>
    </dataValidation>
    <dataValidation type="list" allowBlank="1" showInputMessage="1" showErrorMessage="1" sqref="E3:E10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103" xr:uid="{00000000-0002-0000-0100-000003000000}">
      <formula1>"有,無"</formula1>
    </dataValidation>
    <dataValidation type="list" allowBlank="1" showInputMessage="1" showErrorMessage="1" sqref="G4:G103" xr:uid="{00000000-0002-0000-0100-000004000000}">
      <formula1>"２号,３号"</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B27B0-0E08-4AF1-B6D1-5C6922BBAFFE}">
  <sheetPr>
    <tabColor theme="9" tint="0.39997558519241921"/>
    <pageSetUpPr fitToPage="1"/>
  </sheetPr>
  <dimension ref="A1:FP148"/>
  <sheetViews>
    <sheetView view="pageBreakPreview" zoomScale="60" zoomScaleNormal="100" workbookViewId="0">
      <selection activeCell="ER18" sqref="ER18"/>
    </sheetView>
  </sheetViews>
  <sheetFormatPr defaultColWidth="1.25" defaultRowHeight="16.5" customHeight="1"/>
  <cols>
    <col min="1" max="1" width="1" style="64" customWidth="1"/>
    <col min="2" max="256" width="1.125" style="64" customWidth="1"/>
    <col min="257" max="16384" width="1.25" style="64"/>
  </cols>
  <sheetData>
    <row r="1" spans="1:141" ht="12"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248" t="s">
        <v>360</v>
      </c>
      <c r="CG1" s="63"/>
      <c r="CH1" s="63"/>
      <c r="CI1" s="63"/>
      <c r="CJ1" s="63"/>
      <c r="CK1" s="63"/>
      <c r="CL1" s="63"/>
    </row>
    <row r="2" spans="1:141" ht="20.100000000000001" customHeight="1" thickBot="1">
      <c r="A2" s="65"/>
      <c r="B2" s="65"/>
      <c r="C2" s="65"/>
      <c r="D2" s="65"/>
      <c r="E2" s="65"/>
      <c r="F2" s="65"/>
      <c r="G2" s="65"/>
      <c r="H2" s="65"/>
      <c r="I2" s="65"/>
      <c r="J2" s="65"/>
      <c r="K2" s="65"/>
      <c r="L2" s="65"/>
      <c r="M2" s="65"/>
      <c r="N2" s="290" t="s">
        <v>19</v>
      </c>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1"/>
      <c r="BR2" s="292">
        <f>施設情報!C3</f>
        <v>0</v>
      </c>
      <c r="BS2" s="293"/>
      <c r="BT2" s="293"/>
      <c r="BU2" s="293"/>
      <c r="BV2" s="293"/>
      <c r="BW2" s="293"/>
      <c r="BX2" s="293"/>
      <c r="BY2" s="294"/>
      <c r="BZ2" s="295" t="s">
        <v>0</v>
      </c>
      <c r="CA2" s="295"/>
      <c r="CB2" s="295"/>
      <c r="CC2" s="296"/>
      <c r="CD2" s="297">
        <f>施設情報!E3</f>
        <v>0</v>
      </c>
      <c r="CE2" s="293"/>
      <c r="CF2" s="293"/>
      <c r="CG2" s="298"/>
      <c r="CH2" s="299" t="s">
        <v>1</v>
      </c>
      <c r="CI2" s="295"/>
      <c r="CJ2" s="295"/>
      <c r="CK2" s="300"/>
      <c r="CL2" s="65"/>
    </row>
    <row r="3" spans="1:141" ht="26.25" customHeight="1" thickBot="1">
      <c r="A3" s="66"/>
      <c r="B3" s="66"/>
      <c r="C3" s="66"/>
      <c r="D3" s="66"/>
      <c r="E3" s="66"/>
      <c r="F3" s="66"/>
      <c r="G3" s="66"/>
      <c r="H3" s="66"/>
      <c r="I3" s="66"/>
      <c r="J3" s="66"/>
      <c r="K3" s="66"/>
      <c r="L3" s="66"/>
      <c r="M3" s="66"/>
      <c r="N3" s="301" t="s">
        <v>123</v>
      </c>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67"/>
      <c r="BS3" s="67"/>
      <c r="BT3" s="67"/>
      <c r="BU3" s="67"/>
      <c r="BV3" s="67"/>
      <c r="BW3" s="67"/>
      <c r="BX3" s="67"/>
      <c r="BY3" s="67"/>
      <c r="BZ3" s="67"/>
      <c r="CA3" s="67"/>
      <c r="CB3" s="67"/>
    </row>
    <row r="4" spans="1:141" ht="9.75" customHeight="1" thickTop="1">
      <c r="B4" s="406" t="s">
        <v>5</v>
      </c>
      <c r="C4" s="407"/>
      <c r="D4" s="407"/>
      <c r="E4" s="407"/>
      <c r="F4" s="407"/>
      <c r="G4" s="407"/>
      <c r="H4" s="407"/>
      <c r="I4" s="407"/>
      <c r="J4" s="407"/>
      <c r="K4" s="407"/>
      <c r="L4" s="407"/>
      <c r="M4" s="407"/>
      <c r="N4" s="407"/>
      <c r="O4" s="410">
        <v>1</v>
      </c>
      <c r="P4" s="411"/>
      <c r="Q4" s="411"/>
      <c r="R4" s="411">
        <v>4</v>
      </c>
      <c r="S4" s="411"/>
      <c r="T4" s="411"/>
      <c r="U4" s="411">
        <v>1</v>
      </c>
      <c r="V4" s="411"/>
      <c r="W4" s="411"/>
      <c r="X4" s="411">
        <v>0</v>
      </c>
      <c r="Y4" s="411"/>
      <c r="Z4" s="411"/>
      <c r="AA4" s="411">
        <v>0</v>
      </c>
      <c r="AB4" s="411"/>
      <c r="AC4" s="414"/>
      <c r="AD4" s="68"/>
      <c r="AE4" s="68"/>
      <c r="AF4" s="68"/>
      <c r="AG4" s="68"/>
      <c r="AH4" s="68"/>
      <c r="AI4" s="68"/>
      <c r="AJ4" s="68"/>
      <c r="AK4" s="68"/>
      <c r="AL4" s="68"/>
      <c r="AM4" s="68"/>
      <c r="AN4" s="68"/>
      <c r="AO4" s="68"/>
      <c r="AP4" s="68"/>
      <c r="AQ4" s="68"/>
      <c r="AR4" s="344" t="s">
        <v>278</v>
      </c>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B4" s="344"/>
      <c r="CC4" s="72"/>
      <c r="CD4" s="72"/>
      <c r="CE4" s="72"/>
      <c r="CF4" s="72"/>
      <c r="CG4" s="72"/>
      <c r="CH4" s="346">
        <v>1</v>
      </c>
      <c r="CI4" s="347"/>
      <c r="CJ4" s="347"/>
      <c r="CK4" s="348"/>
    </row>
    <row r="5" spans="1:141" ht="10.5" customHeight="1" thickBot="1">
      <c r="B5" s="408"/>
      <c r="C5" s="409"/>
      <c r="D5" s="409"/>
      <c r="E5" s="409"/>
      <c r="F5" s="409"/>
      <c r="G5" s="409"/>
      <c r="H5" s="409"/>
      <c r="I5" s="409"/>
      <c r="J5" s="409"/>
      <c r="K5" s="409"/>
      <c r="L5" s="409"/>
      <c r="M5" s="409"/>
      <c r="N5" s="409"/>
      <c r="O5" s="412"/>
      <c r="P5" s="413"/>
      <c r="Q5" s="413"/>
      <c r="R5" s="413"/>
      <c r="S5" s="413"/>
      <c r="T5" s="413"/>
      <c r="U5" s="413"/>
      <c r="V5" s="413"/>
      <c r="W5" s="413"/>
      <c r="X5" s="413"/>
      <c r="Y5" s="413"/>
      <c r="Z5" s="413"/>
      <c r="AA5" s="413"/>
      <c r="AB5" s="413"/>
      <c r="AC5" s="415"/>
      <c r="AD5" s="68"/>
      <c r="AE5" s="68"/>
      <c r="AF5" s="68"/>
      <c r="AG5" s="68"/>
      <c r="AH5" s="68"/>
      <c r="AI5" s="68"/>
      <c r="AJ5" s="68"/>
      <c r="AK5" s="68"/>
      <c r="AL5" s="68"/>
      <c r="AM5" s="68"/>
      <c r="AN5" s="68"/>
      <c r="AO5" s="68"/>
      <c r="AP5" s="68"/>
      <c r="AQ5" s="68"/>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c r="CA5" s="345"/>
      <c r="CB5" s="345"/>
      <c r="CC5" s="72"/>
      <c r="CD5" s="72"/>
      <c r="CE5" s="72"/>
      <c r="CF5" s="72"/>
      <c r="CG5" s="72"/>
      <c r="CH5" s="349"/>
      <c r="CI5" s="350"/>
      <c r="CJ5" s="350"/>
      <c r="CK5" s="351"/>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row>
    <row r="6" spans="1:141" ht="9.75" customHeight="1">
      <c r="B6" s="352" t="s">
        <v>3</v>
      </c>
      <c r="C6" s="353"/>
      <c r="D6" s="353"/>
      <c r="E6" s="353"/>
      <c r="F6" s="353"/>
      <c r="G6" s="353"/>
      <c r="H6" s="353"/>
      <c r="I6" s="353"/>
      <c r="J6" s="353"/>
      <c r="K6" s="353"/>
      <c r="L6" s="353"/>
      <c r="M6" s="353"/>
      <c r="N6" s="354"/>
      <c r="O6" s="358">
        <f>VLOOKUP($CH$4,'児童情報 '!$A:$Q,2,FALSE)</f>
        <v>0</v>
      </c>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60"/>
      <c r="AQ6" s="68"/>
      <c r="AR6" s="364" t="s">
        <v>6</v>
      </c>
      <c r="AS6" s="365"/>
      <c r="AT6" s="370" t="s">
        <v>4</v>
      </c>
      <c r="AU6" s="371"/>
      <c r="AV6" s="371"/>
      <c r="AW6" s="371"/>
      <c r="AX6" s="371"/>
      <c r="AY6" s="371"/>
      <c r="AZ6" s="371"/>
      <c r="BA6" s="371"/>
      <c r="BB6" s="372"/>
      <c r="BC6" s="376">
        <f>施設情報!C2</f>
        <v>0</v>
      </c>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8"/>
      <c r="CC6" s="382"/>
      <c r="CD6" s="383"/>
      <c r="CE6" s="383"/>
      <c r="CF6" s="383"/>
      <c r="CG6" s="383"/>
      <c r="CH6" s="383"/>
      <c r="CI6" s="383"/>
      <c r="CJ6" s="383"/>
      <c r="CK6" s="384"/>
      <c r="CR6" s="69"/>
      <c r="CS6" s="69"/>
      <c r="CT6" s="70"/>
      <c r="CU6" s="70"/>
      <c r="CV6" s="70"/>
      <c r="CW6" s="70"/>
      <c r="CX6" s="70"/>
      <c r="CY6" s="70"/>
      <c r="CZ6" s="70"/>
      <c r="DA6" s="70"/>
      <c r="DB6" s="70"/>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2"/>
      <c r="ED6" s="72"/>
      <c r="EE6" s="72"/>
      <c r="EF6" s="72"/>
      <c r="EG6" s="72"/>
      <c r="EH6" s="72"/>
      <c r="EI6" s="72"/>
      <c r="EJ6" s="72"/>
      <c r="EK6" s="72"/>
    </row>
    <row r="7" spans="1:141" ht="9.75" customHeight="1">
      <c r="B7" s="355"/>
      <c r="C7" s="356"/>
      <c r="D7" s="356"/>
      <c r="E7" s="356"/>
      <c r="F7" s="356"/>
      <c r="G7" s="356"/>
      <c r="H7" s="356"/>
      <c r="I7" s="356"/>
      <c r="J7" s="356"/>
      <c r="K7" s="356"/>
      <c r="L7" s="356"/>
      <c r="M7" s="356"/>
      <c r="N7" s="357"/>
      <c r="O7" s="361"/>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3"/>
      <c r="AQ7" s="68"/>
      <c r="AR7" s="366"/>
      <c r="AS7" s="367"/>
      <c r="AT7" s="373"/>
      <c r="AU7" s="374"/>
      <c r="AV7" s="374"/>
      <c r="AW7" s="374"/>
      <c r="AX7" s="374"/>
      <c r="AY7" s="374"/>
      <c r="AZ7" s="374"/>
      <c r="BA7" s="374"/>
      <c r="BB7" s="375"/>
      <c r="BC7" s="379"/>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1"/>
      <c r="CC7" s="385"/>
      <c r="CD7" s="386"/>
      <c r="CE7" s="386"/>
      <c r="CF7" s="386"/>
      <c r="CG7" s="386"/>
      <c r="CH7" s="386"/>
      <c r="CI7" s="386"/>
      <c r="CJ7" s="386"/>
      <c r="CK7" s="387"/>
      <c r="CR7" s="69"/>
      <c r="CS7" s="69"/>
      <c r="CT7" s="70"/>
      <c r="CU7" s="70"/>
      <c r="CV7" s="70"/>
      <c r="CW7" s="70"/>
      <c r="CX7" s="70"/>
      <c r="CY7" s="70"/>
      <c r="CZ7" s="70"/>
      <c r="DA7" s="70"/>
      <c r="DB7" s="70"/>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2"/>
      <c r="ED7" s="72"/>
      <c r="EE7" s="72"/>
      <c r="EF7" s="72"/>
      <c r="EG7" s="72"/>
      <c r="EH7" s="72"/>
      <c r="EI7" s="72"/>
      <c r="EJ7" s="72"/>
      <c r="EK7" s="72"/>
    </row>
    <row r="8" spans="1:141" ht="9.75" customHeight="1">
      <c r="B8" s="388" t="s">
        <v>9</v>
      </c>
      <c r="C8" s="389"/>
      <c r="D8" s="389"/>
      <c r="E8" s="389"/>
      <c r="F8" s="389"/>
      <c r="G8" s="389"/>
      <c r="H8" s="389"/>
      <c r="I8" s="389"/>
      <c r="J8" s="389"/>
      <c r="K8" s="389"/>
      <c r="L8" s="389"/>
      <c r="M8" s="389"/>
      <c r="N8" s="390"/>
      <c r="O8" s="397">
        <f>VLOOKUP($CH$4,'児童情報 '!$A:$Q,3,FALSE)</f>
        <v>0</v>
      </c>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9"/>
      <c r="AQ8" s="68"/>
      <c r="AR8" s="366"/>
      <c r="AS8" s="367"/>
      <c r="AT8" s="302" t="s">
        <v>27</v>
      </c>
      <c r="AU8" s="302"/>
      <c r="AV8" s="302"/>
      <c r="AW8" s="302"/>
      <c r="AX8" s="302"/>
      <c r="AY8" s="302"/>
      <c r="AZ8" s="302"/>
      <c r="BA8" s="302"/>
      <c r="BB8" s="303"/>
      <c r="BC8" s="306">
        <f>施設情報!C5</f>
        <v>0</v>
      </c>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8"/>
      <c r="CR8" s="69"/>
      <c r="CS8" s="69"/>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row>
    <row r="9" spans="1:141" ht="9.75" customHeight="1">
      <c r="B9" s="391"/>
      <c r="C9" s="392"/>
      <c r="D9" s="392"/>
      <c r="E9" s="392"/>
      <c r="F9" s="392"/>
      <c r="G9" s="392"/>
      <c r="H9" s="392"/>
      <c r="I9" s="392"/>
      <c r="J9" s="392"/>
      <c r="K9" s="392"/>
      <c r="L9" s="392"/>
      <c r="M9" s="392"/>
      <c r="N9" s="393"/>
      <c r="O9" s="400"/>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2"/>
      <c r="AQ9" s="68"/>
      <c r="AR9" s="366"/>
      <c r="AS9" s="367"/>
      <c r="AT9" s="302"/>
      <c r="AU9" s="302"/>
      <c r="AV9" s="302"/>
      <c r="AW9" s="302"/>
      <c r="AX9" s="302"/>
      <c r="AY9" s="302"/>
      <c r="AZ9" s="302"/>
      <c r="BA9" s="302"/>
      <c r="BB9" s="303"/>
      <c r="BC9" s="309"/>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1"/>
      <c r="CR9" s="69"/>
      <c r="CS9" s="69"/>
      <c r="CT9" s="71"/>
      <c r="CU9" s="71"/>
      <c r="CV9" s="71"/>
      <c r="CW9" s="71"/>
      <c r="CX9" s="71"/>
      <c r="CY9" s="71"/>
      <c r="CZ9" s="71"/>
      <c r="DA9" s="71"/>
      <c r="DB9" s="71"/>
      <c r="DC9" s="71"/>
      <c r="DD9" s="71"/>
      <c r="DE9" s="71"/>
      <c r="DF9" s="71"/>
      <c r="DG9" s="71"/>
      <c r="DH9" s="71"/>
      <c r="DI9" s="71"/>
      <c r="DJ9" s="71"/>
      <c r="DK9" s="71"/>
      <c r="DL9" s="71"/>
      <c r="DM9" s="71"/>
      <c r="DN9" s="71"/>
      <c r="DO9" s="71"/>
      <c r="DP9" s="71"/>
      <c r="DQ9" s="71"/>
      <c r="DR9" s="71"/>
      <c r="DS9" s="71"/>
      <c r="DT9" s="71"/>
      <c r="DU9" s="71"/>
      <c r="DV9" s="71"/>
      <c r="DW9" s="71"/>
      <c r="DX9" s="71"/>
      <c r="DY9" s="71"/>
      <c r="DZ9" s="71"/>
      <c r="EA9" s="71"/>
      <c r="EB9" s="71"/>
      <c r="EC9" s="71"/>
      <c r="ED9" s="71"/>
      <c r="EE9" s="71"/>
      <c r="EF9" s="71"/>
      <c r="EG9" s="71"/>
      <c r="EH9" s="71"/>
      <c r="EI9" s="71"/>
      <c r="EJ9" s="71"/>
      <c r="EK9" s="71"/>
    </row>
    <row r="10" spans="1:141" ht="9.75" customHeight="1">
      <c r="B10" s="391"/>
      <c r="C10" s="392"/>
      <c r="D10" s="392"/>
      <c r="E10" s="392"/>
      <c r="F10" s="392"/>
      <c r="G10" s="392"/>
      <c r="H10" s="392"/>
      <c r="I10" s="392"/>
      <c r="J10" s="392"/>
      <c r="K10" s="392"/>
      <c r="L10" s="392"/>
      <c r="M10" s="392"/>
      <c r="N10" s="393"/>
      <c r="O10" s="400"/>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2"/>
      <c r="AQ10" s="68"/>
      <c r="AR10" s="366"/>
      <c r="AS10" s="367"/>
      <c r="AT10" s="302"/>
      <c r="AU10" s="302"/>
      <c r="AV10" s="302"/>
      <c r="AW10" s="302"/>
      <c r="AX10" s="302"/>
      <c r="AY10" s="302"/>
      <c r="AZ10" s="302"/>
      <c r="BA10" s="302"/>
      <c r="BB10" s="303"/>
      <c r="BC10" s="309"/>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c r="BZ10" s="310"/>
      <c r="CA10" s="310"/>
      <c r="CB10" s="310"/>
      <c r="CC10" s="310"/>
      <c r="CD10" s="310"/>
      <c r="CE10" s="310"/>
      <c r="CF10" s="310"/>
      <c r="CG10" s="310"/>
      <c r="CH10" s="310"/>
      <c r="CI10" s="310"/>
      <c r="CJ10" s="310"/>
      <c r="CK10" s="311"/>
      <c r="CR10" s="69"/>
      <c r="CS10" s="69"/>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c r="EB10" s="71"/>
      <c r="EC10" s="71"/>
      <c r="ED10" s="71"/>
      <c r="EE10" s="71"/>
      <c r="EF10" s="71"/>
      <c r="EG10" s="71"/>
      <c r="EH10" s="71"/>
      <c r="EI10" s="71"/>
      <c r="EJ10" s="71"/>
      <c r="EK10" s="71"/>
    </row>
    <row r="11" spans="1:141" ht="9.75" customHeight="1">
      <c r="B11" s="394"/>
      <c r="C11" s="395"/>
      <c r="D11" s="395"/>
      <c r="E11" s="395"/>
      <c r="F11" s="395"/>
      <c r="G11" s="395"/>
      <c r="H11" s="395"/>
      <c r="I11" s="395"/>
      <c r="J11" s="395"/>
      <c r="K11" s="395"/>
      <c r="L11" s="395"/>
      <c r="M11" s="395"/>
      <c r="N11" s="396"/>
      <c r="O11" s="403"/>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5"/>
      <c r="AQ11" s="68"/>
      <c r="AR11" s="366"/>
      <c r="AS11" s="367"/>
      <c r="AT11" s="302"/>
      <c r="AU11" s="302"/>
      <c r="AV11" s="302"/>
      <c r="AW11" s="302"/>
      <c r="AX11" s="302"/>
      <c r="AY11" s="302"/>
      <c r="AZ11" s="302"/>
      <c r="BA11" s="302"/>
      <c r="BB11" s="303"/>
      <c r="BC11" s="309"/>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c r="BZ11" s="310"/>
      <c r="CA11" s="310"/>
      <c r="CB11" s="310"/>
      <c r="CC11" s="310"/>
      <c r="CD11" s="310"/>
      <c r="CE11" s="310"/>
      <c r="CF11" s="310"/>
      <c r="CG11" s="310"/>
      <c r="CH11" s="310"/>
      <c r="CI11" s="310"/>
      <c r="CJ11" s="310"/>
      <c r="CK11" s="311"/>
      <c r="CR11" s="69"/>
      <c r="CS11" s="69"/>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row>
    <row r="12" spans="1:141" ht="9.75" customHeight="1">
      <c r="B12" s="315" t="s">
        <v>8</v>
      </c>
      <c r="C12" s="316"/>
      <c r="D12" s="316"/>
      <c r="E12" s="316"/>
      <c r="F12" s="316"/>
      <c r="G12" s="316"/>
      <c r="H12" s="316"/>
      <c r="I12" s="316"/>
      <c r="J12" s="316"/>
      <c r="K12" s="316"/>
      <c r="L12" s="316"/>
      <c r="M12" s="316"/>
      <c r="N12" s="316"/>
      <c r="O12" s="321">
        <f>VLOOKUP($CH$4,'児童情報 '!$A:$Q,4,FALSE)</f>
        <v>0</v>
      </c>
      <c r="P12" s="322"/>
      <c r="Q12" s="322"/>
      <c r="R12" s="322"/>
      <c r="S12" s="322"/>
      <c r="T12" s="322"/>
      <c r="U12" s="322"/>
      <c r="V12" s="322"/>
      <c r="W12" s="322"/>
      <c r="X12" s="322"/>
      <c r="Y12" s="322"/>
      <c r="Z12" s="323"/>
      <c r="AA12" s="330" t="s">
        <v>7</v>
      </c>
      <c r="AB12" s="330"/>
      <c r="AC12" s="330"/>
      <c r="AD12" s="330"/>
      <c r="AE12" s="330"/>
      <c r="AF12" s="330"/>
      <c r="AG12" s="330"/>
      <c r="AH12" s="330"/>
      <c r="AI12" s="332">
        <f>VLOOKUP($CH$4,'児童情報 '!$A:$Q,5,FALSE)</f>
        <v>0</v>
      </c>
      <c r="AJ12" s="333"/>
      <c r="AK12" s="333"/>
      <c r="AL12" s="333"/>
      <c r="AM12" s="333"/>
      <c r="AN12" s="338" t="s">
        <v>38</v>
      </c>
      <c r="AO12" s="338"/>
      <c r="AP12" s="339"/>
      <c r="AQ12" s="68"/>
      <c r="AR12" s="366"/>
      <c r="AS12" s="367"/>
      <c r="AT12" s="302"/>
      <c r="AU12" s="302"/>
      <c r="AV12" s="302"/>
      <c r="AW12" s="302"/>
      <c r="AX12" s="302"/>
      <c r="AY12" s="302"/>
      <c r="AZ12" s="302"/>
      <c r="BA12" s="302"/>
      <c r="BB12" s="303"/>
      <c r="BC12" s="309"/>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c r="BZ12" s="310"/>
      <c r="CA12" s="310"/>
      <c r="CB12" s="310"/>
      <c r="CC12" s="310"/>
      <c r="CD12" s="310"/>
      <c r="CE12" s="310"/>
      <c r="CF12" s="310"/>
      <c r="CG12" s="310"/>
      <c r="CH12" s="310"/>
      <c r="CI12" s="310"/>
      <c r="CJ12" s="310"/>
      <c r="CK12" s="311"/>
      <c r="CR12" s="69"/>
      <c r="CS12" s="69"/>
      <c r="CT12" s="71"/>
      <c r="CU12" s="71"/>
      <c r="CV12" s="71"/>
      <c r="CW12" s="71"/>
      <c r="CX12" s="71"/>
      <c r="CY12" s="71"/>
      <c r="CZ12" s="71"/>
      <c r="DA12" s="71"/>
      <c r="DB12" s="71"/>
      <c r="DC12" s="71"/>
      <c r="DD12" s="71"/>
      <c r="DE12" s="71"/>
      <c r="DF12" s="71"/>
      <c r="DG12" s="71"/>
      <c r="DH12" s="71"/>
      <c r="DI12" s="71"/>
      <c r="DJ12" s="71"/>
      <c r="DK12" s="71"/>
      <c r="DL12" s="71"/>
      <c r="DM12" s="73"/>
      <c r="DN12" s="73"/>
      <c r="DO12" s="73"/>
      <c r="DP12" s="73"/>
      <c r="DQ12" s="73"/>
      <c r="DR12" s="73"/>
      <c r="DS12" s="73"/>
      <c r="DT12" s="73"/>
      <c r="DU12" s="73"/>
      <c r="DV12" s="73"/>
      <c r="DW12" s="73"/>
      <c r="DX12" s="73"/>
      <c r="DY12" s="71"/>
      <c r="DZ12" s="71"/>
      <c r="EA12" s="71"/>
      <c r="EB12" s="71"/>
      <c r="EC12" s="71"/>
      <c r="ED12" s="71"/>
      <c r="EE12" s="71"/>
      <c r="EF12" s="71"/>
      <c r="EG12" s="71"/>
      <c r="EH12" s="71"/>
      <c r="EI12" s="71"/>
      <c r="EJ12" s="71"/>
      <c r="EK12" s="71"/>
    </row>
    <row r="13" spans="1:141" ht="9.75" customHeight="1">
      <c r="B13" s="317"/>
      <c r="C13" s="318"/>
      <c r="D13" s="318"/>
      <c r="E13" s="318"/>
      <c r="F13" s="318"/>
      <c r="G13" s="318"/>
      <c r="H13" s="318"/>
      <c r="I13" s="318"/>
      <c r="J13" s="318"/>
      <c r="K13" s="318"/>
      <c r="L13" s="318"/>
      <c r="M13" s="318"/>
      <c r="N13" s="318"/>
      <c r="O13" s="324"/>
      <c r="P13" s="325"/>
      <c r="Q13" s="325"/>
      <c r="R13" s="325"/>
      <c r="S13" s="325"/>
      <c r="T13" s="325"/>
      <c r="U13" s="325"/>
      <c r="V13" s="325"/>
      <c r="W13" s="325"/>
      <c r="X13" s="325"/>
      <c r="Y13" s="325"/>
      <c r="Z13" s="326"/>
      <c r="AA13" s="330"/>
      <c r="AB13" s="330"/>
      <c r="AC13" s="330"/>
      <c r="AD13" s="330"/>
      <c r="AE13" s="330"/>
      <c r="AF13" s="330"/>
      <c r="AG13" s="330"/>
      <c r="AH13" s="330"/>
      <c r="AI13" s="334"/>
      <c r="AJ13" s="335"/>
      <c r="AK13" s="335"/>
      <c r="AL13" s="335"/>
      <c r="AM13" s="335"/>
      <c r="AN13" s="340"/>
      <c r="AO13" s="340"/>
      <c r="AP13" s="341"/>
      <c r="AQ13" s="68"/>
      <c r="AR13" s="366"/>
      <c r="AS13" s="367"/>
      <c r="AT13" s="302"/>
      <c r="AU13" s="302"/>
      <c r="AV13" s="302"/>
      <c r="AW13" s="302"/>
      <c r="AX13" s="302"/>
      <c r="AY13" s="302"/>
      <c r="AZ13" s="302"/>
      <c r="BA13" s="302"/>
      <c r="BB13" s="303"/>
      <c r="BC13" s="309"/>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1"/>
      <c r="CR13" s="69"/>
      <c r="CS13" s="69"/>
      <c r="CT13" s="71"/>
      <c r="CU13" s="71"/>
      <c r="CV13" s="71"/>
      <c r="CW13" s="71"/>
      <c r="CX13" s="71"/>
      <c r="CY13" s="71"/>
      <c r="CZ13" s="71"/>
      <c r="DA13" s="71"/>
      <c r="DB13" s="71"/>
      <c r="DC13" s="71"/>
      <c r="DD13" s="71"/>
      <c r="DE13" s="71"/>
      <c r="DF13" s="71"/>
      <c r="DG13" s="71"/>
      <c r="DH13" s="71"/>
      <c r="DI13" s="71"/>
      <c r="DJ13" s="71"/>
      <c r="DK13" s="71"/>
      <c r="DL13" s="71"/>
      <c r="DM13" s="73"/>
      <c r="DN13" s="73"/>
      <c r="DO13" s="73"/>
      <c r="DP13" s="73"/>
      <c r="DQ13" s="73"/>
      <c r="DR13" s="73"/>
      <c r="DS13" s="73"/>
      <c r="DT13" s="73"/>
      <c r="DU13" s="73"/>
      <c r="DV13" s="73"/>
      <c r="DW13" s="73"/>
      <c r="DX13" s="73"/>
      <c r="DY13" s="71"/>
      <c r="DZ13" s="71"/>
      <c r="EA13" s="71"/>
      <c r="EB13" s="71"/>
      <c r="EC13" s="71"/>
      <c r="ED13" s="71"/>
      <c r="EE13" s="71"/>
      <c r="EF13" s="71"/>
      <c r="EG13" s="71"/>
      <c r="EH13" s="71"/>
      <c r="EI13" s="71"/>
      <c r="EJ13" s="71"/>
      <c r="EK13" s="71"/>
    </row>
    <row r="14" spans="1:141" ht="9.75" customHeight="1" thickBot="1">
      <c r="B14" s="319"/>
      <c r="C14" s="320"/>
      <c r="D14" s="320"/>
      <c r="E14" s="320"/>
      <c r="F14" s="320"/>
      <c r="G14" s="320"/>
      <c r="H14" s="320"/>
      <c r="I14" s="320"/>
      <c r="J14" s="320"/>
      <c r="K14" s="320"/>
      <c r="L14" s="320"/>
      <c r="M14" s="320"/>
      <c r="N14" s="320"/>
      <c r="O14" s="327"/>
      <c r="P14" s="328"/>
      <c r="Q14" s="328"/>
      <c r="R14" s="328"/>
      <c r="S14" s="328"/>
      <c r="T14" s="328"/>
      <c r="U14" s="328"/>
      <c r="V14" s="328"/>
      <c r="W14" s="328"/>
      <c r="X14" s="328"/>
      <c r="Y14" s="328"/>
      <c r="Z14" s="329"/>
      <c r="AA14" s="331"/>
      <c r="AB14" s="331"/>
      <c r="AC14" s="331"/>
      <c r="AD14" s="331"/>
      <c r="AE14" s="331"/>
      <c r="AF14" s="331"/>
      <c r="AG14" s="331"/>
      <c r="AH14" s="331"/>
      <c r="AI14" s="336"/>
      <c r="AJ14" s="337"/>
      <c r="AK14" s="337"/>
      <c r="AL14" s="337"/>
      <c r="AM14" s="337"/>
      <c r="AN14" s="342"/>
      <c r="AO14" s="342"/>
      <c r="AP14" s="343"/>
      <c r="AQ14" s="68"/>
      <c r="AR14" s="366"/>
      <c r="AS14" s="367"/>
      <c r="AT14" s="304"/>
      <c r="AU14" s="304"/>
      <c r="AV14" s="304"/>
      <c r="AW14" s="304"/>
      <c r="AX14" s="304"/>
      <c r="AY14" s="304"/>
      <c r="AZ14" s="304"/>
      <c r="BA14" s="304"/>
      <c r="BB14" s="305"/>
      <c r="BC14" s="312"/>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3"/>
      <c r="CC14" s="313"/>
      <c r="CD14" s="313"/>
      <c r="CE14" s="313"/>
      <c r="CF14" s="313"/>
      <c r="CG14" s="313"/>
      <c r="CH14" s="313"/>
      <c r="CI14" s="313"/>
      <c r="CJ14" s="313"/>
      <c r="CK14" s="314"/>
      <c r="CR14" s="69"/>
      <c r="CS14" s="69"/>
      <c r="CT14" s="71"/>
      <c r="CU14" s="71"/>
      <c r="CV14" s="71"/>
      <c r="CW14" s="71"/>
      <c r="CX14" s="71"/>
      <c r="CY14" s="71"/>
      <c r="CZ14" s="71"/>
      <c r="DA14" s="71"/>
      <c r="DB14" s="71"/>
      <c r="DC14" s="71"/>
      <c r="DD14" s="71"/>
      <c r="DE14" s="71"/>
      <c r="DF14" s="71"/>
      <c r="DG14" s="71"/>
      <c r="DH14" s="71"/>
      <c r="DI14" s="71"/>
      <c r="DJ14" s="71"/>
      <c r="DK14" s="71"/>
      <c r="DL14" s="71"/>
      <c r="DM14" s="73"/>
      <c r="DN14" s="73"/>
      <c r="DO14" s="73"/>
      <c r="DP14" s="73"/>
      <c r="DQ14" s="73"/>
      <c r="DR14" s="73"/>
      <c r="DS14" s="73"/>
      <c r="DT14" s="73"/>
      <c r="DU14" s="73"/>
      <c r="DV14" s="73"/>
      <c r="DW14" s="73"/>
      <c r="DX14" s="73"/>
      <c r="DY14" s="71"/>
      <c r="DZ14" s="71"/>
      <c r="EA14" s="71"/>
      <c r="EB14" s="71"/>
      <c r="EC14" s="71"/>
      <c r="ED14" s="71"/>
      <c r="EE14" s="71"/>
      <c r="EF14" s="71"/>
      <c r="EG14" s="71"/>
      <c r="EH14" s="71"/>
      <c r="EI14" s="71"/>
      <c r="EJ14" s="71"/>
      <c r="EK14" s="71"/>
    </row>
    <row r="15" spans="1:141" ht="9.75" customHeight="1" thickBot="1">
      <c r="A15" s="72"/>
      <c r="B15" s="93"/>
      <c r="C15" s="93"/>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71"/>
      <c r="AR15" s="366"/>
      <c r="AS15" s="367"/>
      <c r="AT15" s="302" t="s">
        <v>26</v>
      </c>
      <c r="AU15" s="392"/>
      <c r="AV15" s="392"/>
      <c r="AW15" s="392"/>
      <c r="AX15" s="392"/>
      <c r="AY15" s="392"/>
      <c r="AZ15" s="392"/>
      <c r="BA15" s="392"/>
      <c r="BB15" s="392"/>
      <c r="BC15" s="434">
        <f>施設情報!C4</f>
        <v>0</v>
      </c>
      <c r="BD15" s="435"/>
      <c r="BE15" s="435"/>
      <c r="BF15" s="435"/>
      <c r="BG15" s="435"/>
      <c r="BH15" s="435"/>
      <c r="BI15" s="435"/>
      <c r="BJ15" s="435"/>
      <c r="BK15" s="435"/>
      <c r="BL15" s="435"/>
      <c r="BM15" s="435"/>
      <c r="BN15" s="435"/>
      <c r="BO15" s="435"/>
      <c r="BP15" s="435"/>
      <c r="BQ15" s="435"/>
      <c r="BR15" s="435"/>
      <c r="BS15" s="435"/>
      <c r="BT15" s="435"/>
      <c r="BU15" s="435"/>
      <c r="BV15" s="435"/>
      <c r="BW15" s="435"/>
      <c r="BX15" s="435"/>
      <c r="BY15" s="435"/>
      <c r="BZ15" s="435"/>
      <c r="CA15" s="435"/>
      <c r="CB15" s="435"/>
      <c r="CC15" s="435"/>
      <c r="CD15" s="435"/>
      <c r="CE15" s="435"/>
      <c r="CF15" s="435"/>
      <c r="CG15" s="435"/>
      <c r="CH15" s="435"/>
      <c r="CI15" s="435"/>
      <c r="CJ15" s="435"/>
      <c r="CK15" s="436"/>
      <c r="CR15" s="69"/>
      <c r="CS15" s="69"/>
      <c r="CT15" s="71"/>
      <c r="CU15" s="71"/>
      <c r="CV15" s="71"/>
      <c r="CW15" s="71"/>
      <c r="CX15" s="71"/>
      <c r="CY15" s="71"/>
      <c r="CZ15" s="71"/>
      <c r="DA15" s="71"/>
      <c r="DB15" s="71"/>
      <c r="DC15" s="71"/>
      <c r="DD15" s="71"/>
      <c r="DE15" s="71"/>
      <c r="DF15" s="71"/>
      <c r="DG15" s="71"/>
      <c r="DH15" s="71"/>
      <c r="DI15" s="71"/>
      <c r="DJ15" s="71"/>
      <c r="DK15" s="74"/>
      <c r="DL15" s="71"/>
      <c r="DM15" s="71"/>
      <c r="DN15" s="71"/>
      <c r="DO15" s="71"/>
      <c r="DP15" s="71"/>
      <c r="DQ15" s="71"/>
      <c r="DR15" s="71"/>
      <c r="DS15" s="71"/>
      <c r="DT15" s="71"/>
      <c r="DU15" s="71"/>
      <c r="DV15" s="71"/>
      <c r="DW15" s="71"/>
      <c r="DX15" s="71"/>
      <c r="DY15" s="71"/>
      <c r="DZ15" s="71"/>
      <c r="EA15" s="71"/>
      <c r="EB15" s="71"/>
      <c r="EC15" s="71"/>
      <c r="ED15" s="71"/>
      <c r="EE15" s="71"/>
      <c r="EF15" s="71"/>
      <c r="EG15" s="75"/>
      <c r="EH15" s="71"/>
      <c r="EI15" s="71"/>
      <c r="EJ15" s="71"/>
      <c r="EK15" s="71"/>
    </row>
    <row r="16" spans="1:141" ht="11.1" customHeight="1">
      <c r="B16" s="449" t="s">
        <v>24</v>
      </c>
      <c r="C16" s="450"/>
      <c r="D16" s="450"/>
      <c r="E16" s="450"/>
      <c r="F16" s="450"/>
      <c r="G16" s="450"/>
      <c r="H16" s="450"/>
      <c r="I16" s="450"/>
      <c r="J16" s="455">
        <f>VLOOKUP($CH$4,'児童情報 '!$A:$Q,6,FALSE)</f>
        <v>0</v>
      </c>
      <c r="K16" s="455"/>
      <c r="L16" s="455"/>
      <c r="M16" s="455"/>
      <c r="N16" s="455"/>
      <c r="O16" s="455"/>
      <c r="P16" s="455"/>
      <c r="Q16" s="455"/>
      <c r="R16" s="455"/>
      <c r="S16" s="455"/>
      <c r="T16" s="455"/>
      <c r="U16" s="455"/>
      <c r="V16" s="455"/>
      <c r="W16" s="458" t="s">
        <v>44</v>
      </c>
      <c r="X16" s="459"/>
      <c r="Y16" s="459"/>
      <c r="Z16" s="459"/>
      <c r="AA16" s="459"/>
      <c r="AB16" s="459"/>
      <c r="AC16" s="459"/>
      <c r="AD16" s="460"/>
      <c r="AE16" s="467" t="s">
        <v>149</v>
      </c>
      <c r="AF16" s="468"/>
      <c r="AG16" s="468"/>
      <c r="AH16" s="468"/>
      <c r="AI16" s="468"/>
      <c r="AJ16" s="469"/>
      <c r="AK16" s="470"/>
      <c r="AL16" s="471"/>
      <c r="AM16" s="471"/>
      <c r="AN16" s="471"/>
      <c r="AO16" s="471"/>
      <c r="AP16" s="472"/>
      <c r="AQ16" s="68"/>
      <c r="AR16" s="366"/>
      <c r="AS16" s="367"/>
      <c r="AT16" s="392"/>
      <c r="AU16" s="392"/>
      <c r="AV16" s="392"/>
      <c r="AW16" s="392"/>
      <c r="AX16" s="392"/>
      <c r="AY16" s="392"/>
      <c r="AZ16" s="392"/>
      <c r="BA16" s="392"/>
      <c r="BB16" s="392"/>
      <c r="BC16" s="437"/>
      <c r="BD16" s="438"/>
      <c r="BE16" s="438"/>
      <c r="BF16" s="438"/>
      <c r="BG16" s="438"/>
      <c r="BH16" s="438"/>
      <c r="BI16" s="438"/>
      <c r="BJ16" s="438"/>
      <c r="BK16" s="438"/>
      <c r="BL16" s="438"/>
      <c r="BM16" s="438"/>
      <c r="BN16" s="438"/>
      <c r="BO16" s="438"/>
      <c r="BP16" s="438"/>
      <c r="BQ16" s="438"/>
      <c r="BR16" s="438"/>
      <c r="BS16" s="438"/>
      <c r="BT16" s="438"/>
      <c r="BU16" s="438"/>
      <c r="BV16" s="438"/>
      <c r="BW16" s="438"/>
      <c r="BX16" s="438"/>
      <c r="BY16" s="438"/>
      <c r="BZ16" s="438"/>
      <c r="CA16" s="438"/>
      <c r="CB16" s="438"/>
      <c r="CC16" s="438"/>
      <c r="CD16" s="438"/>
      <c r="CE16" s="438"/>
      <c r="CF16" s="438"/>
      <c r="CG16" s="438"/>
      <c r="CH16" s="438"/>
      <c r="CI16" s="438"/>
      <c r="CJ16" s="438"/>
      <c r="CK16" s="439"/>
      <c r="CR16" s="76"/>
      <c r="CS16" s="76"/>
      <c r="CT16" s="76"/>
      <c r="CU16" s="76"/>
      <c r="CV16" s="76"/>
      <c r="CW16" s="76"/>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c r="DY16" s="71"/>
      <c r="DZ16" s="71"/>
      <c r="EA16" s="71"/>
      <c r="EB16" s="71"/>
      <c r="EC16" s="71"/>
      <c r="ED16" s="71"/>
      <c r="EE16" s="71"/>
      <c r="EF16" s="71"/>
      <c r="EG16" s="71"/>
      <c r="EH16" s="71"/>
      <c r="EI16" s="71"/>
      <c r="EJ16" s="71"/>
      <c r="EK16" s="71"/>
    </row>
    <row r="17" spans="1:141" ht="11.1" customHeight="1">
      <c r="B17" s="451"/>
      <c r="C17" s="452"/>
      <c r="D17" s="452"/>
      <c r="E17" s="452"/>
      <c r="F17" s="452"/>
      <c r="G17" s="452"/>
      <c r="H17" s="452"/>
      <c r="I17" s="452"/>
      <c r="J17" s="456"/>
      <c r="K17" s="456"/>
      <c r="L17" s="456"/>
      <c r="M17" s="456"/>
      <c r="N17" s="456"/>
      <c r="O17" s="456"/>
      <c r="P17" s="456"/>
      <c r="Q17" s="456"/>
      <c r="R17" s="456"/>
      <c r="S17" s="456"/>
      <c r="T17" s="456"/>
      <c r="U17" s="456"/>
      <c r="V17" s="456"/>
      <c r="W17" s="461"/>
      <c r="X17" s="462"/>
      <c r="Y17" s="462"/>
      <c r="Z17" s="462"/>
      <c r="AA17" s="462"/>
      <c r="AB17" s="462"/>
      <c r="AC17" s="462"/>
      <c r="AD17" s="463"/>
      <c r="AE17" s="416">
        <f>施設情報!C10</f>
        <v>0</v>
      </c>
      <c r="AF17" s="417"/>
      <c r="AG17" s="417"/>
      <c r="AH17" s="417"/>
      <c r="AI17" s="417"/>
      <c r="AJ17" s="473"/>
      <c r="AK17" s="477"/>
      <c r="AL17" s="478"/>
      <c r="AM17" s="478"/>
      <c r="AN17" s="478"/>
      <c r="AO17" s="478"/>
      <c r="AP17" s="479"/>
      <c r="AQ17" s="68"/>
      <c r="AR17" s="366"/>
      <c r="AS17" s="367"/>
      <c r="AT17" s="392"/>
      <c r="AU17" s="392"/>
      <c r="AV17" s="392"/>
      <c r="AW17" s="392"/>
      <c r="AX17" s="392"/>
      <c r="AY17" s="392"/>
      <c r="AZ17" s="392"/>
      <c r="BA17" s="392"/>
      <c r="BB17" s="392"/>
      <c r="BC17" s="437"/>
      <c r="BD17" s="438"/>
      <c r="BE17" s="438"/>
      <c r="BF17" s="438"/>
      <c r="BG17" s="438"/>
      <c r="BH17" s="438"/>
      <c r="BI17" s="438"/>
      <c r="BJ17" s="438"/>
      <c r="BK17" s="438"/>
      <c r="BL17" s="438"/>
      <c r="BM17" s="438"/>
      <c r="BN17" s="438"/>
      <c r="BO17" s="438"/>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9"/>
      <c r="CR17" s="76"/>
      <c r="CS17" s="76"/>
      <c r="CT17" s="76"/>
      <c r="CU17" s="76"/>
      <c r="CV17" s="76"/>
      <c r="CW17" s="76"/>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row>
    <row r="18" spans="1:141" ht="11.1" customHeight="1">
      <c r="B18" s="453"/>
      <c r="C18" s="454"/>
      <c r="D18" s="454"/>
      <c r="E18" s="454"/>
      <c r="F18" s="454"/>
      <c r="G18" s="454"/>
      <c r="H18" s="454"/>
      <c r="I18" s="454"/>
      <c r="J18" s="457"/>
      <c r="K18" s="457"/>
      <c r="L18" s="457"/>
      <c r="M18" s="457"/>
      <c r="N18" s="457"/>
      <c r="O18" s="457"/>
      <c r="P18" s="457"/>
      <c r="Q18" s="457"/>
      <c r="R18" s="457"/>
      <c r="S18" s="457"/>
      <c r="T18" s="457"/>
      <c r="U18" s="457"/>
      <c r="V18" s="457"/>
      <c r="W18" s="464"/>
      <c r="X18" s="465"/>
      <c r="Y18" s="465"/>
      <c r="Z18" s="465"/>
      <c r="AA18" s="465"/>
      <c r="AB18" s="465"/>
      <c r="AC18" s="465"/>
      <c r="AD18" s="466"/>
      <c r="AE18" s="474"/>
      <c r="AF18" s="475"/>
      <c r="AG18" s="475"/>
      <c r="AH18" s="475"/>
      <c r="AI18" s="475"/>
      <c r="AJ18" s="476"/>
      <c r="AK18" s="480"/>
      <c r="AL18" s="481"/>
      <c r="AM18" s="481"/>
      <c r="AN18" s="481"/>
      <c r="AO18" s="481"/>
      <c r="AP18" s="482"/>
      <c r="AQ18" s="94"/>
      <c r="AR18" s="366"/>
      <c r="AS18" s="367"/>
      <c r="AT18" s="392"/>
      <c r="AU18" s="392"/>
      <c r="AV18" s="392"/>
      <c r="AW18" s="392"/>
      <c r="AX18" s="392"/>
      <c r="AY18" s="392"/>
      <c r="AZ18" s="392"/>
      <c r="BA18" s="392"/>
      <c r="BB18" s="392"/>
      <c r="BC18" s="437"/>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c r="CF18" s="438"/>
      <c r="CG18" s="438"/>
      <c r="CH18" s="438"/>
      <c r="CI18" s="438"/>
      <c r="CJ18" s="438"/>
      <c r="CK18" s="439"/>
      <c r="CR18" s="76"/>
      <c r="CS18" s="76"/>
      <c r="CT18" s="76"/>
      <c r="CU18" s="76"/>
      <c r="CV18" s="76"/>
      <c r="CW18" s="76"/>
      <c r="CX18" s="71"/>
      <c r="CY18" s="71"/>
      <c r="CZ18" s="71"/>
      <c r="DA18" s="71"/>
      <c r="DB18" s="71"/>
      <c r="DC18" s="71"/>
      <c r="DD18" s="71"/>
      <c r="DE18" s="71"/>
      <c r="DF18" s="71"/>
      <c r="DG18" s="71"/>
      <c r="DH18" s="71"/>
      <c r="DI18" s="71"/>
      <c r="DJ18" s="71"/>
      <c r="DK18" s="71"/>
      <c r="DL18" s="71"/>
      <c r="DM18" s="71"/>
      <c r="DN18" s="71"/>
      <c r="DO18" s="71"/>
      <c r="DP18" s="71"/>
      <c r="DQ18" s="71"/>
      <c r="DR18" s="71"/>
      <c r="DS18" s="71"/>
      <c r="DT18" s="71"/>
      <c r="DU18" s="71"/>
      <c r="DV18" s="71"/>
      <c r="DW18" s="71"/>
      <c r="DX18" s="71"/>
      <c r="DY18" s="71"/>
      <c r="DZ18" s="71"/>
      <c r="EA18" s="71"/>
      <c r="EB18" s="71"/>
      <c r="EC18" s="71"/>
      <c r="ED18" s="71"/>
      <c r="EE18" s="71"/>
      <c r="EF18" s="71"/>
      <c r="EG18" s="71"/>
      <c r="EH18" s="71"/>
      <c r="EI18" s="71"/>
      <c r="EJ18" s="71"/>
      <c r="EK18" s="71"/>
    </row>
    <row r="19" spans="1:141" ht="11.1" customHeight="1">
      <c r="B19" s="483" t="s">
        <v>105</v>
      </c>
      <c r="C19" s="484"/>
      <c r="D19" s="484"/>
      <c r="E19" s="484"/>
      <c r="F19" s="484"/>
      <c r="G19" s="484"/>
      <c r="H19" s="484"/>
      <c r="I19" s="484"/>
      <c r="J19" s="506">
        <f>VLOOKUP($CH$4,'児童情報 '!$A:$Q,7,FALSE)</f>
        <v>0</v>
      </c>
      <c r="K19" s="506"/>
      <c r="L19" s="506"/>
      <c r="M19" s="506"/>
      <c r="N19" s="506"/>
      <c r="O19" s="506"/>
      <c r="P19" s="506">
        <f>VLOOKUP($CH$4,'児童情報 '!$A:$Q,8,FALSE)</f>
        <v>0</v>
      </c>
      <c r="Q19" s="506"/>
      <c r="R19" s="506"/>
      <c r="S19" s="506"/>
      <c r="T19" s="506"/>
      <c r="U19" s="506"/>
      <c r="V19" s="506"/>
      <c r="W19" s="507" t="s">
        <v>34</v>
      </c>
      <c r="X19" s="330"/>
      <c r="Y19" s="330"/>
      <c r="Z19" s="330"/>
      <c r="AA19" s="330"/>
      <c r="AB19" s="330"/>
      <c r="AC19" s="330"/>
      <c r="AD19" s="330"/>
      <c r="AE19" s="416">
        <f>施設情報!C12</f>
        <v>0</v>
      </c>
      <c r="AF19" s="417"/>
      <c r="AG19" s="417"/>
      <c r="AH19" s="417"/>
      <c r="AI19" s="417"/>
      <c r="AJ19" s="417"/>
      <c r="AK19" s="417"/>
      <c r="AL19" s="417"/>
      <c r="AM19" s="338" t="s">
        <v>35</v>
      </c>
      <c r="AN19" s="338"/>
      <c r="AO19" s="338"/>
      <c r="AP19" s="339"/>
      <c r="AQ19" s="94"/>
      <c r="AR19" s="366"/>
      <c r="AS19" s="367"/>
      <c r="AT19" s="392"/>
      <c r="AU19" s="392"/>
      <c r="AV19" s="392"/>
      <c r="AW19" s="392"/>
      <c r="AX19" s="392"/>
      <c r="AY19" s="392"/>
      <c r="AZ19" s="392"/>
      <c r="BA19" s="392"/>
      <c r="BB19" s="392"/>
      <c r="BC19" s="437"/>
      <c r="BD19" s="438"/>
      <c r="BE19" s="438"/>
      <c r="BF19" s="438"/>
      <c r="BG19" s="438"/>
      <c r="BH19" s="438"/>
      <c r="BI19" s="438"/>
      <c r="BJ19" s="438"/>
      <c r="BK19" s="438"/>
      <c r="BL19" s="438"/>
      <c r="BM19" s="438"/>
      <c r="BN19" s="438"/>
      <c r="BO19" s="438"/>
      <c r="BP19" s="438"/>
      <c r="BQ19" s="438"/>
      <c r="BR19" s="438"/>
      <c r="BS19" s="438"/>
      <c r="BT19" s="438"/>
      <c r="BU19" s="438"/>
      <c r="BV19" s="438"/>
      <c r="BW19" s="438"/>
      <c r="BX19" s="438"/>
      <c r="BY19" s="438"/>
      <c r="BZ19" s="438"/>
      <c r="CA19" s="438"/>
      <c r="CB19" s="438"/>
      <c r="CC19" s="438"/>
      <c r="CD19" s="438"/>
      <c r="CE19" s="438"/>
      <c r="CF19" s="438"/>
      <c r="CG19" s="438"/>
      <c r="CH19" s="438"/>
      <c r="CI19" s="438"/>
      <c r="CJ19" s="438"/>
      <c r="CK19" s="439"/>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c r="EI19" s="71"/>
      <c r="EJ19" s="71"/>
      <c r="EK19" s="71"/>
    </row>
    <row r="20" spans="1:141" ht="11.1" customHeight="1">
      <c r="B20" s="485"/>
      <c r="C20" s="484"/>
      <c r="D20" s="484"/>
      <c r="E20" s="484"/>
      <c r="F20" s="484"/>
      <c r="G20" s="484"/>
      <c r="H20" s="484"/>
      <c r="I20" s="484"/>
      <c r="J20" s="506"/>
      <c r="K20" s="506"/>
      <c r="L20" s="506"/>
      <c r="M20" s="506"/>
      <c r="N20" s="506"/>
      <c r="O20" s="506"/>
      <c r="P20" s="506"/>
      <c r="Q20" s="506"/>
      <c r="R20" s="506"/>
      <c r="S20" s="506"/>
      <c r="T20" s="506"/>
      <c r="U20" s="506"/>
      <c r="V20" s="506"/>
      <c r="W20" s="330"/>
      <c r="X20" s="330"/>
      <c r="Y20" s="330"/>
      <c r="Z20" s="330"/>
      <c r="AA20" s="330"/>
      <c r="AB20" s="330"/>
      <c r="AC20" s="330"/>
      <c r="AD20" s="330"/>
      <c r="AE20" s="418"/>
      <c r="AF20" s="419"/>
      <c r="AG20" s="419"/>
      <c r="AH20" s="419"/>
      <c r="AI20" s="419"/>
      <c r="AJ20" s="419"/>
      <c r="AK20" s="419"/>
      <c r="AL20" s="419"/>
      <c r="AM20" s="340"/>
      <c r="AN20" s="340"/>
      <c r="AO20" s="340"/>
      <c r="AP20" s="341"/>
      <c r="AQ20" s="94"/>
      <c r="AR20" s="366"/>
      <c r="AS20" s="367"/>
      <c r="AT20" s="104"/>
      <c r="AU20" s="104"/>
      <c r="AV20" s="104"/>
      <c r="AW20" s="104"/>
      <c r="AX20" s="104"/>
      <c r="AY20" s="104"/>
      <c r="AZ20" s="104"/>
      <c r="BA20" s="104"/>
      <c r="BB20" s="104"/>
      <c r="BC20" s="440"/>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1"/>
      <c r="BZ20" s="441"/>
      <c r="CA20" s="441"/>
      <c r="CB20" s="441"/>
      <c r="CC20" s="441"/>
      <c r="CD20" s="441"/>
      <c r="CE20" s="441"/>
      <c r="CF20" s="441"/>
      <c r="CG20" s="441"/>
      <c r="CH20" s="441"/>
      <c r="CI20" s="441"/>
      <c r="CJ20" s="441"/>
      <c r="CK20" s="442"/>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row>
    <row r="21" spans="1:141" ht="11.1" customHeight="1">
      <c r="B21" s="485"/>
      <c r="C21" s="484"/>
      <c r="D21" s="484"/>
      <c r="E21" s="484"/>
      <c r="F21" s="484"/>
      <c r="G21" s="484"/>
      <c r="H21" s="484"/>
      <c r="I21" s="484"/>
      <c r="J21" s="506"/>
      <c r="K21" s="506"/>
      <c r="L21" s="506"/>
      <c r="M21" s="506"/>
      <c r="N21" s="506"/>
      <c r="O21" s="506"/>
      <c r="P21" s="506"/>
      <c r="Q21" s="506"/>
      <c r="R21" s="506"/>
      <c r="S21" s="506"/>
      <c r="T21" s="506"/>
      <c r="U21" s="506"/>
      <c r="V21" s="506"/>
      <c r="W21" s="330"/>
      <c r="X21" s="330"/>
      <c r="Y21" s="330"/>
      <c r="Z21" s="330"/>
      <c r="AA21" s="330"/>
      <c r="AB21" s="330"/>
      <c r="AC21" s="330"/>
      <c r="AD21" s="330"/>
      <c r="AE21" s="474"/>
      <c r="AF21" s="475"/>
      <c r="AG21" s="475"/>
      <c r="AH21" s="475"/>
      <c r="AI21" s="475"/>
      <c r="AJ21" s="475"/>
      <c r="AK21" s="475"/>
      <c r="AL21" s="475"/>
      <c r="AM21" s="508"/>
      <c r="AN21" s="508"/>
      <c r="AO21" s="508"/>
      <c r="AP21" s="509"/>
      <c r="AQ21" s="94"/>
      <c r="AR21" s="366"/>
      <c r="AS21" s="367"/>
      <c r="AT21" s="388" t="s">
        <v>17</v>
      </c>
      <c r="AU21" s="389"/>
      <c r="AV21" s="389"/>
      <c r="AW21" s="389"/>
      <c r="AX21" s="389"/>
      <c r="AY21" s="389"/>
      <c r="AZ21" s="389"/>
      <c r="BA21" s="389"/>
      <c r="BB21" s="390"/>
      <c r="BC21" s="416">
        <f>施設情報!C8</f>
        <v>0</v>
      </c>
      <c r="BD21" s="417"/>
      <c r="BE21" s="417"/>
      <c r="BF21" s="417"/>
      <c r="BG21" s="417"/>
      <c r="BH21" s="417"/>
      <c r="BI21" s="338" t="s">
        <v>39</v>
      </c>
      <c r="BJ21" s="338"/>
      <c r="BK21" s="338"/>
      <c r="BL21" s="422"/>
      <c r="BM21" s="425" t="s">
        <v>25</v>
      </c>
      <c r="BN21" s="389"/>
      <c r="BO21" s="389"/>
      <c r="BP21" s="389"/>
      <c r="BQ21" s="389"/>
      <c r="BR21" s="389"/>
      <c r="BS21" s="389"/>
      <c r="BT21" s="389"/>
      <c r="BU21" s="389"/>
      <c r="BV21" s="389"/>
      <c r="BW21" s="389"/>
      <c r="BX21" s="390"/>
      <c r="BY21" s="416" t="str">
        <f>施設情報!C7</f>
        <v>私立</v>
      </c>
      <c r="BZ21" s="417"/>
      <c r="CA21" s="417"/>
      <c r="CB21" s="417"/>
      <c r="CC21" s="417"/>
      <c r="CD21" s="417"/>
      <c r="CE21" s="417"/>
      <c r="CF21" s="417"/>
      <c r="CG21" s="417"/>
      <c r="CH21" s="417"/>
      <c r="CI21" s="417"/>
      <c r="CJ21" s="417"/>
      <c r="CK21" s="430"/>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row>
    <row r="22" spans="1:141" ht="11.1" customHeight="1">
      <c r="B22" s="485" t="s">
        <v>13</v>
      </c>
      <c r="C22" s="484"/>
      <c r="D22" s="484"/>
      <c r="E22" s="484"/>
      <c r="F22" s="484"/>
      <c r="G22" s="484"/>
      <c r="H22" s="484"/>
      <c r="I22" s="484"/>
      <c r="J22" s="498"/>
      <c r="K22" s="498"/>
      <c r="L22" s="498"/>
      <c r="M22" s="498"/>
      <c r="N22" s="498"/>
      <c r="O22" s="498"/>
      <c r="P22" s="498"/>
      <c r="Q22" s="498"/>
      <c r="R22" s="498"/>
      <c r="S22" s="498"/>
      <c r="T22" s="498"/>
      <c r="U22" s="498"/>
      <c r="V22" s="498"/>
      <c r="W22" s="316" t="s">
        <v>15</v>
      </c>
      <c r="X22" s="316"/>
      <c r="Y22" s="316"/>
      <c r="Z22" s="316"/>
      <c r="AA22" s="316"/>
      <c r="AB22" s="316"/>
      <c r="AC22" s="316"/>
      <c r="AD22" s="316"/>
      <c r="AE22" s="500">
        <f>VLOOKUP($CH$4,'児童情報 '!$A:$Q,9,FALSE)</f>
        <v>0</v>
      </c>
      <c r="AF22" s="501"/>
      <c r="AG22" s="501"/>
      <c r="AH22" s="501"/>
      <c r="AI22" s="501"/>
      <c r="AJ22" s="501"/>
      <c r="AK22" s="501"/>
      <c r="AL22" s="501"/>
      <c r="AM22" s="501"/>
      <c r="AN22" s="501"/>
      <c r="AO22" s="501"/>
      <c r="AP22" s="502"/>
      <c r="AQ22" s="94"/>
      <c r="AR22" s="366"/>
      <c r="AS22" s="367"/>
      <c r="AT22" s="391"/>
      <c r="AU22" s="392"/>
      <c r="AV22" s="392"/>
      <c r="AW22" s="392"/>
      <c r="AX22" s="392"/>
      <c r="AY22" s="392"/>
      <c r="AZ22" s="392"/>
      <c r="BA22" s="392"/>
      <c r="BB22" s="393"/>
      <c r="BC22" s="418"/>
      <c r="BD22" s="419"/>
      <c r="BE22" s="419"/>
      <c r="BF22" s="419"/>
      <c r="BG22" s="419"/>
      <c r="BH22" s="419"/>
      <c r="BI22" s="340"/>
      <c r="BJ22" s="340"/>
      <c r="BK22" s="340"/>
      <c r="BL22" s="423"/>
      <c r="BM22" s="426"/>
      <c r="BN22" s="392"/>
      <c r="BO22" s="392"/>
      <c r="BP22" s="392"/>
      <c r="BQ22" s="392"/>
      <c r="BR22" s="392"/>
      <c r="BS22" s="392"/>
      <c r="BT22" s="392"/>
      <c r="BU22" s="392"/>
      <c r="BV22" s="392"/>
      <c r="BW22" s="392"/>
      <c r="BX22" s="393"/>
      <c r="BY22" s="418"/>
      <c r="BZ22" s="419"/>
      <c r="CA22" s="419"/>
      <c r="CB22" s="419"/>
      <c r="CC22" s="419"/>
      <c r="CD22" s="419"/>
      <c r="CE22" s="419"/>
      <c r="CF22" s="419"/>
      <c r="CG22" s="419"/>
      <c r="CH22" s="419"/>
      <c r="CI22" s="419"/>
      <c r="CJ22" s="419"/>
      <c r="CK22" s="43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c r="EI22" s="71"/>
      <c r="EJ22" s="71"/>
      <c r="EK22" s="71"/>
    </row>
    <row r="23" spans="1:141" ht="11.1" customHeight="1" thickBot="1">
      <c r="B23" s="496"/>
      <c r="C23" s="497"/>
      <c r="D23" s="497"/>
      <c r="E23" s="497"/>
      <c r="F23" s="497"/>
      <c r="G23" s="497"/>
      <c r="H23" s="497"/>
      <c r="I23" s="497"/>
      <c r="J23" s="499"/>
      <c r="K23" s="499"/>
      <c r="L23" s="499"/>
      <c r="M23" s="499"/>
      <c r="N23" s="499"/>
      <c r="O23" s="499"/>
      <c r="P23" s="499"/>
      <c r="Q23" s="499"/>
      <c r="R23" s="499"/>
      <c r="S23" s="499"/>
      <c r="T23" s="499"/>
      <c r="U23" s="499"/>
      <c r="V23" s="499"/>
      <c r="W23" s="318"/>
      <c r="X23" s="318"/>
      <c r="Y23" s="318"/>
      <c r="Z23" s="318"/>
      <c r="AA23" s="318"/>
      <c r="AB23" s="318"/>
      <c r="AC23" s="318"/>
      <c r="AD23" s="318"/>
      <c r="AE23" s="503"/>
      <c r="AF23" s="504"/>
      <c r="AG23" s="504"/>
      <c r="AH23" s="504"/>
      <c r="AI23" s="504"/>
      <c r="AJ23" s="504"/>
      <c r="AK23" s="504"/>
      <c r="AL23" s="504"/>
      <c r="AM23" s="504"/>
      <c r="AN23" s="504"/>
      <c r="AO23" s="504"/>
      <c r="AP23" s="505"/>
      <c r="AQ23" s="94"/>
      <c r="AR23" s="368"/>
      <c r="AS23" s="369"/>
      <c r="AT23" s="433"/>
      <c r="AU23" s="428"/>
      <c r="AV23" s="428"/>
      <c r="AW23" s="428"/>
      <c r="AX23" s="428"/>
      <c r="AY23" s="428"/>
      <c r="AZ23" s="428"/>
      <c r="BA23" s="428"/>
      <c r="BB23" s="429"/>
      <c r="BC23" s="420"/>
      <c r="BD23" s="421"/>
      <c r="BE23" s="421"/>
      <c r="BF23" s="421"/>
      <c r="BG23" s="421"/>
      <c r="BH23" s="421"/>
      <c r="BI23" s="342"/>
      <c r="BJ23" s="342"/>
      <c r="BK23" s="342"/>
      <c r="BL23" s="424"/>
      <c r="BM23" s="427"/>
      <c r="BN23" s="428"/>
      <c r="BO23" s="428"/>
      <c r="BP23" s="428"/>
      <c r="BQ23" s="428"/>
      <c r="BR23" s="428"/>
      <c r="BS23" s="428"/>
      <c r="BT23" s="428"/>
      <c r="BU23" s="428"/>
      <c r="BV23" s="428"/>
      <c r="BW23" s="428"/>
      <c r="BX23" s="429"/>
      <c r="BY23" s="420"/>
      <c r="BZ23" s="421"/>
      <c r="CA23" s="421"/>
      <c r="CB23" s="421"/>
      <c r="CC23" s="421"/>
      <c r="CD23" s="421"/>
      <c r="CE23" s="421"/>
      <c r="CF23" s="421"/>
      <c r="CG23" s="421"/>
      <c r="CH23" s="421"/>
      <c r="CI23" s="421"/>
      <c r="CJ23" s="421"/>
      <c r="CK23" s="432"/>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c r="EI23" s="71"/>
      <c r="EJ23" s="71"/>
      <c r="EK23" s="71"/>
    </row>
    <row r="24" spans="1:141" s="72" customFormat="1" ht="11.1" customHeight="1">
      <c r="B24" s="545" t="s">
        <v>199</v>
      </c>
      <c r="C24" s="546"/>
      <c r="D24" s="546"/>
      <c r="E24" s="546"/>
      <c r="F24" s="546"/>
      <c r="G24" s="546"/>
      <c r="H24" s="546"/>
      <c r="I24" s="547"/>
      <c r="J24" s="447" t="s">
        <v>40</v>
      </c>
      <c r="K24" s="445"/>
      <c r="L24" s="553">
        <f ca="1">Y24+AK24</f>
        <v>6</v>
      </c>
      <c r="M24" s="553"/>
      <c r="N24" s="553"/>
      <c r="O24" s="553"/>
      <c r="P24" s="553"/>
      <c r="Q24" s="445" t="s">
        <v>37</v>
      </c>
      <c r="R24" s="555"/>
      <c r="S24" s="447" t="s">
        <v>41</v>
      </c>
      <c r="T24" s="445"/>
      <c r="U24" s="445"/>
      <c r="V24" s="445"/>
      <c r="W24" s="445"/>
      <c r="X24" s="445"/>
      <c r="Y24" s="492">
        <f ca="1">集計【小規模】!G30</f>
        <v>2</v>
      </c>
      <c r="Z24" s="443"/>
      <c r="AA24" s="443"/>
      <c r="AB24" s="443"/>
      <c r="AC24" s="486" t="s">
        <v>37</v>
      </c>
      <c r="AD24" s="486"/>
      <c r="AE24" s="488" t="s">
        <v>327</v>
      </c>
      <c r="AF24" s="489"/>
      <c r="AG24" s="489"/>
      <c r="AH24" s="489"/>
      <c r="AI24" s="489"/>
      <c r="AJ24" s="489"/>
      <c r="AK24" s="492">
        <f ca="1">集計【小規模】!G31</f>
        <v>4</v>
      </c>
      <c r="AL24" s="443"/>
      <c r="AM24" s="443"/>
      <c r="AN24" s="443"/>
      <c r="AO24" s="486" t="s">
        <v>37</v>
      </c>
      <c r="AP24" s="494"/>
      <c r="AQ24" s="533" t="s">
        <v>349</v>
      </c>
      <c r="AR24" s="534"/>
      <c r="AS24" s="534"/>
      <c r="AT24" s="534"/>
      <c r="AU24" s="534"/>
      <c r="AV24" s="534"/>
      <c r="AW24" s="534"/>
      <c r="AX24" s="534"/>
      <c r="AY24" s="534"/>
      <c r="AZ24" s="535"/>
      <c r="BA24" s="539">
        <f>施設情報!C14</f>
        <v>0</v>
      </c>
      <c r="BB24" s="540"/>
      <c r="BC24" s="540"/>
      <c r="BD24" s="540"/>
      <c r="BE24" s="540"/>
      <c r="BF24" s="540"/>
      <c r="BG24" s="541"/>
    </row>
    <row r="25" spans="1:141" s="72" customFormat="1" ht="11.1" customHeight="1" thickBot="1">
      <c r="A25" s="77"/>
      <c r="B25" s="548"/>
      <c r="C25" s="549"/>
      <c r="D25" s="549"/>
      <c r="E25" s="549"/>
      <c r="F25" s="549"/>
      <c r="G25" s="549"/>
      <c r="H25" s="549"/>
      <c r="I25" s="550"/>
      <c r="J25" s="551"/>
      <c r="K25" s="552"/>
      <c r="L25" s="554"/>
      <c r="M25" s="554"/>
      <c r="N25" s="554"/>
      <c r="O25" s="554"/>
      <c r="P25" s="554"/>
      <c r="Q25" s="552"/>
      <c r="R25" s="556"/>
      <c r="S25" s="551"/>
      <c r="T25" s="552"/>
      <c r="U25" s="552"/>
      <c r="V25" s="552"/>
      <c r="W25" s="552"/>
      <c r="X25" s="552"/>
      <c r="Y25" s="493"/>
      <c r="Z25" s="493"/>
      <c r="AA25" s="493"/>
      <c r="AB25" s="493"/>
      <c r="AC25" s="487"/>
      <c r="AD25" s="487"/>
      <c r="AE25" s="490"/>
      <c r="AF25" s="491"/>
      <c r="AG25" s="491"/>
      <c r="AH25" s="491"/>
      <c r="AI25" s="491"/>
      <c r="AJ25" s="491"/>
      <c r="AK25" s="493"/>
      <c r="AL25" s="493"/>
      <c r="AM25" s="493"/>
      <c r="AN25" s="493"/>
      <c r="AO25" s="487"/>
      <c r="AP25" s="495"/>
      <c r="AQ25" s="536"/>
      <c r="AR25" s="537"/>
      <c r="AS25" s="537"/>
      <c r="AT25" s="537"/>
      <c r="AU25" s="537"/>
      <c r="AV25" s="537"/>
      <c r="AW25" s="537"/>
      <c r="AX25" s="537"/>
      <c r="AY25" s="537"/>
      <c r="AZ25" s="538"/>
      <c r="BA25" s="542"/>
      <c r="BB25" s="543"/>
      <c r="BC25" s="543"/>
      <c r="BD25" s="543"/>
      <c r="BE25" s="543"/>
      <c r="BF25" s="543"/>
      <c r="BG25" s="544"/>
    </row>
    <row r="26" spans="1:141" s="72" customFormat="1" ht="11.1" customHeight="1">
      <c r="B26" s="545" t="s">
        <v>277</v>
      </c>
      <c r="C26" s="546"/>
      <c r="D26" s="546"/>
      <c r="E26" s="546"/>
      <c r="F26" s="546"/>
      <c r="G26" s="546"/>
      <c r="H26" s="546"/>
      <c r="I26" s="547"/>
      <c r="J26" s="416">
        <f>施設情報!C15</f>
        <v>0</v>
      </c>
      <c r="K26" s="417"/>
      <c r="L26" s="417"/>
      <c r="M26" s="417"/>
      <c r="N26" s="417"/>
      <c r="O26" s="417"/>
      <c r="P26" s="417"/>
      <c r="Q26" s="417"/>
      <c r="R26" s="473"/>
      <c r="S26" s="447" t="s">
        <v>42</v>
      </c>
      <c r="T26" s="445"/>
      <c r="U26" s="445"/>
      <c r="V26" s="445"/>
      <c r="W26" s="443">
        <f>施設情報!C16</f>
        <v>0</v>
      </c>
      <c r="X26" s="443"/>
      <c r="Y26" s="443"/>
      <c r="Z26" s="443"/>
      <c r="AA26" s="443"/>
      <c r="AB26" s="443"/>
      <c r="AC26" s="445" t="s">
        <v>35</v>
      </c>
      <c r="AD26" s="445"/>
      <c r="AE26" s="447" t="s">
        <v>43</v>
      </c>
      <c r="AF26" s="445"/>
      <c r="AG26" s="445"/>
      <c r="AH26" s="87"/>
      <c r="AI26" s="443">
        <f>施設情報!C17</f>
        <v>0</v>
      </c>
      <c r="AJ26" s="443"/>
      <c r="AK26" s="443"/>
      <c r="AL26" s="443"/>
      <c r="AM26" s="443"/>
      <c r="AN26" s="87"/>
      <c r="AO26" s="486" t="s">
        <v>36</v>
      </c>
      <c r="AP26" s="494"/>
      <c r="AQ26" s="565" t="s">
        <v>196</v>
      </c>
      <c r="AR26" s="565"/>
      <c r="AS26" s="565"/>
      <c r="AT26" s="565"/>
      <c r="AU26" s="565"/>
      <c r="AV26" s="565"/>
      <c r="AW26" s="565"/>
      <c r="AX26" s="565"/>
      <c r="AY26" s="565"/>
      <c r="AZ26" s="566"/>
      <c r="BA26" s="569">
        <f>施設情報!C13</f>
        <v>0</v>
      </c>
      <c r="BB26" s="570"/>
      <c r="BC26" s="570"/>
      <c r="BD26" s="571"/>
      <c r="BE26" s="575" t="s">
        <v>0</v>
      </c>
      <c r="BF26" s="575"/>
      <c r="BG26" s="576"/>
      <c r="BI26" s="71"/>
      <c r="BJ26" s="579" t="s">
        <v>106</v>
      </c>
      <c r="BK26" s="580"/>
      <c r="BL26" s="580"/>
      <c r="BM26" s="580"/>
      <c r="BN26" s="580"/>
      <c r="BO26" s="580"/>
      <c r="BP26" s="580"/>
      <c r="BQ26" s="580"/>
      <c r="BR26" s="580"/>
      <c r="BS26" s="581"/>
      <c r="BT26" s="557"/>
      <c r="BU26" s="558"/>
      <c r="BV26" s="558"/>
      <c r="BW26" s="558"/>
      <c r="BX26" s="558"/>
      <c r="BY26" s="558"/>
      <c r="BZ26" s="558"/>
      <c r="CA26" s="559"/>
    </row>
    <row r="27" spans="1:141" ht="11.1" customHeight="1" thickBot="1">
      <c r="B27" s="585"/>
      <c r="C27" s="586"/>
      <c r="D27" s="586"/>
      <c r="E27" s="586"/>
      <c r="F27" s="586"/>
      <c r="G27" s="586"/>
      <c r="H27" s="586"/>
      <c r="I27" s="587"/>
      <c r="J27" s="420"/>
      <c r="K27" s="421"/>
      <c r="L27" s="421"/>
      <c r="M27" s="421"/>
      <c r="N27" s="421"/>
      <c r="O27" s="421"/>
      <c r="P27" s="421"/>
      <c r="Q27" s="421"/>
      <c r="R27" s="588"/>
      <c r="S27" s="448"/>
      <c r="T27" s="446"/>
      <c r="U27" s="446"/>
      <c r="V27" s="446"/>
      <c r="W27" s="444"/>
      <c r="X27" s="444"/>
      <c r="Y27" s="444"/>
      <c r="Z27" s="444"/>
      <c r="AA27" s="444"/>
      <c r="AB27" s="444"/>
      <c r="AC27" s="446"/>
      <c r="AD27" s="446"/>
      <c r="AE27" s="448"/>
      <c r="AF27" s="446"/>
      <c r="AG27" s="446"/>
      <c r="AH27" s="88"/>
      <c r="AI27" s="444"/>
      <c r="AJ27" s="444"/>
      <c r="AK27" s="444"/>
      <c r="AL27" s="444"/>
      <c r="AM27" s="444"/>
      <c r="AN27" s="88"/>
      <c r="AO27" s="563"/>
      <c r="AP27" s="564"/>
      <c r="AQ27" s="567"/>
      <c r="AR27" s="567"/>
      <c r="AS27" s="567"/>
      <c r="AT27" s="567"/>
      <c r="AU27" s="567"/>
      <c r="AV27" s="567"/>
      <c r="AW27" s="567"/>
      <c r="AX27" s="567"/>
      <c r="AY27" s="567"/>
      <c r="AZ27" s="568"/>
      <c r="BA27" s="572"/>
      <c r="BB27" s="573"/>
      <c r="BC27" s="573"/>
      <c r="BD27" s="574"/>
      <c r="BE27" s="577"/>
      <c r="BF27" s="577"/>
      <c r="BG27" s="578"/>
      <c r="BI27" s="72"/>
      <c r="BJ27" s="582"/>
      <c r="BK27" s="583"/>
      <c r="BL27" s="583"/>
      <c r="BM27" s="583"/>
      <c r="BN27" s="583"/>
      <c r="BO27" s="583"/>
      <c r="BP27" s="583"/>
      <c r="BQ27" s="583"/>
      <c r="BR27" s="583"/>
      <c r="BS27" s="584"/>
      <c r="BT27" s="560"/>
      <c r="BU27" s="561"/>
      <c r="BV27" s="561"/>
      <c r="BW27" s="561"/>
      <c r="BX27" s="561"/>
      <c r="BY27" s="561"/>
      <c r="BZ27" s="561"/>
      <c r="CA27" s="562"/>
    </row>
    <row r="28" spans="1:141" s="72" customFormat="1" ht="9.75" customHeight="1" thickBot="1">
      <c r="B28" s="78"/>
      <c r="C28" s="79"/>
      <c r="D28" s="79"/>
      <c r="E28" s="79"/>
      <c r="F28" s="79"/>
      <c r="G28" s="79"/>
      <c r="H28" s="79"/>
      <c r="I28" s="79"/>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row>
    <row r="29" spans="1:141" ht="5.25" customHeight="1">
      <c r="B29" s="631" t="s">
        <v>11</v>
      </c>
      <c r="C29" s="632"/>
      <c r="D29" s="608" t="s">
        <v>14</v>
      </c>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8" t="s">
        <v>10</v>
      </c>
      <c r="AJ29" s="609"/>
      <c r="AK29" s="609"/>
      <c r="AL29" s="609"/>
      <c r="AM29" s="609"/>
      <c r="AN29" s="609"/>
      <c r="AO29" s="609"/>
      <c r="AP29" s="609"/>
      <c r="AQ29" s="609"/>
      <c r="AR29" s="609"/>
      <c r="AS29" s="609"/>
      <c r="AT29" s="636"/>
      <c r="AU29" s="608" t="s">
        <v>14</v>
      </c>
      <c r="AV29" s="609"/>
      <c r="AW29" s="609"/>
      <c r="AX29" s="609"/>
      <c r="AY29" s="609"/>
      <c r="AZ29" s="609"/>
      <c r="BA29" s="609"/>
      <c r="BB29" s="609"/>
      <c r="BC29" s="609"/>
      <c r="BD29" s="609"/>
      <c r="BE29" s="609"/>
      <c r="BF29" s="609"/>
      <c r="BG29" s="609"/>
      <c r="BH29" s="609"/>
      <c r="BI29" s="609"/>
      <c r="BJ29" s="609"/>
      <c r="BK29" s="609"/>
      <c r="BL29" s="609"/>
      <c r="BM29" s="609"/>
      <c r="BN29" s="609"/>
      <c r="BO29" s="609"/>
      <c r="BP29" s="609"/>
      <c r="BQ29" s="609"/>
      <c r="BR29" s="609"/>
      <c r="BS29" s="609"/>
      <c r="BT29" s="609"/>
      <c r="BU29" s="609"/>
      <c r="BV29" s="609"/>
      <c r="BW29" s="609"/>
      <c r="BX29" s="609"/>
      <c r="BY29" s="636"/>
      <c r="BZ29" s="608" t="s">
        <v>10</v>
      </c>
      <c r="CA29" s="609"/>
      <c r="CB29" s="609"/>
      <c r="CC29" s="609"/>
      <c r="CD29" s="609"/>
      <c r="CE29" s="609"/>
      <c r="CF29" s="609"/>
      <c r="CG29" s="609"/>
      <c r="CH29" s="609"/>
      <c r="CI29" s="609"/>
      <c r="CJ29" s="609"/>
      <c r="CK29" s="636"/>
      <c r="DU29" s="72"/>
      <c r="DV29" s="72"/>
      <c r="DW29" s="72"/>
      <c r="DX29" s="72"/>
      <c r="DY29" s="72"/>
      <c r="DZ29" s="72"/>
      <c r="EA29" s="72"/>
      <c r="EB29" s="72"/>
      <c r="EC29" s="72"/>
      <c r="ED29" s="72"/>
      <c r="EE29" s="72"/>
      <c r="EF29" s="72"/>
      <c r="EG29" s="72"/>
      <c r="EH29" s="72"/>
      <c r="EI29" s="72"/>
      <c r="EJ29" s="72"/>
      <c r="EK29" s="72"/>
    </row>
    <row r="30" spans="1:141" ht="5.25" customHeight="1">
      <c r="B30" s="633"/>
      <c r="C30" s="634"/>
      <c r="D30" s="612"/>
      <c r="E30" s="610"/>
      <c r="F30" s="610"/>
      <c r="G30" s="610"/>
      <c r="H30" s="610"/>
      <c r="I30" s="610"/>
      <c r="J30" s="610"/>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0"/>
      <c r="AH30" s="610"/>
      <c r="AI30" s="612"/>
      <c r="AJ30" s="610"/>
      <c r="AK30" s="610"/>
      <c r="AL30" s="610"/>
      <c r="AM30" s="610"/>
      <c r="AN30" s="610"/>
      <c r="AO30" s="610"/>
      <c r="AP30" s="610"/>
      <c r="AQ30" s="610"/>
      <c r="AR30" s="610"/>
      <c r="AS30" s="610"/>
      <c r="AT30" s="611"/>
      <c r="AU30" s="612"/>
      <c r="AV30" s="610"/>
      <c r="AW30" s="610"/>
      <c r="AX30" s="610"/>
      <c r="AY30" s="610"/>
      <c r="AZ30" s="610"/>
      <c r="BA30" s="610"/>
      <c r="BB30" s="610"/>
      <c r="BC30" s="610"/>
      <c r="BD30" s="610"/>
      <c r="BE30" s="610"/>
      <c r="BF30" s="610"/>
      <c r="BG30" s="610"/>
      <c r="BH30" s="610"/>
      <c r="BI30" s="610"/>
      <c r="BJ30" s="610"/>
      <c r="BK30" s="610"/>
      <c r="BL30" s="610"/>
      <c r="BM30" s="610"/>
      <c r="BN30" s="610"/>
      <c r="BO30" s="610"/>
      <c r="BP30" s="610"/>
      <c r="BQ30" s="610"/>
      <c r="BR30" s="610"/>
      <c r="BS30" s="610"/>
      <c r="BT30" s="610"/>
      <c r="BU30" s="610"/>
      <c r="BV30" s="610"/>
      <c r="BW30" s="610"/>
      <c r="BX30" s="610"/>
      <c r="BY30" s="611"/>
      <c r="BZ30" s="612"/>
      <c r="CA30" s="610"/>
      <c r="CB30" s="610"/>
      <c r="CC30" s="610"/>
      <c r="CD30" s="610"/>
      <c r="CE30" s="610"/>
      <c r="CF30" s="610"/>
      <c r="CG30" s="610"/>
      <c r="CH30" s="610"/>
      <c r="CI30" s="610"/>
      <c r="CJ30" s="610"/>
      <c r="CK30" s="611"/>
      <c r="DU30" s="72"/>
      <c r="DV30" s="72"/>
      <c r="DW30" s="72"/>
      <c r="DX30" s="72"/>
      <c r="DY30" s="72"/>
      <c r="DZ30" s="72"/>
      <c r="EA30" s="72"/>
      <c r="EB30" s="72"/>
      <c r="EC30" s="72"/>
      <c r="ED30" s="72"/>
      <c r="EE30" s="72"/>
      <c r="EF30" s="72"/>
      <c r="EG30" s="72"/>
      <c r="EH30" s="72"/>
      <c r="EI30" s="72"/>
      <c r="EJ30" s="72"/>
      <c r="EK30" s="72"/>
    </row>
    <row r="31" spans="1:141" ht="5.25" customHeight="1" thickBot="1">
      <c r="B31" s="633"/>
      <c r="C31" s="634"/>
      <c r="D31" s="612"/>
      <c r="E31" s="610"/>
      <c r="F31" s="610"/>
      <c r="G31" s="610"/>
      <c r="H31" s="610"/>
      <c r="I31" s="610"/>
      <c r="J31" s="610"/>
      <c r="K31" s="610"/>
      <c r="L31" s="610"/>
      <c r="M31" s="610"/>
      <c r="N31" s="610"/>
      <c r="O31" s="610"/>
      <c r="P31" s="610"/>
      <c r="Q31" s="610"/>
      <c r="R31" s="610"/>
      <c r="S31" s="610"/>
      <c r="T31" s="610"/>
      <c r="U31" s="610"/>
      <c r="V31" s="610"/>
      <c r="W31" s="610"/>
      <c r="X31" s="610"/>
      <c r="Y31" s="610"/>
      <c r="Z31" s="610"/>
      <c r="AA31" s="610"/>
      <c r="AB31" s="610"/>
      <c r="AC31" s="610"/>
      <c r="AD31" s="610"/>
      <c r="AE31" s="610"/>
      <c r="AF31" s="610"/>
      <c r="AG31" s="610"/>
      <c r="AH31" s="610"/>
      <c r="AI31" s="612"/>
      <c r="AJ31" s="610"/>
      <c r="AK31" s="610"/>
      <c r="AL31" s="610"/>
      <c r="AM31" s="610"/>
      <c r="AN31" s="610"/>
      <c r="AO31" s="610"/>
      <c r="AP31" s="610"/>
      <c r="AQ31" s="610"/>
      <c r="AR31" s="610"/>
      <c r="AS31" s="610"/>
      <c r="AT31" s="611"/>
      <c r="AU31" s="612"/>
      <c r="AV31" s="610"/>
      <c r="AW31" s="610"/>
      <c r="AX31" s="610"/>
      <c r="AY31" s="610"/>
      <c r="AZ31" s="610"/>
      <c r="BA31" s="610"/>
      <c r="BB31" s="610"/>
      <c r="BC31" s="610"/>
      <c r="BD31" s="610"/>
      <c r="BE31" s="610"/>
      <c r="BF31" s="610"/>
      <c r="BG31" s="610"/>
      <c r="BH31" s="610"/>
      <c r="BI31" s="610"/>
      <c r="BJ31" s="610"/>
      <c r="BK31" s="610"/>
      <c r="BL31" s="610"/>
      <c r="BM31" s="610"/>
      <c r="BN31" s="610"/>
      <c r="BO31" s="610"/>
      <c r="BP31" s="610"/>
      <c r="BQ31" s="610"/>
      <c r="BR31" s="610"/>
      <c r="BS31" s="610"/>
      <c r="BT31" s="610"/>
      <c r="BU31" s="610"/>
      <c r="BV31" s="610"/>
      <c r="BW31" s="610"/>
      <c r="BX31" s="610"/>
      <c r="BY31" s="611"/>
      <c r="BZ31" s="612"/>
      <c r="CA31" s="610"/>
      <c r="CB31" s="610"/>
      <c r="CC31" s="610"/>
      <c r="CD31" s="610"/>
      <c r="CE31" s="610"/>
      <c r="CF31" s="610"/>
      <c r="CG31" s="610"/>
      <c r="CH31" s="610"/>
      <c r="CI31" s="610"/>
      <c r="CJ31" s="610"/>
      <c r="CK31" s="611"/>
      <c r="DU31" s="72"/>
      <c r="DV31" s="72"/>
      <c r="DW31" s="72"/>
      <c r="DX31" s="72"/>
      <c r="DY31" s="72"/>
      <c r="DZ31" s="72"/>
      <c r="EA31" s="72"/>
      <c r="EB31" s="72"/>
      <c r="EC31" s="72"/>
      <c r="ED31" s="72"/>
      <c r="EE31" s="72"/>
      <c r="EF31" s="72"/>
      <c r="EG31" s="72"/>
      <c r="EH31" s="72"/>
      <c r="EI31" s="72"/>
      <c r="EJ31" s="72"/>
      <c r="EK31" s="72"/>
    </row>
    <row r="32" spans="1:141" ht="5.25" customHeight="1">
      <c r="B32" s="633"/>
      <c r="C32" s="635"/>
      <c r="D32" s="637" t="s">
        <v>20</v>
      </c>
      <c r="E32" s="638"/>
      <c r="F32" s="638"/>
      <c r="G32" s="638"/>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639">
        <f ca="1">明細書【小規模】後!AI32-明細書【小規模】前!AI32</f>
        <v>0</v>
      </c>
      <c r="AJ32" s="640"/>
      <c r="AK32" s="640"/>
      <c r="AL32" s="640"/>
      <c r="AM32" s="640"/>
      <c r="AN32" s="640"/>
      <c r="AO32" s="640"/>
      <c r="AP32" s="640"/>
      <c r="AQ32" s="640"/>
      <c r="AR32" s="640"/>
      <c r="AS32" s="640"/>
      <c r="AT32" s="641"/>
      <c r="AU32" s="642"/>
      <c r="AV32" s="642"/>
      <c r="AW32" s="642"/>
      <c r="AX32" s="642"/>
      <c r="AY32" s="642"/>
      <c r="AZ32" s="642"/>
      <c r="BA32" s="642"/>
      <c r="BB32" s="642"/>
      <c r="BC32" s="642"/>
      <c r="BD32" s="642"/>
      <c r="BE32" s="642"/>
      <c r="BF32" s="642"/>
      <c r="BG32" s="642"/>
      <c r="BH32" s="642"/>
      <c r="BI32" s="642"/>
      <c r="BJ32" s="642"/>
      <c r="BK32" s="642"/>
      <c r="BL32" s="642"/>
      <c r="BM32" s="642"/>
      <c r="BN32" s="642"/>
      <c r="BO32" s="642"/>
      <c r="BP32" s="642"/>
      <c r="BQ32" s="642"/>
      <c r="BR32" s="642"/>
      <c r="BS32" s="642"/>
      <c r="BT32" s="642"/>
      <c r="BU32" s="642"/>
      <c r="BV32" s="642"/>
      <c r="BW32" s="642"/>
      <c r="BX32" s="642"/>
      <c r="BY32" s="642"/>
      <c r="BZ32" s="589">
        <f>明細書【小規模】後!BZ32-明細書【小規模】前!BZ32</f>
        <v>0</v>
      </c>
      <c r="CA32" s="589"/>
      <c r="CB32" s="589"/>
      <c r="CC32" s="589"/>
      <c r="CD32" s="589"/>
      <c r="CE32" s="589"/>
      <c r="CF32" s="589"/>
      <c r="CG32" s="589"/>
      <c r="CH32" s="589"/>
      <c r="CI32" s="589"/>
      <c r="CJ32" s="589"/>
      <c r="CK32" s="590"/>
      <c r="DU32" s="72"/>
      <c r="DV32" s="72"/>
      <c r="DW32" s="72"/>
      <c r="DX32" s="72"/>
      <c r="DY32" s="72"/>
      <c r="DZ32" s="72"/>
      <c r="EA32" s="72"/>
      <c r="EB32" s="72"/>
      <c r="EC32" s="72"/>
      <c r="ED32" s="72"/>
      <c r="EE32" s="72"/>
      <c r="EF32" s="72"/>
      <c r="EG32" s="72"/>
      <c r="EH32" s="72"/>
      <c r="EI32" s="72"/>
      <c r="EJ32" s="72"/>
      <c r="EK32" s="72"/>
    </row>
    <row r="33" spans="2:141" ht="5.25" customHeight="1">
      <c r="B33" s="633"/>
      <c r="C33" s="635"/>
      <c r="D33" s="591"/>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518"/>
      <c r="AJ33" s="519"/>
      <c r="AK33" s="519"/>
      <c r="AL33" s="519"/>
      <c r="AM33" s="519"/>
      <c r="AN33" s="519"/>
      <c r="AO33" s="519"/>
      <c r="AP33" s="519"/>
      <c r="AQ33" s="519"/>
      <c r="AR33" s="519"/>
      <c r="AS33" s="519"/>
      <c r="AT33" s="520"/>
      <c r="AU33" s="521"/>
      <c r="AV33" s="521"/>
      <c r="AW33" s="521"/>
      <c r="AX33" s="521"/>
      <c r="AY33" s="521"/>
      <c r="AZ33" s="521"/>
      <c r="BA33" s="521"/>
      <c r="BB33" s="521"/>
      <c r="BC33" s="521"/>
      <c r="BD33" s="521"/>
      <c r="BE33" s="521"/>
      <c r="BF33" s="521"/>
      <c r="BG33" s="521"/>
      <c r="BH33" s="521"/>
      <c r="BI33" s="521"/>
      <c r="BJ33" s="521"/>
      <c r="BK33" s="521"/>
      <c r="BL33" s="521"/>
      <c r="BM33" s="521"/>
      <c r="BN33" s="521"/>
      <c r="BO33" s="521"/>
      <c r="BP33" s="521"/>
      <c r="BQ33" s="521"/>
      <c r="BR33" s="521"/>
      <c r="BS33" s="521"/>
      <c r="BT33" s="521"/>
      <c r="BU33" s="521"/>
      <c r="BV33" s="521"/>
      <c r="BW33" s="521"/>
      <c r="BX33" s="521"/>
      <c r="BY33" s="521"/>
      <c r="BZ33" s="522"/>
      <c r="CA33" s="522"/>
      <c r="CB33" s="522"/>
      <c r="CC33" s="522"/>
      <c r="CD33" s="522"/>
      <c r="CE33" s="522"/>
      <c r="CF33" s="522"/>
      <c r="CG33" s="522"/>
      <c r="CH33" s="522"/>
      <c r="CI33" s="522"/>
      <c r="CJ33" s="522"/>
      <c r="CK33" s="523"/>
      <c r="DU33" s="72"/>
      <c r="DV33" s="72"/>
      <c r="DW33" s="72"/>
      <c r="DX33" s="72"/>
      <c r="DY33" s="72"/>
      <c r="DZ33" s="72"/>
      <c r="EA33" s="72"/>
      <c r="EB33" s="72"/>
      <c r="EC33" s="72"/>
      <c r="ED33" s="72"/>
      <c r="EE33" s="72"/>
      <c r="EF33" s="72"/>
      <c r="EG33" s="72"/>
      <c r="EH33" s="72"/>
      <c r="EI33" s="72"/>
      <c r="EJ33" s="72"/>
      <c r="EK33" s="72"/>
    </row>
    <row r="34" spans="2:141" ht="5.25" customHeight="1">
      <c r="B34" s="633"/>
      <c r="C34" s="635"/>
      <c r="D34" s="591"/>
      <c r="E34" s="592"/>
      <c r="F34" s="592"/>
      <c r="G34" s="592"/>
      <c r="H34" s="592"/>
      <c r="I34" s="592"/>
      <c r="J34" s="592"/>
      <c r="K34" s="592"/>
      <c r="L34" s="592"/>
      <c r="M34" s="592"/>
      <c r="N34" s="592"/>
      <c r="O34" s="592"/>
      <c r="P34" s="592"/>
      <c r="Q34" s="592"/>
      <c r="R34" s="592"/>
      <c r="S34" s="592"/>
      <c r="T34" s="592"/>
      <c r="U34" s="592"/>
      <c r="V34" s="592"/>
      <c r="W34" s="592"/>
      <c r="X34" s="592"/>
      <c r="Y34" s="592"/>
      <c r="Z34" s="592"/>
      <c r="AA34" s="592"/>
      <c r="AB34" s="592"/>
      <c r="AC34" s="592"/>
      <c r="AD34" s="592"/>
      <c r="AE34" s="592"/>
      <c r="AF34" s="592"/>
      <c r="AG34" s="592"/>
      <c r="AH34" s="592"/>
      <c r="AI34" s="518"/>
      <c r="AJ34" s="519"/>
      <c r="AK34" s="519"/>
      <c r="AL34" s="519"/>
      <c r="AM34" s="519"/>
      <c r="AN34" s="519"/>
      <c r="AO34" s="519"/>
      <c r="AP34" s="519"/>
      <c r="AQ34" s="519"/>
      <c r="AR34" s="519"/>
      <c r="AS34" s="519"/>
      <c r="AT34" s="520"/>
      <c r="AU34" s="521"/>
      <c r="AV34" s="521"/>
      <c r="AW34" s="521"/>
      <c r="AX34" s="521"/>
      <c r="AY34" s="521"/>
      <c r="AZ34" s="521"/>
      <c r="BA34" s="521"/>
      <c r="BB34" s="521"/>
      <c r="BC34" s="521"/>
      <c r="BD34" s="521"/>
      <c r="BE34" s="521"/>
      <c r="BF34" s="521"/>
      <c r="BG34" s="521"/>
      <c r="BH34" s="521"/>
      <c r="BI34" s="521"/>
      <c r="BJ34" s="521"/>
      <c r="BK34" s="521"/>
      <c r="BL34" s="521"/>
      <c r="BM34" s="521"/>
      <c r="BN34" s="521"/>
      <c r="BO34" s="521"/>
      <c r="BP34" s="521"/>
      <c r="BQ34" s="521"/>
      <c r="BR34" s="521"/>
      <c r="BS34" s="521"/>
      <c r="BT34" s="521"/>
      <c r="BU34" s="521"/>
      <c r="BV34" s="521"/>
      <c r="BW34" s="521"/>
      <c r="BX34" s="521"/>
      <c r="BY34" s="521"/>
      <c r="BZ34" s="522"/>
      <c r="CA34" s="522"/>
      <c r="CB34" s="522"/>
      <c r="CC34" s="522"/>
      <c r="CD34" s="522"/>
      <c r="CE34" s="522"/>
      <c r="CF34" s="522"/>
      <c r="CG34" s="522"/>
      <c r="CH34" s="522"/>
      <c r="CI34" s="522"/>
      <c r="CJ34" s="522"/>
      <c r="CK34" s="523"/>
      <c r="DU34" s="72"/>
      <c r="DV34" s="72"/>
      <c r="DW34" s="72"/>
      <c r="DX34" s="72"/>
      <c r="DY34" s="72"/>
      <c r="DZ34" s="72"/>
      <c r="EA34" s="72"/>
      <c r="EB34" s="72"/>
      <c r="EC34" s="72"/>
      <c r="ED34" s="72"/>
      <c r="EE34" s="72"/>
      <c r="EF34" s="72"/>
      <c r="EG34" s="72"/>
      <c r="EH34" s="72"/>
      <c r="EI34" s="72"/>
      <c r="EJ34" s="72"/>
      <c r="EK34" s="72"/>
    </row>
    <row r="35" spans="2:141" ht="5.25" customHeight="1">
      <c r="B35" s="633"/>
      <c r="C35" s="635"/>
      <c r="D35" s="591"/>
      <c r="E35" s="592"/>
      <c r="F35" s="592"/>
      <c r="G35" s="592"/>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518"/>
      <c r="AJ35" s="519"/>
      <c r="AK35" s="519"/>
      <c r="AL35" s="519"/>
      <c r="AM35" s="519"/>
      <c r="AN35" s="519"/>
      <c r="AO35" s="519"/>
      <c r="AP35" s="519"/>
      <c r="AQ35" s="519"/>
      <c r="AR35" s="519"/>
      <c r="AS35" s="519"/>
      <c r="AT35" s="520"/>
      <c r="AU35" s="521"/>
      <c r="AV35" s="521"/>
      <c r="AW35" s="521"/>
      <c r="AX35" s="521"/>
      <c r="AY35" s="521"/>
      <c r="AZ35" s="521"/>
      <c r="BA35" s="521"/>
      <c r="BB35" s="521"/>
      <c r="BC35" s="521"/>
      <c r="BD35" s="521"/>
      <c r="BE35" s="521"/>
      <c r="BF35" s="521"/>
      <c r="BG35" s="521"/>
      <c r="BH35" s="521"/>
      <c r="BI35" s="521"/>
      <c r="BJ35" s="521"/>
      <c r="BK35" s="521"/>
      <c r="BL35" s="521"/>
      <c r="BM35" s="521"/>
      <c r="BN35" s="521"/>
      <c r="BO35" s="521"/>
      <c r="BP35" s="521"/>
      <c r="BQ35" s="521"/>
      <c r="BR35" s="521"/>
      <c r="BS35" s="521"/>
      <c r="BT35" s="521"/>
      <c r="BU35" s="521"/>
      <c r="BV35" s="521"/>
      <c r="BW35" s="521"/>
      <c r="BX35" s="521"/>
      <c r="BY35" s="521"/>
      <c r="BZ35" s="522"/>
      <c r="CA35" s="522"/>
      <c r="CB35" s="522"/>
      <c r="CC35" s="522"/>
      <c r="CD35" s="522"/>
      <c r="CE35" s="522"/>
      <c r="CF35" s="522"/>
      <c r="CG35" s="522"/>
      <c r="CH35" s="522"/>
      <c r="CI35" s="522"/>
      <c r="CJ35" s="522"/>
      <c r="CK35" s="523"/>
      <c r="DU35" s="72"/>
      <c r="DV35" s="72"/>
      <c r="DW35" s="72"/>
      <c r="DX35" s="72"/>
      <c r="DY35" s="72"/>
      <c r="DZ35" s="72"/>
      <c r="EA35" s="72"/>
      <c r="EB35" s="72"/>
      <c r="EC35" s="72"/>
      <c r="ED35" s="72"/>
      <c r="EE35" s="72"/>
      <c r="EF35" s="72"/>
      <c r="EG35" s="72"/>
      <c r="EH35" s="72"/>
      <c r="EI35" s="72"/>
      <c r="EJ35" s="72"/>
      <c r="EK35" s="72"/>
    </row>
    <row r="36" spans="2:141" ht="5.25" customHeight="1">
      <c r="B36" s="633"/>
      <c r="C36" s="635"/>
      <c r="D36" s="591"/>
      <c r="E36" s="592"/>
      <c r="F36" s="592"/>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18"/>
      <c r="AJ36" s="519"/>
      <c r="AK36" s="519"/>
      <c r="AL36" s="519"/>
      <c r="AM36" s="519"/>
      <c r="AN36" s="519"/>
      <c r="AO36" s="519"/>
      <c r="AP36" s="519"/>
      <c r="AQ36" s="519"/>
      <c r="AR36" s="519"/>
      <c r="AS36" s="519"/>
      <c r="AT36" s="520"/>
      <c r="AU36" s="521"/>
      <c r="AV36" s="521"/>
      <c r="AW36" s="521"/>
      <c r="AX36" s="521"/>
      <c r="AY36" s="521"/>
      <c r="AZ36" s="521"/>
      <c r="BA36" s="521"/>
      <c r="BB36" s="521"/>
      <c r="BC36" s="521"/>
      <c r="BD36" s="521"/>
      <c r="BE36" s="521"/>
      <c r="BF36" s="521"/>
      <c r="BG36" s="521"/>
      <c r="BH36" s="521"/>
      <c r="BI36" s="521"/>
      <c r="BJ36" s="521"/>
      <c r="BK36" s="521"/>
      <c r="BL36" s="521"/>
      <c r="BM36" s="521"/>
      <c r="BN36" s="521"/>
      <c r="BO36" s="521"/>
      <c r="BP36" s="521"/>
      <c r="BQ36" s="521"/>
      <c r="BR36" s="521"/>
      <c r="BS36" s="521"/>
      <c r="BT36" s="521"/>
      <c r="BU36" s="521"/>
      <c r="BV36" s="521"/>
      <c r="BW36" s="521"/>
      <c r="BX36" s="521"/>
      <c r="BY36" s="521"/>
      <c r="BZ36" s="522"/>
      <c r="CA36" s="522"/>
      <c r="CB36" s="522"/>
      <c r="CC36" s="522"/>
      <c r="CD36" s="522"/>
      <c r="CE36" s="522"/>
      <c r="CF36" s="522"/>
      <c r="CG36" s="522"/>
      <c r="CH36" s="522"/>
      <c r="CI36" s="522"/>
      <c r="CJ36" s="522"/>
      <c r="CK36" s="523"/>
      <c r="DU36" s="72"/>
      <c r="DV36" s="72"/>
      <c r="DW36" s="72"/>
      <c r="DX36" s="72"/>
      <c r="DY36" s="72"/>
      <c r="DZ36" s="72"/>
      <c r="EA36" s="72"/>
      <c r="EB36" s="72"/>
      <c r="EC36" s="72"/>
      <c r="ED36" s="72"/>
      <c r="EE36" s="72"/>
      <c r="EF36" s="72"/>
      <c r="EG36" s="72"/>
      <c r="EH36" s="72"/>
      <c r="EI36" s="72"/>
      <c r="EJ36" s="72"/>
      <c r="EK36" s="72"/>
    </row>
    <row r="37" spans="2:141" ht="5.25" customHeight="1">
      <c r="B37" s="633"/>
      <c r="C37" s="635"/>
      <c r="D37" s="591" t="s">
        <v>346</v>
      </c>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592"/>
      <c r="AH37" s="592"/>
      <c r="AI37" s="518">
        <f ca="1">明細書【小規模】後!AI37-明細書【小規模】前!AI37</f>
        <v>0</v>
      </c>
      <c r="AJ37" s="519"/>
      <c r="AK37" s="519"/>
      <c r="AL37" s="519"/>
      <c r="AM37" s="519"/>
      <c r="AN37" s="519"/>
      <c r="AO37" s="519"/>
      <c r="AP37" s="519"/>
      <c r="AQ37" s="519"/>
      <c r="AR37" s="519"/>
      <c r="AS37" s="519"/>
      <c r="AT37" s="520"/>
      <c r="AU37" s="521"/>
      <c r="AV37" s="521"/>
      <c r="AW37" s="521"/>
      <c r="AX37" s="521"/>
      <c r="AY37" s="521"/>
      <c r="AZ37" s="521"/>
      <c r="BA37" s="521"/>
      <c r="BB37" s="521"/>
      <c r="BC37" s="521"/>
      <c r="BD37" s="521"/>
      <c r="BE37" s="521"/>
      <c r="BF37" s="521"/>
      <c r="BG37" s="521"/>
      <c r="BH37" s="521"/>
      <c r="BI37" s="521"/>
      <c r="BJ37" s="521"/>
      <c r="BK37" s="521"/>
      <c r="BL37" s="521"/>
      <c r="BM37" s="521"/>
      <c r="BN37" s="521"/>
      <c r="BO37" s="521"/>
      <c r="BP37" s="521"/>
      <c r="BQ37" s="521"/>
      <c r="BR37" s="521"/>
      <c r="BS37" s="521"/>
      <c r="BT37" s="521"/>
      <c r="BU37" s="521"/>
      <c r="BV37" s="521"/>
      <c r="BW37" s="521"/>
      <c r="BX37" s="521"/>
      <c r="BY37" s="521"/>
      <c r="BZ37" s="522">
        <f>明細書【小規模】後!BZ37-明細書【小規模】前!BZ37</f>
        <v>0</v>
      </c>
      <c r="CA37" s="522"/>
      <c r="CB37" s="522"/>
      <c r="CC37" s="522"/>
      <c r="CD37" s="522"/>
      <c r="CE37" s="522"/>
      <c r="CF37" s="522"/>
      <c r="CG37" s="522"/>
      <c r="CH37" s="522"/>
      <c r="CI37" s="522"/>
      <c r="CJ37" s="522"/>
      <c r="CK37" s="523"/>
    </row>
    <row r="38" spans="2:141" ht="5.25" customHeight="1">
      <c r="B38" s="633"/>
      <c r="C38" s="635"/>
      <c r="D38" s="591"/>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518"/>
      <c r="AJ38" s="519"/>
      <c r="AK38" s="519"/>
      <c r="AL38" s="519"/>
      <c r="AM38" s="519"/>
      <c r="AN38" s="519"/>
      <c r="AO38" s="519"/>
      <c r="AP38" s="519"/>
      <c r="AQ38" s="519"/>
      <c r="AR38" s="519"/>
      <c r="AS38" s="519"/>
      <c r="AT38" s="520"/>
      <c r="AU38" s="521"/>
      <c r="AV38" s="521"/>
      <c r="AW38" s="521"/>
      <c r="AX38" s="521"/>
      <c r="AY38" s="521"/>
      <c r="AZ38" s="521"/>
      <c r="BA38" s="521"/>
      <c r="BB38" s="521"/>
      <c r="BC38" s="521"/>
      <c r="BD38" s="521"/>
      <c r="BE38" s="521"/>
      <c r="BF38" s="521"/>
      <c r="BG38" s="521"/>
      <c r="BH38" s="521"/>
      <c r="BI38" s="521"/>
      <c r="BJ38" s="521"/>
      <c r="BK38" s="521"/>
      <c r="BL38" s="521"/>
      <c r="BM38" s="521"/>
      <c r="BN38" s="521"/>
      <c r="BO38" s="521"/>
      <c r="BP38" s="521"/>
      <c r="BQ38" s="521"/>
      <c r="BR38" s="521"/>
      <c r="BS38" s="521"/>
      <c r="BT38" s="521"/>
      <c r="BU38" s="521"/>
      <c r="BV38" s="521"/>
      <c r="BW38" s="521"/>
      <c r="BX38" s="521"/>
      <c r="BY38" s="521"/>
      <c r="BZ38" s="522"/>
      <c r="CA38" s="522"/>
      <c r="CB38" s="522"/>
      <c r="CC38" s="522"/>
      <c r="CD38" s="522"/>
      <c r="CE38" s="522"/>
      <c r="CF38" s="522"/>
      <c r="CG38" s="522"/>
      <c r="CH38" s="522"/>
      <c r="CI38" s="522"/>
      <c r="CJ38" s="522"/>
      <c r="CK38" s="523"/>
    </row>
    <row r="39" spans="2:141" ht="5.25" customHeight="1">
      <c r="B39" s="633"/>
      <c r="C39" s="635"/>
      <c r="D39" s="591"/>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18"/>
      <c r="AJ39" s="519"/>
      <c r="AK39" s="519"/>
      <c r="AL39" s="519"/>
      <c r="AM39" s="519"/>
      <c r="AN39" s="519"/>
      <c r="AO39" s="519"/>
      <c r="AP39" s="519"/>
      <c r="AQ39" s="519"/>
      <c r="AR39" s="519"/>
      <c r="AS39" s="519"/>
      <c r="AT39" s="520"/>
      <c r="AU39" s="521"/>
      <c r="AV39" s="521"/>
      <c r="AW39" s="521"/>
      <c r="AX39" s="521"/>
      <c r="AY39" s="521"/>
      <c r="AZ39" s="521"/>
      <c r="BA39" s="521"/>
      <c r="BB39" s="521"/>
      <c r="BC39" s="521"/>
      <c r="BD39" s="521"/>
      <c r="BE39" s="521"/>
      <c r="BF39" s="521"/>
      <c r="BG39" s="521"/>
      <c r="BH39" s="521"/>
      <c r="BI39" s="521"/>
      <c r="BJ39" s="521"/>
      <c r="BK39" s="521"/>
      <c r="BL39" s="521"/>
      <c r="BM39" s="521"/>
      <c r="BN39" s="521"/>
      <c r="BO39" s="521"/>
      <c r="BP39" s="521"/>
      <c r="BQ39" s="521"/>
      <c r="BR39" s="521"/>
      <c r="BS39" s="521"/>
      <c r="BT39" s="521"/>
      <c r="BU39" s="521"/>
      <c r="BV39" s="521"/>
      <c r="BW39" s="521"/>
      <c r="BX39" s="521"/>
      <c r="BY39" s="521"/>
      <c r="BZ39" s="522"/>
      <c r="CA39" s="522"/>
      <c r="CB39" s="522"/>
      <c r="CC39" s="522"/>
      <c r="CD39" s="522"/>
      <c r="CE39" s="522"/>
      <c r="CF39" s="522"/>
      <c r="CG39" s="522"/>
      <c r="CH39" s="522"/>
      <c r="CI39" s="522"/>
      <c r="CJ39" s="522"/>
      <c r="CK39" s="523"/>
    </row>
    <row r="40" spans="2:141" ht="5.25" customHeight="1">
      <c r="B40" s="633"/>
      <c r="C40" s="635"/>
      <c r="D40" s="591"/>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18"/>
      <c r="AJ40" s="519"/>
      <c r="AK40" s="519"/>
      <c r="AL40" s="519"/>
      <c r="AM40" s="519"/>
      <c r="AN40" s="519"/>
      <c r="AO40" s="519"/>
      <c r="AP40" s="519"/>
      <c r="AQ40" s="519"/>
      <c r="AR40" s="519"/>
      <c r="AS40" s="519"/>
      <c r="AT40" s="520"/>
      <c r="AU40" s="521"/>
      <c r="AV40" s="521"/>
      <c r="AW40" s="521"/>
      <c r="AX40" s="521"/>
      <c r="AY40" s="521"/>
      <c r="AZ40" s="521"/>
      <c r="BA40" s="521"/>
      <c r="BB40" s="521"/>
      <c r="BC40" s="521"/>
      <c r="BD40" s="521"/>
      <c r="BE40" s="521"/>
      <c r="BF40" s="521"/>
      <c r="BG40" s="521"/>
      <c r="BH40" s="521"/>
      <c r="BI40" s="521"/>
      <c r="BJ40" s="521"/>
      <c r="BK40" s="521"/>
      <c r="BL40" s="521"/>
      <c r="BM40" s="521"/>
      <c r="BN40" s="521"/>
      <c r="BO40" s="521"/>
      <c r="BP40" s="521"/>
      <c r="BQ40" s="521"/>
      <c r="BR40" s="521"/>
      <c r="BS40" s="521"/>
      <c r="BT40" s="521"/>
      <c r="BU40" s="521"/>
      <c r="BV40" s="521"/>
      <c r="BW40" s="521"/>
      <c r="BX40" s="521"/>
      <c r="BY40" s="521"/>
      <c r="BZ40" s="522"/>
      <c r="CA40" s="522"/>
      <c r="CB40" s="522"/>
      <c r="CC40" s="522"/>
      <c r="CD40" s="522"/>
      <c r="CE40" s="522"/>
      <c r="CF40" s="522"/>
      <c r="CG40" s="522"/>
      <c r="CH40" s="522"/>
      <c r="CI40" s="522"/>
      <c r="CJ40" s="522"/>
      <c r="CK40" s="523"/>
    </row>
    <row r="41" spans="2:141" ht="5.25" customHeight="1">
      <c r="B41" s="633"/>
      <c r="C41" s="635"/>
      <c r="D41" s="591"/>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518"/>
      <c r="AJ41" s="519"/>
      <c r="AK41" s="519"/>
      <c r="AL41" s="519"/>
      <c r="AM41" s="519"/>
      <c r="AN41" s="519"/>
      <c r="AO41" s="519"/>
      <c r="AP41" s="519"/>
      <c r="AQ41" s="519"/>
      <c r="AR41" s="519"/>
      <c r="AS41" s="519"/>
      <c r="AT41" s="520"/>
      <c r="AU41" s="521"/>
      <c r="AV41" s="521"/>
      <c r="AW41" s="521"/>
      <c r="AX41" s="521"/>
      <c r="AY41" s="521"/>
      <c r="AZ41" s="521"/>
      <c r="BA41" s="521"/>
      <c r="BB41" s="521"/>
      <c r="BC41" s="521"/>
      <c r="BD41" s="521"/>
      <c r="BE41" s="521"/>
      <c r="BF41" s="521"/>
      <c r="BG41" s="521"/>
      <c r="BH41" s="521"/>
      <c r="BI41" s="521"/>
      <c r="BJ41" s="521"/>
      <c r="BK41" s="521"/>
      <c r="BL41" s="521"/>
      <c r="BM41" s="521"/>
      <c r="BN41" s="521"/>
      <c r="BO41" s="521"/>
      <c r="BP41" s="521"/>
      <c r="BQ41" s="521"/>
      <c r="BR41" s="521"/>
      <c r="BS41" s="521"/>
      <c r="BT41" s="521"/>
      <c r="BU41" s="521"/>
      <c r="BV41" s="521"/>
      <c r="BW41" s="521"/>
      <c r="BX41" s="521"/>
      <c r="BY41" s="521"/>
      <c r="BZ41" s="522"/>
      <c r="CA41" s="522"/>
      <c r="CB41" s="522"/>
      <c r="CC41" s="522"/>
      <c r="CD41" s="522"/>
      <c r="CE41" s="522"/>
      <c r="CF41" s="522"/>
      <c r="CG41" s="522"/>
      <c r="CH41" s="522"/>
      <c r="CI41" s="522"/>
      <c r="CJ41" s="522"/>
      <c r="CK41" s="523"/>
    </row>
    <row r="42" spans="2:141" ht="5.25" customHeight="1">
      <c r="B42" s="633"/>
      <c r="C42" s="635"/>
      <c r="D42" s="524" t="s">
        <v>275</v>
      </c>
      <c r="E42" s="525"/>
      <c r="F42" s="525"/>
      <c r="G42" s="525"/>
      <c r="H42" s="525"/>
      <c r="I42" s="525"/>
      <c r="J42" s="525"/>
      <c r="K42" s="525"/>
      <c r="L42" s="525"/>
      <c r="M42" s="525"/>
      <c r="N42" s="525"/>
      <c r="O42" s="525"/>
      <c r="P42" s="525"/>
      <c r="Q42" s="525"/>
      <c r="R42" s="525"/>
      <c r="S42" s="525"/>
      <c r="T42" s="525"/>
      <c r="U42" s="525"/>
      <c r="V42" s="525"/>
      <c r="W42" s="525"/>
      <c r="X42" s="525"/>
      <c r="Y42" s="525"/>
      <c r="Z42" s="525"/>
      <c r="AA42" s="526"/>
      <c r="AB42" s="516" t="str">
        <f>施設情報!C23&amp;""</f>
        <v/>
      </c>
      <c r="AC42" s="517"/>
      <c r="AD42" s="517"/>
      <c r="AE42" s="517"/>
      <c r="AF42" s="517"/>
      <c r="AG42" s="517"/>
      <c r="AH42" s="517"/>
      <c r="AI42" s="518">
        <f>明細書【小規模】後!AI42-明細書【小規模】前!AI42</f>
        <v>0</v>
      </c>
      <c r="AJ42" s="519"/>
      <c r="AK42" s="519"/>
      <c r="AL42" s="519"/>
      <c r="AM42" s="519"/>
      <c r="AN42" s="519"/>
      <c r="AO42" s="519"/>
      <c r="AP42" s="519"/>
      <c r="AQ42" s="519"/>
      <c r="AR42" s="519"/>
      <c r="AS42" s="519"/>
      <c r="AT42" s="520"/>
      <c r="AU42" s="521"/>
      <c r="AV42" s="521"/>
      <c r="AW42" s="521"/>
      <c r="AX42" s="521"/>
      <c r="AY42" s="521"/>
      <c r="AZ42" s="521"/>
      <c r="BA42" s="521"/>
      <c r="BB42" s="521"/>
      <c r="BC42" s="521"/>
      <c r="BD42" s="521"/>
      <c r="BE42" s="521"/>
      <c r="BF42" s="521"/>
      <c r="BG42" s="521"/>
      <c r="BH42" s="521"/>
      <c r="BI42" s="521"/>
      <c r="BJ42" s="521"/>
      <c r="BK42" s="521"/>
      <c r="BL42" s="521"/>
      <c r="BM42" s="521"/>
      <c r="BN42" s="521"/>
      <c r="BO42" s="521"/>
      <c r="BP42" s="521"/>
      <c r="BQ42" s="521"/>
      <c r="BR42" s="521"/>
      <c r="BS42" s="521"/>
      <c r="BT42" s="521"/>
      <c r="BU42" s="521"/>
      <c r="BV42" s="521"/>
      <c r="BW42" s="521"/>
      <c r="BX42" s="521"/>
      <c r="BY42" s="521"/>
      <c r="BZ42" s="522">
        <f>明細書【小規模】後!BZ42-明細書【小規模】前!BZ42</f>
        <v>0</v>
      </c>
      <c r="CA42" s="522"/>
      <c r="CB42" s="522"/>
      <c r="CC42" s="522"/>
      <c r="CD42" s="522"/>
      <c r="CE42" s="522"/>
      <c r="CF42" s="522"/>
      <c r="CG42" s="522"/>
      <c r="CH42" s="522"/>
      <c r="CI42" s="522"/>
      <c r="CJ42" s="522"/>
      <c r="CK42" s="523"/>
    </row>
    <row r="43" spans="2:141" ht="5.25" customHeight="1">
      <c r="B43" s="633"/>
      <c r="C43" s="635"/>
      <c r="D43" s="527"/>
      <c r="E43" s="528"/>
      <c r="F43" s="528"/>
      <c r="G43" s="528"/>
      <c r="H43" s="528"/>
      <c r="I43" s="528"/>
      <c r="J43" s="528"/>
      <c r="K43" s="528"/>
      <c r="L43" s="528"/>
      <c r="M43" s="528"/>
      <c r="N43" s="528"/>
      <c r="O43" s="528"/>
      <c r="P43" s="528"/>
      <c r="Q43" s="528"/>
      <c r="R43" s="528"/>
      <c r="S43" s="528"/>
      <c r="T43" s="528"/>
      <c r="U43" s="528"/>
      <c r="V43" s="528"/>
      <c r="W43" s="528"/>
      <c r="X43" s="528"/>
      <c r="Y43" s="528"/>
      <c r="Z43" s="528"/>
      <c r="AA43" s="529"/>
      <c r="AB43" s="516"/>
      <c r="AC43" s="517"/>
      <c r="AD43" s="517"/>
      <c r="AE43" s="517"/>
      <c r="AF43" s="517"/>
      <c r="AG43" s="517"/>
      <c r="AH43" s="517"/>
      <c r="AI43" s="518"/>
      <c r="AJ43" s="519"/>
      <c r="AK43" s="519"/>
      <c r="AL43" s="519"/>
      <c r="AM43" s="519"/>
      <c r="AN43" s="519"/>
      <c r="AO43" s="519"/>
      <c r="AP43" s="519"/>
      <c r="AQ43" s="519"/>
      <c r="AR43" s="519"/>
      <c r="AS43" s="519"/>
      <c r="AT43" s="520"/>
      <c r="AU43" s="521"/>
      <c r="AV43" s="521"/>
      <c r="AW43" s="521"/>
      <c r="AX43" s="521"/>
      <c r="AY43" s="521"/>
      <c r="AZ43" s="521"/>
      <c r="BA43" s="521"/>
      <c r="BB43" s="521"/>
      <c r="BC43" s="521"/>
      <c r="BD43" s="521"/>
      <c r="BE43" s="521"/>
      <c r="BF43" s="521"/>
      <c r="BG43" s="521"/>
      <c r="BH43" s="521"/>
      <c r="BI43" s="521"/>
      <c r="BJ43" s="521"/>
      <c r="BK43" s="521"/>
      <c r="BL43" s="521"/>
      <c r="BM43" s="521"/>
      <c r="BN43" s="521"/>
      <c r="BO43" s="521"/>
      <c r="BP43" s="521"/>
      <c r="BQ43" s="521"/>
      <c r="BR43" s="521"/>
      <c r="BS43" s="521"/>
      <c r="BT43" s="521"/>
      <c r="BU43" s="521"/>
      <c r="BV43" s="521"/>
      <c r="BW43" s="521"/>
      <c r="BX43" s="521"/>
      <c r="BY43" s="521"/>
      <c r="BZ43" s="522"/>
      <c r="CA43" s="522"/>
      <c r="CB43" s="522"/>
      <c r="CC43" s="522"/>
      <c r="CD43" s="522"/>
      <c r="CE43" s="522"/>
      <c r="CF43" s="522"/>
      <c r="CG43" s="522"/>
      <c r="CH43" s="522"/>
      <c r="CI43" s="522"/>
      <c r="CJ43" s="522"/>
      <c r="CK43" s="523"/>
    </row>
    <row r="44" spans="2:141" ht="5.25" customHeight="1">
      <c r="B44" s="633"/>
      <c r="C44" s="635"/>
      <c r="D44" s="527"/>
      <c r="E44" s="528"/>
      <c r="F44" s="528"/>
      <c r="G44" s="528"/>
      <c r="H44" s="528"/>
      <c r="I44" s="528"/>
      <c r="J44" s="528"/>
      <c r="K44" s="528"/>
      <c r="L44" s="528"/>
      <c r="M44" s="528"/>
      <c r="N44" s="528"/>
      <c r="O44" s="528"/>
      <c r="P44" s="528"/>
      <c r="Q44" s="528"/>
      <c r="R44" s="528"/>
      <c r="S44" s="528"/>
      <c r="T44" s="528"/>
      <c r="U44" s="528"/>
      <c r="V44" s="528"/>
      <c r="W44" s="528"/>
      <c r="X44" s="528"/>
      <c r="Y44" s="528"/>
      <c r="Z44" s="528"/>
      <c r="AA44" s="529"/>
      <c r="AB44" s="516"/>
      <c r="AC44" s="517"/>
      <c r="AD44" s="517"/>
      <c r="AE44" s="517"/>
      <c r="AF44" s="517"/>
      <c r="AG44" s="517"/>
      <c r="AH44" s="517"/>
      <c r="AI44" s="518"/>
      <c r="AJ44" s="519"/>
      <c r="AK44" s="519"/>
      <c r="AL44" s="519"/>
      <c r="AM44" s="519"/>
      <c r="AN44" s="519"/>
      <c r="AO44" s="519"/>
      <c r="AP44" s="519"/>
      <c r="AQ44" s="519"/>
      <c r="AR44" s="519"/>
      <c r="AS44" s="519"/>
      <c r="AT44" s="520"/>
      <c r="AU44" s="521"/>
      <c r="AV44" s="521"/>
      <c r="AW44" s="521"/>
      <c r="AX44" s="521"/>
      <c r="AY44" s="521"/>
      <c r="AZ44" s="521"/>
      <c r="BA44" s="521"/>
      <c r="BB44" s="521"/>
      <c r="BC44" s="521"/>
      <c r="BD44" s="521"/>
      <c r="BE44" s="521"/>
      <c r="BF44" s="521"/>
      <c r="BG44" s="521"/>
      <c r="BH44" s="521"/>
      <c r="BI44" s="521"/>
      <c r="BJ44" s="521"/>
      <c r="BK44" s="521"/>
      <c r="BL44" s="521"/>
      <c r="BM44" s="521"/>
      <c r="BN44" s="521"/>
      <c r="BO44" s="521"/>
      <c r="BP44" s="521"/>
      <c r="BQ44" s="521"/>
      <c r="BR44" s="521"/>
      <c r="BS44" s="521"/>
      <c r="BT44" s="521"/>
      <c r="BU44" s="521"/>
      <c r="BV44" s="521"/>
      <c r="BW44" s="521"/>
      <c r="BX44" s="521"/>
      <c r="BY44" s="521"/>
      <c r="BZ44" s="522"/>
      <c r="CA44" s="522"/>
      <c r="CB44" s="522"/>
      <c r="CC44" s="522"/>
      <c r="CD44" s="522"/>
      <c r="CE44" s="522"/>
      <c r="CF44" s="522"/>
      <c r="CG44" s="522"/>
      <c r="CH44" s="522"/>
      <c r="CI44" s="522"/>
      <c r="CJ44" s="522"/>
      <c r="CK44" s="523"/>
    </row>
    <row r="45" spans="2:141" ht="5.25" customHeight="1">
      <c r="B45" s="633"/>
      <c r="C45" s="635"/>
      <c r="D45" s="527"/>
      <c r="E45" s="528"/>
      <c r="F45" s="528"/>
      <c r="G45" s="528"/>
      <c r="H45" s="528"/>
      <c r="I45" s="528"/>
      <c r="J45" s="528"/>
      <c r="K45" s="528"/>
      <c r="L45" s="528"/>
      <c r="M45" s="528"/>
      <c r="N45" s="528"/>
      <c r="O45" s="528"/>
      <c r="P45" s="528"/>
      <c r="Q45" s="528"/>
      <c r="R45" s="528"/>
      <c r="S45" s="528"/>
      <c r="T45" s="528"/>
      <c r="U45" s="528"/>
      <c r="V45" s="528"/>
      <c r="W45" s="528"/>
      <c r="X45" s="528"/>
      <c r="Y45" s="528"/>
      <c r="Z45" s="528"/>
      <c r="AA45" s="529"/>
      <c r="AB45" s="516"/>
      <c r="AC45" s="517"/>
      <c r="AD45" s="517"/>
      <c r="AE45" s="517"/>
      <c r="AF45" s="517"/>
      <c r="AG45" s="517"/>
      <c r="AH45" s="517"/>
      <c r="AI45" s="518"/>
      <c r="AJ45" s="519"/>
      <c r="AK45" s="519"/>
      <c r="AL45" s="519"/>
      <c r="AM45" s="519"/>
      <c r="AN45" s="519"/>
      <c r="AO45" s="519"/>
      <c r="AP45" s="519"/>
      <c r="AQ45" s="519"/>
      <c r="AR45" s="519"/>
      <c r="AS45" s="519"/>
      <c r="AT45" s="520"/>
      <c r="AU45" s="521"/>
      <c r="AV45" s="521"/>
      <c r="AW45" s="521"/>
      <c r="AX45" s="521"/>
      <c r="AY45" s="521"/>
      <c r="AZ45" s="521"/>
      <c r="BA45" s="521"/>
      <c r="BB45" s="521"/>
      <c r="BC45" s="521"/>
      <c r="BD45" s="521"/>
      <c r="BE45" s="521"/>
      <c r="BF45" s="521"/>
      <c r="BG45" s="521"/>
      <c r="BH45" s="521"/>
      <c r="BI45" s="521"/>
      <c r="BJ45" s="521"/>
      <c r="BK45" s="521"/>
      <c r="BL45" s="521"/>
      <c r="BM45" s="521"/>
      <c r="BN45" s="521"/>
      <c r="BO45" s="521"/>
      <c r="BP45" s="521"/>
      <c r="BQ45" s="521"/>
      <c r="BR45" s="521"/>
      <c r="BS45" s="521"/>
      <c r="BT45" s="521"/>
      <c r="BU45" s="521"/>
      <c r="BV45" s="521"/>
      <c r="BW45" s="521"/>
      <c r="BX45" s="521"/>
      <c r="BY45" s="521"/>
      <c r="BZ45" s="522"/>
      <c r="CA45" s="522"/>
      <c r="CB45" s="522"/>
      <c r="CC45" s="522"/>
      <c r="CD45" s="522"/>
      <c r="CE45" s="522"/>
      <c r="CF45" s="522"/>
      <c r="CG45" s="522"/>
      <c r="CH45" s="522"/>
      <c r="CI45" s="522"/>
      <c r="CJ45" s="522"/>
      <c r="CK45" s="523"/>
    </row>
    <row r="46" spans="2:141" ht="5.25" customHeight="1">
      <c r="B46" s="633"/>
      <c r="C46" s="635"/>
      <c r="D46" s="530"/>
      <c r="E46" s="531"/>
      <c r="F46" s="531"/>
      <c r="G46" s="531"/>
      <c r="H46" s="531"/>
      <c r="I46" s="531"/>
      <c r="J46" s="531"/>
      <c r="K46" s="531"/>
      <c r="L46" s="531"/>
      <c r="M46" s="531"/>
      <c r="N46" s="531"/>
      <c r="O46" s="531"/>
      <c r="P46" s="531"/>
      <c r="Q46" s="531"/>
      <c r="R46" s="531"/>
      <c r="S46" s="531"/>
      <c r="T46" s="531"/>
      <c r="U46" s="531"/>
      <c r="V46" s="531"/>
      <c r="W46" s="531"/>
      <c r="X46" s="531"/>
      <c r="Y46" s="531"/>
      <c r="Z46" s="531"/>
      <c r="AA46" s="532"/>
      <c r="AB46" s="516"/>
      <c r="AC46" s="517"/>
      <c r="AD46" s="517"/>
      <c r="AE46" s="517"/>
      <c r="AF46" s="517"/>
      <c r="AG46" s="517"/>
      <c r="AH46" s="517"/>
      <c r="AI46" s="518"/>
      <c r="AJ46" s="519"/>
      <c r="AK46" s="519"/>
      <c r="AL46" s="519"/>
      <c r="AM46" s="519"/>
      <c r="AN46" s="519"/>
      <c r="AO46" s="519"/>
      <c r="AP46" s="519"/>
      <c r="AQ46" s="519"/>
      <c r="AR46" s="519"/>
      <c r="AS46" s="519"/>
      <c r="AT46" s="520"/>
      <c r="AU46" s="521"/>
      <c r="AV46" s="521"/>
      <c r="AW46" s="521"/>
      <c r="AX46" s="521"/>
      <c r="AY46" s="521"/>
      <c r="AZ46" s="521"/>
      <c r="BA46" s="521"/>
      <c r="BB46" s="521"/>
      <c r="BC46" s="521"/>
      <c r="BD46" s="521"/>
      <c r="BE46" s="521"/>
      <c r="BF46" s="521"/>
      <c r="BG46" s="521"/>
      <c r="BH46" s="521"/>
      <c r="BI46" s="521"/>
      <c r="BJ46" s="521"/>
      <c r="BK46" s="521"/>
      <c r="BL46" s="521"/>
      <c r="BM46" s="521"/>
      <c r="BN46" s="521"/>
      <c r="BO46" s="521"/>
      <c r="BP46" s="521"/>
      <c r="BQ46" s="521"/>
      <c r="BR46" s="521"/>
      <c r="BS46" s="521"/>
      <c r="BT46" s="521"/>
      <c r="BU46" s="521"/>
      <c r="BV46" s="521"/>
      <c r="BW46" s="521"/>
      <c r="BX46" s="521"/>
      <c r="BY46" s="521"/>
      <c r="BZ46" s="522"/>
      <c r="CA46" s="522"/>
      <c r="CB46" s="522"/>
      <c r="CC46" s="522"/>
      <c r="CD46" s="522"/>
      <c r="CE46" s="522"/>
      <c r="CF46" s="522"/>
      <c r="CG46" s="522"/>
      <c r="CH46" s="522"/>
      <c r="CI46" s="522"/>
      <c r="CJ46" s="522"/>
      <c r="CK46" s="523"/>
    </row>
    <row r="47" spans="2:141" ht="5.25" customHeight="1">
      <c r="B47" s="633"/>
      <c r="C47" s="635"/>
      <c r="D47" s="510" t="s">
        <v>307</v>
      </c>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6" t="str">
        <f>施設情報!C29&amp;""</f>
        <v/>
      </c>
      <c r="AC47" s="517"/>
      <c r="AD47" s="517"/>
      <c r="AE47" s="517"/>
      <c r="AF47" s="517"/>
      <c r="AG47" s="517"/>
      <c r="AH47" s="517"/>
      <c r="AI47" s="518">
        <f>明細書【小規模】後!AI47-明細書【小規模】前!AI47</f>
        <v>0</v>
      </c>
      <c r="AJ47" s="519"/>
      <c r="AK47" s="519"/>
      <c r="AL47" s="519"/>
      <c r="AM47" s="519"/>
      <c r="AN47" s="519"/>
      <c r="AO47" s="519"/>
      <c r="AP47" s="519"/>
      <c r="AQ47" s="519"/>
      <c r="AR47" s="519"/>
      <c r="AS47" s="519"/>
      <c r="AT47" s="520"/>
      <c r="AU47" s="521"/>
      <c r="AV47" s="521"/>
      <c r="AW47" s="521"/>
      <c r="AX47" s="521"/>
      <c r="AY47" s="521"/>
      <c r="AZ47" s="521"/>
      <c r="BA47" s="521"/>
      <c r="BB47" s="521"/>
      <c r="BC47" s="521"/>
      <c r="BD47" s="521"/>
      <c r="BE47" s="521"/>
      <c r="BF47" s="521"/>
      <c r="BG47" s="521"/>
      <c r="BH47" s="521"/>
      <c r="BI47" s="521"/>
      <c r="BJ47" s="521"/>
      <c r="BK47" s="521"/>
      <c r="BL47" s="521"/>
      <c r="BM47" s="521"/>
      <c r="BN47" s="521"/>
      <c r="BO47" s="521"/>
      <c r="BP47" s="521"/>
      <c r="BQ47" s="521"/>
      <c r="BR47" s="521"/>
      <c r="BS47" s="521"/>
      <c r="BT47" s="521"/>
      <c r="BU47" s="521"/>
      <c r="BV47" s="521"/>
      <c r="BW47" s="521"/>
      <c r="BX47" s="521"/>
      <c r="BY47" s="521"/>
      <c r="BZ47" s="522">
        <f>明細書【小規模】後!BZ47-明細書【小規模】前!BZ47</f>
        <v>0</v>
      </c>
      <c r="CA47" s="522"/>
      <c r="CB47" s="522"/>
      <c r="CC47" s="522"/>
      <c r="CD47" s="522"/>
      <c r="CE47" s="522"/>
      <c r="CF47" s="522"/>
      <c r="CG47" s="522"/>
      <c r="CH47" s="522"/>
      <c r="CI47" s="522"/>
      <c r="CJ47" s="522"/>
      <c r="CK47" s="523"/>
    </row>
    <row r="48" spans="2:141" ht="5.25" customHeight="1">
      <c r="B48" s="633"/>
      <c r="C48" s="635"/>
      <c r="D48" s="512"/>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6"/>
      <c r="AC48" s="517"/>
      <c r="AD48" s="517"/>
      <c r="AE48" s="517"/>
      <c r="AF48" s="517"/>
      <c r="AG48" s="517"/>
      <c r="AH48" s="517"/>
      <c r="AI48" s="518"/>
      <c r="AJ48" s="519"/>
      <c r="AK48" s="519"/>
      <c r="AL48" s="519"/>
      <c r="AM48" s="519"/>
      <c r="AN48" s="519"/>
      <c r="AO48" s="519"/>
      <c r="AP48" s="519"/>
      <c r="AQ48" s="519"/>
      <c r="AR48" s="519"/>
      <c r="AS48" s="519"/>
      <c r="AT48" s="520"/>
      <c r="AU48" s="521"/>
      <c r="AV48" s="521"/>
      <c r="AW48" s="521"/>
      <c r="AX48" s="521"/>
      <c r="AY48" s="521"/>
      <c r="AZ48" s="521"/>
      <c r="BA48" s="521"/>
      <c r="BB48" s="521"/>
      <c r="BC48" s="521"/>
      <c r="BD48" s="521"/>
      <c r="BE48" s="521"/>
      <c r="BF48" s="521"/>
      <c r="BG48" s="521"/>
      <c r="BH48" s="521"/>
      <c r="BI48" s="521"/>
      <c r="BJ48" s="521"/>
      <c r="BK48" s="521"/>
      <c r="BL48" s="521"/>
      <c r="BM48" s="521"/>
      <c r="BN48" s="521"/>
      <c r="BO48" s="521"/>
      <c r="BP48" s="521"/>
      <c r="BQ48" s="521"/>
      <c r="BR48" s="521"/>
      <c r="BS48" s="521"/>
      <c r="BT48" s="521"/>
      <c r="BU48" s="521"/>
      <c r="BV48" s="521"/>
      <c r="BW48" s="521"/>
      <c r="BX48" s="521"/>
      <c r="BY48" s="521"/>
      <c r="BZ48" s="522"/>
      <c r="CA48" s="522"/>
      <c r="CB48" s="522"/>
      <c r="CC48" s="522"/>
      <c r="CD48" s="522"/>
      <c r="CE48" s="522"/>
      <c r="CF48" s="522"/>
      <c r="CG48" s="522"/>
      <c r="CH48" s="522"/>
      <c r="CI48" s="522"/>
      <c r="CJ48" s="522"/>
      <c r="CK48" s="523"/>
    </row>
    <row r="49" spans="2:172" ht="5.25" customHeight="1">
      <c r="B49" s="633"/>
      <c r="C49" s="635"/>
      <c r="D49" s="512"/>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516"/>
      <c r="AC49" s="517"/>
      <c r="AD49" s="517"/>
      <c r="AE49" s="517"/>
      <c r="AF49" s="517"/>
      <c r="AG49" s="517"/>
      <c r="AH49" s="517"/>
      <c r="AI49" s="518"/>
      <c r="AJ49" s="519"/>
      <c r="AK49" s="519"/>
      <c r="AL49" s="519"/>
      <c r="AM49" s="519"/>
      <c r="AN49" s="519"/>
      <c r="AO49" s="519"/>
      <c r="AP49" s="519"/>
      <c r="AQ49" s="519"/>
      <c r="AR49" s="519"/>
      <c r="AS49" s="519"/>
      <c r="AT49" s="520"/>
      <c r="AU49" s="521"/>
      <c r="AV49" s="521"/>
      <c r="AW49" s="521"/>
      <c r="AX49" s="521"/>
      <c r="AY49" s="521"/>
      <c r="AZ49" s="521"/>
      <c r="BA49" s="521"/>
      <c r="BB49" s="521"/>
      <c r="BC49" s="521"/>
      <c r="BD49" s="521"/>
      <c r="BE49" s="521"/>
      <c r="BF49" s="521"/>
      <c r="BG49" s="521"/>
      <c r="BH49" s="521"/>
      <c r="BI49" s="521"/>
      <c r="BJ49" s="521"/>
      <c r="BK49" s="521"/>
      <c r="BL49" s="521"/>
      <c r="BM49" s="521"/>
      <c r="BN49" s="521"/>
      <c r="BO49" s="521"/>
      <c r="BP49" s="521"/>
      <c r="BQ49" s="521"/>
      <c r="BR49" s="521"/>
      <c r="BS49" s="521"/>
      <c r="BT49" s="521"/>
      <c r="BU49" s="521"/>
      <c r="BV49" s="521"/>
      <c r="BW49" s="521"/>
      <c r="BX49" s="521"/>
      <c r="BY49" s="521"/>
      <c r="BZ49" s="522"/>
      <c r="CA49" s="522"/>
      <c r="CB49" s="522"/>
      <c r="CC49" s="522"/>
      <c r="CD49" s="522"/>
      <c r="CE49" s="522"/>
      <c r="CF49" s="522"/>
      <c r="CG49" s="522"/>
      <c r="CH49" s="522"/>
      <c r="CI49" s="522"/>
      <c r="CJ49" s="522"/>
      <c r="CK49" s="523"/>
    </row>
    <row r="50" spans="2:172" ht="5.25" customHeight="1">
      <c r="B50" s="633"/>
      <c r="C50" s="635"/>
      <c r="D50" s="512"/>
      <c r="E50" s="513"/>
      <c r="F50" s="513"/>
      <c r="G50" s="513"/>
      <c r="H50" s="513"/>
      <c r="I50" s="513"/>
      <c r="J50" s="513"/>
      <c r="K50" s="513"/>
      <c r="L50" s="513"/>
      <c r="M50" s="513"/>
      <c r="N50" s="513"/>
      <c r="O50" s="513"/>
      <c r="P50" s="513"/>
      <c r="Q50" s="513"/>
      <c r="R50" s="513"/>
      <c r="S50" s="513"/>
      <c r="T50" s="513"/>
      <c r="U50" s="513"/>
      <c r="V50" s="513"/>
      <c r="W50" s="513"/>
      <c r="X50" s="513"/>
      <c r="Y50" s="513"/>
      <c r="Z50" s="513"/>
      <c r="AA50" s="513"/>
      <c r="AB50" s="516"/>
      <c r="AC50" s="517"/>
      <c r="AD50" s="517"/>
      <c r="AE50" s="517"/>
      <c r="AF50" s="517"/>
      <c r="AG50" s="517"/>
      <c r="AH50" s="517"/>
      <c r="AI50" s="518"/>
      <c r="AJ50" s="519"/>
      <c r="AK50" s="519"/>
      <c r="AL50" s="519"/>
      <c r="AM50" s="519"/>
      <c r="AN50" s="519"/>
      <c r="AO50" s="519"/>
      <c r="AP50" s="519"/>
      <c r="AQ50" s="519"/>
      <c r="AR50" s="519"/>
      <c r="AS50" s="519"/>
      <c r="AT50" s="520"/>
      <c r="AU50" s="521"/>
      <c r="AV50" s="521"/>
      <c r="AW50" s="521"/>
      <c r="AX50" s="521"/>
      <c r="AY50" s="521"/>
      <c r="AZ50" s="521"/>
      <c r="BA50" s="521"/>
      <c r="BB50" s="521"/>
      <c r="BC50" s="521"/>
      <c r="BD50" s="521"/>
      <c r="BE50" s="521"/>
      <c r="BF50" s="521"/>
      <c r="BG50" s="521"/>
      <c r="BH50" s="521"/>
      <c r="BI50" s="521"/>
      <c r="BJ50" s="521"/>
      <c r="BK50" s="521"/>
      <c r="BL50" s="521"/>
      <c r="BM50" s="521"/>
      <c r="BN50" s="521"/>
      <c r="BO50" s="521"/>
      <c r="BP50" s="521"/>
      <c r="BQ50" s="521"/>
      <c r="BR50" s="521"/>
      <c r="BS50" s="521"/>
      <c r="BT50" s="521"/>
      <c r="BU50" s="521"/>
      <c r="BV50" s="521"/>
      <c r="BW50" s="521"/>
      <c r="BX50" s="521"/>
      <c r="BY50" s="521"/>
      <c r="BZ50" s="522"/>
      <c r="CA50" s="522"/>
      <c r="CB50" s="522"/>
      <c r="CC50" s="522"/>
      <c r="CD50" s="522"/>
      <c r="CE50" s="522"/>
      <c r="CF50" s="522"/>
      <c r="CG50" s="522"/>
      <c r="CH50" s="522"/>
      <c r="CI50" s="522"/>
      <c r="CJ50" s="522"/>
      <c r="CK50" s="523"/>
      <c r="FL50" s="80"/>
      <c r="FM50" s="80"/>
      <c r="FN50" s="80"/>
      <c r="FO50" s="80"/>
      <c r="FP50" s="80"/>
    </row>
    <row r="51" spans="2:172" ht="5.25" customHeight="1">
      <c r="B51" s="633"/>
      <c r="C51" s="635"/>
      <c r="D51" s="514"/>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6"/>
      <c r="AC51" s="517"/>
      <c r="AD51" s="517"/>
      <c r="AE51" s="517"/>
      <c r="AF51" s="517"/>
      <c r="AG51" s="517"/>
      <c r="AH51" s="517"/>
      <c r="AI51" s="518"/>
      <c r="AJ51" s="519"/>
      <c r="AK51" s="519"/>
      <c r="AL51" s="519"/>
      <c r="AM51" s="519"/>
      <c r="AN51" s="519"/>
      <c r="AO51" s="519"/>
      <c r="AP51" s="519"/>
      <c r="AQ51" s="519"/>
      <c r="AR51" s="519"/>
      <c r="AS51" s="519"/>
      <c r="AT51" s="520"/>
      <c r="AU51" s="521"/>
      <c r="AV51" s="521"/>
      <c r="AW51" s="521"/>
      <c r="AX51" s="521"/>
      <c r="AY51" s="521"/>
      <c r="AZ51" s="521"/>
      <c r="BA51" s="521"/>
      <c r="BB51" s="521"/>
      <c r="BC51" s="521"/>
      <c r="BD51" s="521"/>
      <c r="BE51" s="521"/>
      <c r="BF51" s="521"/>
      <c r="BG51" s="521"/>
      <c r="BH51" s="521"/>
      <c r="BI51" s="521"/>
      <c r="BJ51" s="521"/>
      <c r="BK51" s="521"/>
      <c r="BL51" s="521"/>
      <c r="BM51" s="521"/>
      <c r="BN51" s="521"/>
      <c r="BO51" s="521"/>
      <c r="BP51" s="521"/>
      <c r="BQ51" s="521"/>
      <c r="BR51" s="521"/>
      <c r="BS51" s="521"/>
      <c r="BT51" s="521"/>
      <c r="BU51" s="521"/>
      <c r="BV51" s="521"/>
      <c r="BW51" s="521"/>
      <c r="BX51" s="521"/>
      <c r="BY51" s="521"/>
      <c r="BZ51" s="522"/>
      <c r="CA51" s="522"/>
      <c r="CB51" s="522"/>
      <c r="CC51" s="522"/>
      <c r="CD51" s="522"/>
      <c r="CE51" s="522"/>
      <c r="CF51" s="522"/>
      <c r="CG51" s="522"/>
      <c r="CH51" s="522"/>
      <c r="CI51" s="522"/>
      <c r="CJ51" s="522"/>
      <c r="CK51" s="523"/>
    </row>
    <row r="52" spans="2:172" ht="5.25" customHeight="1">
      <c r="B52" s="633"/>
      <c r="C52" s="635"/>
      <c r="D52" s="524" t="s">
        <v>80</v>
      </c>
      <c r="E52" s="525"/>
      <c r="F52" s="525"/>
      <c r="G52" s="525"/>
      <c r="H52" s="525"/>
      <c r="I52" s="525"/>
      <c r="J52" s="525"/>
      <c r="K52" s="525"/>
      <c r="L52" s="525"/>
      <c r="M52" s="525"/>
      <c r="N52" s="525"/>
      <c r="O52" s="525"/>
      <c r="P52" s="525"/>
      <c r="Q52" s="525"/>
      <c r="R52" s="525"/>
      <c r="S52" s="525"/>
      <c r="T52" s="525"/>
      <c r="U52" s="525"/>
      <c r="V52" s="525"/>
      <c r="W52" s="525"/>
      <c r="X52" s="525"/>
      <c r="Y52" s="525"/>
      <c r="Z52" s="525"/>
      <c r="AA52" s="526"/>
      <c r="AB52" s="516" t="str">
        <f>施設情報!C27&amp;""</f>
        <v/>
      </c>
      <c r="AC52" s="517"/>
      <c r="AD52" s="517"/>
      <c r="AE52" s="517"/>
      <c r="AF52" s="517"/>
      <c r="AG52" s="517"/>
      <c r="AH52" s="517"/>
      <c r="AI52" s="518">
        <f ca="1">明細書【小規模】後!AI52-明細書【小規模】前!AI52</f>
        <v>0</v>
      </c>
      <c r="AJ52" s="519"/>
      <c r="AK52" s="519"/>
      <c r="AL52" s="519"/>
      <c r="AM52" s="519"/>
      <c r="AN52" s="519"/>
      <c r="AO52" s="519"/>
      <c r="AP52" s="519"/>
      <c r="AQ52" s="519"/>
      <c r="AR52" s="519"/>
      <c r="AS52" s="519"/>
      <c r="AT52" s="520"/>
      <c r="AU52" s="521"/>
      <c r="AV52" s="521"/>
      <c r="AW52" s="521"/>
      <c r="AX52" s="521"/>
      <c r="AY52" s="521"/>
      <c r="AZ52" s="521"/>
      <c r="BA52" s="521"/>
      <c r="BB52" s="521"/>
      <c r="BC52" s="521"/>
      <c r="BD52" s="521"/>
      <c r="BE52" s="521"/>
      <c r="BF52" s="521"/>
      <c r="BG52" s="521"/>
      <c r="BH52" s="521"/>
      <c r="BI52" s="521"/>
      <c r="BJ52" s="521"/>
      <c r="BK52" s="521"/>
      <c r="BL52" s="521"/>
      <c r="BM52" s="521"/>
      <c r="BN52" s="521"/>
      <c r="BO52" s="521"/>
      <c r="BP52" s="521"/>
      <c r="BQ52" s="521"/>
      <c r="BR52" s="521"/>
      <c r="BS52" s="521"/>
      <c r="BT52" s="521"/>
      <c r="BU52" s="521"/>
      <c r="BV52" s="521"/>
      <c r="BW52" s="521"/>
      <c r="BX52" s="521"/>
      <c r="BY52" s="521"/>
      <c r="BZ52" s="522">
        <f>明細書【小規模】後!BZ52-明細書【小規模】前!BZ52</f>
        <v>0</v>
      </c>
      <c r="CA52" s="522"/>
      <c r="CB52" s="522"/>
      <c r="CC52" s="522"/>
      <c r="CD52" s="522"/>
      <c r="CE52" s="522"/>
      <c r="CF52" s="522"/>
      <c r="CG52" s="522"/>
      <c r="CH52" s="522"/>
      <c r="CI52" s="522"/>
      <c r="CJ52" s="522"/>
      <c r="CK52" s="523"/>
      <c r="FL52" s="81"/>
      <c r="FM52" s="81"/>
      <c r="FN52" s="81"/>
      <c r="FO52" s="81"/>
      <c r="FP52" s="81"/>
    </row>
    <row r="53" spans="2:172" ht="5.25" customHeight="1">
      <c r="B53" s="633"/>
      <c r="C53" s="635"/>
      <c r="D53" s="527"/>
      <c r="E53" s="528"/>
      <c r="F53" s="528"/>
      <c r="G53" s="528"/>
      <c r="H53" s="528"/>
      <c r="I53" s="528"/>
      <c r="J53" s="528"/>
      <c r="K53" s="528"/>
      <c r="L53" s="528"/>
      <c r="M53" s="528"/>
      <c r="N53" s="528"/>
      <c r="O53" s="528"/>
      <c r="P53" s="528"/>
      <c r="Q53" s="528"/>
      <c r="R53" s="528"/>
      <c r="S53" s="528"/>
      <c r="T53" s="528"/>
      <c r="U53" s="528"/>
      <c r="V53" s="528"/>
      <c r="W53" s="528"/>
      <c r="X53" s="528"/>
      <c r="Y53" s="528"/>
      <c r="Z53" s="528"/>
      <c r="AA53" s="529"/>
      <c r="AB53" s="516"/>
      <c r="AC53" s="517"/>
      <c r="AD53" s="517"/>
      <c r="AE53" s="517"/>
      <c r="AF53" s="517"/>
      <c r="AG53" s="517"/>
      <c r="AH53" s="517"/>
      <c r="AI53" s="518"/>
      <c r="AJ53" s="519"/>
      <c r="AK53" s="519"/>
      <c r="AL53" s="519"/>
      <c r="AM53" s="519"/>
      <c r="AN53" s="519"/>
      <c r="AO53" s="519"/>
      <c r="AP53" s="519"/>
      <c r="AQ53" s="519"/>
      <c r="AR53" s="519"/>
      <c r="AS53" s="519"/>
      <c r="AT53" s="520"/>
      <c r="AU53" s="521"/>
      <c r="AV53" s="521"/>
      <c r="AW53" s="521"/>
      <c r="AX53" s="521"/>
      <c r="AY53" s="521"/>
      <c r="AZ53" s="521"/>
      <c r="BA53" s="521"/>
      <c r="BB53" s="521"/>
      <c r="BC53" s="521"/>
      <c r="BD53" s="521"/>
      <c r="BE53" s="521"/>
      <c r="BF53" s="521"/>
      <c r="BG53" s="521"/>
      <c r="BH53" s="521"/>
      <c r="BI53" s="521"/>
      <c r="BJ53" s="521"/>
      <c r="BK53" s="521"/>
      <c r="BL53" s="521"/>
      <c r="BM53" s="521"/>
      <c r="BN53" s="521"/>
      <c r="BO53" s="521"/>
      <c r="BP53" s="521"/>
      <c r="BQ53" s="521"/>
      <c r="BR53" s="521"/>
      <c r="BS53" s="521"/>
      <c r="BT53" s="521"/>
      <c r="BU53" s="521"/>
      <c r="BV53" s="521"/>
      <c r="BW53" s="521"/>
      <c r="BX53" s="521"/>
      <c r="BY53" s="521"/>
      <c r="BZ53" s="522"/>
      <c r="CA53" s="522"/>
      <c r="CB53" s="522"/>
      <c r="CC53" s="522"/>
      <c r="CD53" s="522"/>
      <c r="CE53" s="522"/>
      <c r="CF53" s="522"/>
      <c r="CG53" s="522"/>
      <c r="CH53" s="522"/>
      <c r="CI53" s="522"/>
      <c r="CJ53" s="522"/>
      <c r="CK53" s="523"/>
    </row>
    <row r="54" spans="2:172" ht="5.25" customHeight="1">
      <c r="B54" s="633"/>
      <c r="C54" s="635"/>
      <c r="D54" s="527"/>
      <c r="E54" s="528"/>
      <c r="F54" s="528"/>
      <c r="G54" s="528"/>
      <c r="H54" s="528"/>
      <c r="I54" s="528"/>
      <c r="J54" s="528"/>
      <c r="K54" s="528"/>
      <c r="L54" s="528"/>
      <c r="M54" s="528"/>
      <c r="N54" s="528"/>
      <c r="O54" s="528"/>
      <c r="P54" s="528"/>
      <c r="Q54" s="528"/>
      <c r="R54" s="528"/>
      <c r="S54" s="528"/>
      <c r="T54" s="528"/>
      <c r="U54" s="528"/>
      <c r="V54" s="528"/>
      <c r="W54" s="528"/>
      <c r="X54" s="528"/>
      <c r="Y54" s="528"/>
      <c r="Z54" s="528"/>
      <c r="AA54" s="529"/>
      <c r="AB54" s="516"/>
      <c r="AC54" s="517"/>
      <c r="AD54" s="517"/>
      <c r="AE54" s="517"/>
      <c r="AF54" s="517"/>
      <c r="AG54" s="517"/>
      <c r="AH54" s="517"/>
      <c r="AI54" s="518"/>
      <c r="AJ54" s="519"/>
      <c r="AK54" s="519"/>
      <c r="AL54" s="519"/>
      <c r="AM54" s="519"/>
      <c r="AN54" s="519"/>
      <c r="AO54" s="519"/>
      <c r="AP54" s="519"/>
      <c r="AQ54" s="519"/>
      <c r="AR54" s="519"/>
      <c r="AS54" s="519"/>
      <c r="AT54" s="520"/>
      <c r="AU54" s="521"/>
      <c r="AV54" s="521"/>
      <c r="AW54" s="521"/>
      <c r="AX54" s="521"/>
      <c r="AY54" s="521"/>
      <c r="AZ54" s="521"/>
      <c r="BA54" s="521"/>
      <c r="BB54" s="521"/>
      <c r="BC54" s="521"/>
      <c r="BD54" s="521"/>
      <c r="BE54" s="521"/>
      <c r="BF54" s="521"/>
      <c r="BG54" s="521"/>
      <c r="BH54" s="521"/>
      <c r="BI54" s="521"/>
      <c r="BJ54" s="521"/>
      <c r="BK54" s="521"/>
      <c r="BL54" s="521"/>
      <c r="BM54" s="521"/>
      <c r="BN54" s="521"/>
      <c r="BO54" s="521"/>
      <c r="BP54" s="521"/>
      <c r="BQ54" s="521"/>
      <c r="BR54" s="521"/>
      <c r="BS54" s="521"/>
      <c r="BT54" s="521"/>
      <c r="BU54" s="521"/>
      <c r="BV54" s="521"/>
      <c r="BW54" s="521"/>
      <c r="BX54" s="521"/>
      <c r="BY54" s="521"/>
      <c r="BZ54" s="522"/>
      <c r="CA54" s="522"/>
      <c r="CB54" s="522"/>
      <c r="CC54" s="522"/>
      <c r="CD54" s="522"/>
      <c r="CE54" s="522"/>
      <c r="CF54" s="522"/>
      <c r="CG54" s="522"/>
      <c r="CH54" s="522"/>
      <c r="CI54" s="522"/>
      <c r="CJ54" s="522"/>
      <c r="CK54" s="523"/>
    </row>
    <row r="55" spans="2:172" ht="5.25" customHeight="1">
      <c r="B55" s="633"/>
      <c r="C55" s="635"/>
      <c r="D55" s="527"/>
      <c r="E55" s="528"/>
      <c r="F55" s="528"/>
      <c r="G55" s="528"/>
      <c r="H55" s="528"/>
      <c r="I55" s="528"/>
      <c r="J55" s="528"/>
      <c r="K55" s="528"/>
      <c r="L55" s="528"/>
      <c r="M55" s="528"/>
      <c r="N55" s="528"/>
      <c r="O55" s="528"/>
      <c r="P55" s="528"/>
      <c r="Q55" s="528"/>
      <c r="R55" s="528"/>
      <c r="S55" s="528"/>
      <c r="T55" s="528"/>
      <c r="U55" s="528"/>
      <c r="V55" s="528"/>
      <c r="W55" s="528"/>
      <c r="X55" s="528"/>
      <c r="Y55" s="528"/>
      <c r="Z55" s="528"/>
      <c r="AA55" s="529"/>
      <c r="AB55" s="516"/>
      <c r="AC55" s="517"/>
      <c r="AD55" s="517"/>
      <c r="AE55" s="517"/>
      <c r="AF55" s="517"/>
      <c r="AG55" s="517"/>
      <c r="AH55" s="517"/>
      <c r="AI55" s="518"/>
      <c r="AJ55" s="519"/>
      <c r="AK55" s="519"/>
      <c r="AL55" s="519"/>
      <c r="AM55" s="519"/>
      <c r="AN55" s="519"/>
      <c r="AO55" s="519"/>
      <c r="AP55" s="519"/>
      <c r="AQ55" s="519"/>
      <c r="AR55" s="519"/>
      <c r="AS55" s="519"/>
      <c r="AT55" s="520"/>
      <c r="AU55" s="521"/>
      <c r="AV55" s="521"/>
      <c r="AW55" s="521"/>
      <c r="AX55" s="521"/>
      <c r="AY55" s="521"/>
      <c r="AZ55" s="521"/>
      <c r="BA55" s="521"/>
      <c r="BB55" s="521"/>
      <c r="BC55" s="521"/>
      <c r="BD55" s="521"/>
      <c r="BE55" s="521"/>
      <c r="BF55" s="521"/>
      <c r="BG55" s="521"/>
      <c r="BH55" s="521"/>
      <c r="BI55" s="521"/>
      <c r="BJ55" s="521"/>
      <c r="BK55" s="521"/>
      <c r="BL55" s="521"/>
      <c r="BM55" s="521"/>
      <c r="BN55" s="521"/>
      <c r="BO55" s="521"/>
      <c r="BP55" s="521"/>
      <c r="BQ55" s="521"/>
      <c r="BR55" s="521"/>
      <c r="BS55" s="521"/>
      <c r="BT55" s="521"/>
      <c r="BU55" s="521"/>
      <c r="BV55" s="521"/>
      <c r="BW55" s="521"/>
      <c r="BX55" s="521"/>
      <c r="BY55" s="521"/>
      <c r="BZ55" s="522"/>
      <c r="CA55" s="522"/>
      <c r="CB55" s="522"/>
      <c r="CC55" s="522"/>
      <c r="CD55" s="522"/>
      <c r="CE55" s="522"/>
      <c r="CF55" s="522"/>
      <c r="CG55" s="522"/>
      <c r="CH55" s="522"/>
      <c r="CI55" s="522"/>
      <c r="CJ55" s="522"/>
      <c r="CK55" s="523"/>
      <c r="ES55" s="72"/>
      <c r="ET55" s="72"/>
      <c r="EU55" s="72"/>
      <c r="EV55" s="72"/>
      <c r="EW55" s="72"/>
      <c r="EX55" s="72"/>
      <c r="EY55" s="72"/>
      <c r="EZ55" s="72"/>
      <c r="FA55" s="72"/>
      <c r="FB55" s="72"/>
      <c r="FC55" s="72"/>
      <c r="FD55" s="72"/>
      <c r="FE55" s="72"/>
      <c r="FF55" s="72"/>
      <c r="FG55" s="72"/>
      <c r="FH55" s="72"/>
      <c r="FI55" s="72"/>
      <c r="FJ55" s="72"/>
      <c r="FK55" s="72"/>
      <c r="FL55" s="72"/>
      <c r="FM55" s="72"/>
    </row>
    <row r="56" spans="2:172" ht="5.25" customHeight="1">
      <c r="B56" s="633"/>
      <c r="C56" s="635"/>
      <c r="D56" s="530"/>
      <c r="E56" s="531"/>
      <c r="F56" s="531"/>
      <c r="G56" s="531"/>
      <c r="H56" s="531"/>
      <c r="I56" s="531"/>
      <c r="J56" s="531"/>
      <c r="K56" s="531"/>
      <c r="L56" s="531"/>
      <c r="M56" s="531"/>
      <c r="N56" s="531"/>
      <c r="O56" s="531"/>
      <c r="P56" s="531"/>
      <c r="Q56" s="531"/>
      <c r="R56" s="531"/>
      <c r="S56" s="531"/>
      <c r="T56" s="531"/>
      <c r="U56" s="531"/>
      <c r="V56" s="531"/>
      <c r="W56" s="531"/>
      <c r="X56" s="531"/>
      <c r="Y56" s="531"/>
      <c r="Z56" s="531"/>
      <c r="AA56" s="532"/>
      <c r="AB56" s="516"/>
      <c r="AC56" s="517"/>
      <c r="AD56" s="517"/>
      <c r="AE56" s="517"/>
      <c r="AF56" s="517"/>
      <c r="AG56" s="517"/>
      <c r="AH56" s="517"/>
      <c r="AI56" s="518"/>
      <c r="AJ56" s="519"/>
      <c r="AK56" s="519"/>
      <c r="AL56" s="519"/>
      <c r="AM56" s="519"/>
      <c r="AN56" s="519"/>
      <c r="AO56" s="519"/>
      <c r="AP56" s="519"/>
      <c r="AQ56" s="519"/>
      <c r="AR56" s="519"/>
      <c r="AS56" s="519"/>
      <c r="AT56" s="520"/>
      <c r="AU56" s="521"/>
      <c r="AV56" s="521"/>
      <c r="AW56" s="521"/>
      <c r="AX56" s="521"/>
      <c r="AY56" s="521"/>
      <c r="AZ56" s="521"/>
      <c r="BA56" s="521"/>
      <c r="BB56" s="521"/>
      <c r="BC56" s="521"/>
      <c r="BD56" s="521"/>
      <c r="BE56" s="521"/>
      <c r="BF56" s="521"/>
      <c r="BG56" s="521"/>
      <c r="BH56" s="521"/>
      <c r="BI56" s="521"/>
      <c r="BJ56" s="521"/>
      <c r="BK56" s="521"/>
      <c r="BL56" s="521"/>
      <c r="BM56" s="521"/>
      <c r="BN56" s="521"/>
      <c r="BO56" s="521"/>
      <c r="BP56" s="521"/>
      <c r="BQ56" s="521"/>
      <c r="BR56" s="521"/>
      <c r="BS56" s="521"/>
      <c r="BT56" s="521"/>
      <c r="BU56" s="521"/>
      <c r="BV56" s="521"/>
      <c r="BW56" s="521"/>
      <c r="BX56" s="521"/>
      <c r="BY56" s="521"/>
      <c r="BZ56" s="522"/>
      <c r="CA56" s="522"/>
      <c r="CB56" s="522"/>
      <c r="CC56" s="522"/>
      <c r="CD56" s="522"/>
      <c r="CE56" s="522"/>
      <c r="CF56" s="522"/>
      <c r="CG56" s="522"/>
      <c r="CH56" s="522"/>
      <c r="CI56" s="522"/>
      <c r="CJ56" s="522"/>
      <c r="CK56" s="523"/>
      <c r="ES56" s="72"/>
      <c r="ET56" s="72"/>
      <c r="EU56" s="72"/>
      <c r="EV56" s="72"/>
      <c r="EW56" s="72"/>
      <c r="EX56" s="72"/>
      <c r="EY56" s="72"/>
      <c r="EZ56" s="72"/>
      <c r="FA56" s="72"/>
      <c r="FB56" s="72"/>
      <c r="FC56" s="72"/>
      <c r="FD56" s="72"/>
      <c r="FE56" s="72"/>
      <c r="FF56" s="72"/>
      <c r="FG56" s="72"/>
      <c r="FH56" s="72"/>
      <c r="FI56" s="72"/>
      <c r="FJ56" s="72"/>
      <c r="FK56" s="72"/>
      <c r="FL56" s="72"/>
      <c r="FM56" s="72"/>
    </row>
    <row r="57" spans="2:172" ht="5.25" customHeight="1">
      <c r="B57" s="633"/>
      <c r="C57" s="635"/>
      <c r="D57" s="591" t="s">
        <v>108</v>
      </c>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16" t="str">
        <f>施設情報!C28&amp;""</f>
        <v/>
      </c>
      <c r="AC57" s="517"/>
      <c r="AD57" s="517"/>
      <c r="AE57" s="517"/>
      <c r="AF57" s="517"/>
      <c r="AG57" s="517"/>
      <c r="AH57" s="517"/>
      <c r="AI57" s="518">
        <f ca="1">明細書【小規模】後!AI57-明細書【小規模】前!AI57</f>
        <v>0</v>
      </c>
      <c r="AJ57" s="519"/>
      <c r="AK57" s="519"/>
      <c r="AL57" s="519"/>
      <c r="AM57" s="519"/>
      <c r="AN57" s="519"/>
      <c r="AO57" s="519"/>
      <c r="AP57" s="519"/>
      <c r="AQ57" s="519"/>
      <c r="AR57" s="519"/>
      <c r="AS57" s="519"/>
      <c r="AT57" s="520"/>
      <c r="AU57" s="521"/>
      <c r="AV57" s="521"/>
      <c r="AW57" s="521"/>
      <c r="AX57" s="521"/>
      <c r="AY57" s="521"/>
      <c r="AZ57" s="521"/>
      <c r="BA57" s="521"/>
      <c r="BB57" s="521"/>
      <c r="BC57" s="521"/>
      <c r="BD57" s="521"/>
      <c r="BE57" s="521"/>
      <c r="BF57" s="521"/>
      <c r="BG57" s="521"/>
      <c r="BH57" s="521"/>
      <c r="BI57" s="521"/>
      <c r="BJ57" s="521"/>
      <c r="BK57" s="521"/>
      <c r="BL57" s="521"/>
      <c r="BM57" s="521"/>
      <c r="BN57" s="521"/>
      <c r="BO57" s="521"/>
      <c r="BP57" s="521"/>
      <c r="BQ57" s="521"/>
      <c r="BR57" s="521"/>
      <c r="BS57" s="521"/>
      <c r="BT57" s="521"/>
      <c r="BU57" s="521"/>
      <c r="BV57" s="521"/>
      <c r="BW57" s="521"/>
      <c r="BX57" s="521"/>
      <c r="BY57" s="521"/>
      <c r="BZ57" s="522">
        <f>明細書【小規模】後!BZ57-明細書【小規模】前!BZ57</f>
        <v>0</v>
      </c>
      <c r="CA57" s="522"/>
      <c r="CB57" s="522"/>
      <c r="CC57" s="522"/>
      <c r="CD57" s="522"/>
      <c r="CE57" s="522"/>
      <c r="CF57" s="522"/>
      <c r="CG57" s="522"/>
      <c r="CH57" s="522"/>
      <c r="CI57" s="522"/>
      <c r="CJ57" s="522"/>
      <c r="CK57" s="523"/>
      <c r="ES57" s="72"/>
      <c r="ET57" s="72"/>
      <c r="EU57" s="72"/>
      <c r="EV57" s="72"/>
      <c r="EW57" s="72"/>
      <c r="EX57" s="72"/>
      <c r="EY57" s="72"/>
      <c r="EZ57" s="72"/>
      <c r="FA57" s="72"/>
      <c r="FB57" s="72"/>
      <c r="FC57" s="72"/>
      <c r="FD57" s="72"/>
      <c r="FE57" s="72"/>
      <c r="FF57" s="72"/>
      <c r="FG57" s="72"/>
      <c r="FH57" s="72"/>
      <c r="FI57" s="72"/>
      <c r="FJ57" s="72"/>
      <c r="FK57" s="72"/>
      <c r="FL57" s="72"/>
      <c r="FM57" s="72"/>
    </row>
    <row r="58" spans="2:172" ht="5.25" customHeight="1">
      <c r="B58" s="633"/>
      <c r="C58" s="635"/>
      <c r="D58" s="591"/>
      <c r="E58" s="592"/>
      <c r="F58" s="592"/>
      <c r="G58" s="592"/>
      <c r="H58" s="592"/>
      <c r="I58" s="592"/>
      <c r="J58" s="592"/>
      <c r="K58" s="592"/>
      <c r="L58" s="592"/>
      <c r="M58" s="592"/>
      <c r="N58" s="592"/>
      <c r="O58" s="592"/>
      <c r="P58" s="592"/>
      <c r="Q58" s="592"/>
      <c r="R58" s="592"/>
      <c r="S58" s="592"/>
      <c r="T58" s="592"/>
      <c r="U58" s="592"/>
      <c r="V58" s="592"/>
      <c r="W58" s="592"/>
      <c r="X58" s="592"/>
      <c r="Y58" s="592"/>
      <c r="Z58" s="592"/>
      <c r="AA58" s="592"/>
      <c r="AB58" s="516"/>
      <c r="AC58" s="517"/>
      <c r="AD58" s="517"/>
      <c r="AE58" s="517"/>
      <c r="AF58" s="517"/>
      <c r="AG58" s="517"/>
      <c r="AH58" s="517"/>
      <c r="AI58" s="518"/>
      <c r="AJ58" s="519"/>
      <c r="AK58" s="519"/>
      <c r="AL58" s="519"/>
      <c r="AM58" s="519"/>
      <c r="AN58" s="519"/>
      <c r="AO58" s="519"/>
      <c r="AP58" s="519"/>
      <c r="AQ58" s="519"/>
      <c r="AR58" s="519"/>
      <c r="AS58" s="519"/>
      <c r="AT58" s="520"/>
      <c r="AU58" s="521"/>
      <c r="AV58" s="521"/>
      <c r="AW58" s="521"/>
      <c r="AX58" s="521"/>
      <c r="AY58" s="521"/>
      <c r="AZ58" s="521"/>
      <c r="BA58" s="521"/>
      <c r="BB58" s="521"/>
      <c r="BC58" s="521"/>
      <c r="BD58" s="521"/>
      <c r="BE58" s="521"/>
      <c r="BF58" s="521"/>
      <c r="BG58" s="521"/>
      <c r="BH58" s="521"/>
      <c r="BI58" s="521"/>
      <c r="BJ58" s="521"/>
      <c r="BK58" s="521"/>
      <c r="BL58" s="521"/>
      <c r="BM58" s="521"/>
      <c r="BN58" s="521"/>
      <c r="BO58" s="521"/>
      <c r="BP58" s="521"/>
      <c r="BQ58" s="521"/>
      <c r="BR58" s="521"/>
      <c r="BS58" s="521"/>
      <c r="BT58" s="521"/>
      <c r="BU58" s="521"/>
      <c r="BV58" s="521"/>
      <c r="BW58" s="521"/>
      <c r="BX58" s="521"/>
      <c r="BY58" s="521"/>
      <c r="BZ58" s="522"/>
      <c r="CA58" s="522"/>
      <c r="CB58" s="522"/>
      <c r="CC58" s="522"/>
      <c r="CD58" s="522"/>
      <c r="CE58" s="522"/>
      <c r="CF58" s="522"/>
      <c r="CG58" s="522"/>
      <c r="CH58" s="522"/>
      <c r="CI58" s="522"/>
      <c r="CJ58" s="522"/>
      <c r="CK58" s="523"/>
      <c r="CL58" s="93"/>
      <c r="CM58" s="92"/>
      <c r="CN58" s="92"/>
      <c r="CO58" s="92"/>
      <c r="CP58" s="92"/>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82"/>
      <c r="EU58" s="82"/>
      <c r="EV58" s="82"/>
      <c r="EW58" s="82"/>
      <c r="EX58" s="71"/>
      <c r="EY58" s="71"/>
      <c r="EZ58" s="71"/>
      <c r="FA58" s="71"/>
      <c r="FB58" s="71"/>
      <c r="FC58" s="71"/>
      <c r="FD58" s="71"/>
      <c r="FE58" s="71"/>
      <c r="FF58" s="71"/>
      <c r="FG58" s="71"/>
      <c r="FH58" s="71"/>
      <c r="FI58" s="71"/>
      <c r="FJ58" s="72"/>
      <c r="FK58" s="72"/>
      <c r="FL58" s="72"/>
      <c r="FM58" s="72"/>
    </row>
    <row r="59" spans="2:172" ht="5.25" customHeight="1">
      <c r="B59" s="633"/>
      <c r="C59" s="635"/>
      <c r="D59" s="591"/>
      <c r="E59" s="592"/>
      <c r="F59" s="592"/>
      <c r="G59" s="592"/>
      <c r="H59" s="592"/>
      <c r="I59" s="592"/>
      <c r="J59" s="592"/>
      <c r="K59" s="592"/>
      <c r="L59" s="592"/>
      <c r="M59" s="592"/>
      <c r="N59" s="592"/>
      <c r="O59" s="592"/>
      <c r="P59" s="592"/>
      <c r="Q59" s="592"/>
      <c r="R59" s="592"/>
      <c r="S59" s="592"/>
      <c r="T59" s="592"/>
      <c r="U59" s="592"/>
      <c r="V59" s="592"/>
      <c r="W59" s="592"/>
      <c r="X59" s="592"/>
      <c r="Y59" s="592"/>
      <c r="Z59" s="592"/>
      <c r="AA59" s="592"/>
      <c r="AB59" s="516"/>
      <c r="AC59" s="517"/>
      <c r="AD59" s="517"/>
      <c r="AE59" s="517"/>
      <c r="AF59" s="517"/>
      <c r="AG59" s="517"/>
      <c r="AH59" s="517"/>
      <c r="AI59" s="518"/>
      <c r="AJ59" s="519"/>
      <c r="AK59" s="519"/>
      <c r="AL59" s="519"/>
      <c r="AM59" s="519"/>
      <c r="AN59" s="519"/>
      <c r="AO59" s="519"/>
      <c r="AP59" s="519"/>
      <c r="AQ59" s="519"/>
      <c r="AR59" s="519"/>
      <c r="AS59" s="519"/>
      <c r="AT59" s="520"/>
      <c r="AU59" s="521"/>
      <c r="AV59" s="521"/>
      <c r="AW59" s="521"/>
      <c r="AX59" s="521"/>
      <c r="AY59" s="521"/>
      <c r="AZ59" s="521"/>
      <c r="BA59" s="521"/>
      <c r="BB59" s="521"/>
      <c r="BC59" s="521"/>
      <c r="BD59" s="521"/>
      <c r="BE59" s="521"/>
      <c r="BF59" s="521"/>
      <c r="BG59" s="521"/>
      <c r="BH59" s="521"/>
      <c r="BI59" s="521"/>
      <c r="BJ59" s="521"/>
      <c r="BK59" s="521"/>
      <c r="BL59" s="521"/>
      <c r="BM59" s="521"/>
      <c r="BN59" s="521"/>
      <c r="BO59" s="521"/>
      <c r="BP59" s="521"/>
      <c r="BQ59" s="521"/>
      <c r="BR59" s="521"/>
      <c r="BS59" s="521"/>
      <c r="BT59" s="521"/>
      <c r="BU59" s="521"/>
      <c r="BV59" s="521"/>
      <c r="BW59" s="521"/>
      <c r="BX59" s="521"/>
      <c r="BY59" s="521"/>
      <c r="BZ59" s="522"/>
      <c r="CA59" s="522"/>
      <c r="CB59" s="522"/>
      <c r="CC59" s="522"/>
      <c r="CD59" s="522"/>
      <c r="CE59" s="522"/>
      <c r="CF59" s="522"/>
      <c r="CG59" s="522"/>
      <c r="CH59" s="522"/>
      <c r="CI59" s="522"/>
      <c r="CJ59" s="522"/>
      <c r="CK59" s="523"/>
      <c r="CL59" s="93"/>
      <c r="CM59" s="92"/>
      <c r="CN59" s="92"/>
      <c r="CO59" s="92"/>
      <c r="CP59" s="92"/>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82"/>
      <c r="EU59" s="82"/>
      <c r="EV59" s="82"/>
      <c r="EW59" s="82"/>
      <c r="EX59" s="71"/>
      <c r="EY59" s="71"/>
      <c r="EZ59" s="71"/>
      <c r="FA59" s="71"/>
      <c r="FB59" s="71"/>
      <c r="FC59" s="71"/>
      <c r="FD59" s="71"/>
      <c r="FE59" s="71"/>
      <c r="FF59" s="71"/>
      <c r="FG59" s="71"/>
      <c r="FH59" s="71"/>
      <c r="FI59" s="71"/>
      <c r="FJ59" s="72"/>
      <c r="FK59" s="72"/>
      <c r="FL59" s="72"/>
      <c r="FM59" s="72"/>
    </row>
    <row r="60" spans="2:172" ht="5.25" customHeight="1">
      <c r="B60" s="633"/>
      <c r="C60" s="635"/>
      <c r="D60" s="591"/>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16"/>
      <c r="AC60" s="517"/>
      <c r="AD60" s="517"/>
      <c r="AE60" s="517"/>
      <c r="AF60" s="517"/>
      <c r="AG60" s="517"/>
      <c r="AH60" s="517"/>
      <c r="AI60" s="518"/>
      <c r="AJ60" s="519"/>
      <c r="AK60" s="519"/>
      <c r="AL60" s="519"/>
      <c r="AM60" s="519"/>
      <c r="AN60" s="519"/>
      <c r="AO60" s="519"/>
      <c r="AP60" s="519"/>
      <c r="AQ60" s="519"/>
      <c r="AR60" s="519"/>
      <c r="AS60" s="519"/>
      <c r="AT60" s="520"/>
      <c r="AU60" s="521"/>
      <c r="AV60" s="521"/>
      <c r="AW60" s="521"/>
      <c r="AX60" s="521"/>
      <c r="AY60" s="521"/>
      <c r="AZ60" s="521"/>
      <c r="BA60" s="521"/>
      <c r="BB60" s="521"/>
      <c r="BC60" s="521"/>
      <c r="BD60" s="521"/>
      <c r="BE60" s="521"/>
      <c r="BF60" s="521"/>
      <c r="BG60" s="521"/>
      <c r="BH60" s="521"/>
      <c r="BI60" s="521"/>
      <c r="BJ60" s="521"/>
      <c r="BK60" s="521"/>
      <c r="BL60" s="521"/>
      <c r="BM60" s="521"/>
      <c r="BN60" s="521"/>
      <c r="BO60" s="521"/>
      <c r="BP60" s="521"/>
      <c r="BQ60" s="521"/>
      <c r="BR60" s="521"/>
      <c r="BS60" s="521"/>
      <c r="BT60" s="521"/>
      <c r="BU60" s="521"/>
      <c r="BV60" s="521"/>
      <c r="BW60" s="521"/>
      <c r="BX60" s="521"/>
      <c r="BY60" s="521"/>
      <c r="BZ60" s="522"/>
      <c r="CA60" s="522"/>
      <c r="CB60" s="522"/>
      <c r="CC60" s="522"/>
      <c r="CD60" s="522"/>
      <c r="CE60" s="522"/>
      <c r="CF60" s="522"/>
      <c r="CG60" s="522"/>
      <c r="CH60" s="522"/>
      <c r="CI60" s="522"/>
      <c r="CJ60" s="522"/>
      <c r="CK60" s="523"/>
      <c r="CL60" s="93"/>
      <c r="CM60" s="92"/>
      <c r="CN60" s="92"/>
      <c r="CO60" s="92"/>
      <c r="CP60" s="92"/>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82"/>
      <c r="EU60" s="82"/>
      <c r="EV60" s="82"/>
      <c r="EW60" s="82"/>
      <c r="EX60" s="71"/>
      <c r="EY60" s="71"/>
      <c r="EZ60" s="71"/>
      <c r="FA60" s="71"/>
      <c r="FB60" s="71"/>
      <c r="FC60" s="71"/>
      <c r="FD60" s="71"/>
      <c r="FE60" s="71"/>
      <c r="FF60" s="71"/>
      <c r="FG60" s="71"/>
      <c r="FH60" s="71"/>
      <c r="FI60" s="71"/>
      <c r="FJ60" s="72"/>
      <c r="FK60" s="72"/>
      <c r="FL60" s="72"/>
      <c r="FM60" s="72"/>
    </row>
    <row r="61" spans="2:172" ht="5.25" customHeight="1">
      <c r="B61" s="633"/>
      <c r="C61" s="635"/>
      <c r="D61" s="591"/>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16"/>
      <c r="AC61" s="517"/>
      <c r="AD61" s="517"/>
      <c r="AE61" s="517"/>
      <c r="AF61" s="517"/>
      <c r="AG61" s="517"/>
      <c r="AH61" s="517"/>
      <c r="AI61" s="518"/>
      <c r="AJ61" s="519"/>
      <c r="AK61" s="519"/>
      <c r="AL61" s="519"/>
      <c r="AM61" s="519"/>
      <c r="AN61" s="519"/>
      <c r="AO61" s="519"/>
      <c r="AP61" s="519"/>
      <c r="AQ61" s="519"/>
      <c r="AR61" s="519"/>
      <c r="AS61" s="519"/>
      <c r="AT61" s="520"/>
      <c r="AU61" s="521"/>
      <c r="AV61" s="521"/>
      <c r="AW61" s="521"/>
      <c r="AX61" s="521"/>
      <c r="AY61" s="521"/>
      <c r="AZ61" s="521"/>
      <c r="BA61" s="521"/>
      <c r="BB61" s="521"/>
      <c r="BC61" s="521"/>
      <c r="BD61" s="521"/>
      <c r="BE61" s="521"/>
      <c r="BF61" s="521"/>
      <c r="BG61" s="521"/>
      <c r="BH61" s="521"/>
      <c r="BI61" s="521"/>
      <c r="BJ61" s="521"/>
      <c r="BK61" s="521"/>
      <c r="BL61" s="521"/>
      <c r="BM61" s="521"/>
      <c r="BN61" s="521"/>
      <c r="BO61" s="521"/>
      <c r="BP61" s="521"/>
      <c r="BQ61" s="521"/>
      <c r="BR61" s="521"/>
      <c r="BS61" s="521"/>
      <c r="BT61" s="521"/>
      <c r="BU61" s="521"/>
      <c r="BV61" s="521"/>
      <c r="BW61" s="521"/>
      <c r="BX61" s="521"/>
      <c r="BY61" s="521"/>
      <c r="BZ61" s="522"/>
      <c r="CA61" s="522"/>
      <c r="CB61" s="522"/>
      <c r="CC61" s="522"/>
      <c r="CD61" s="522"/>
      <c r="CE61" s="522"/>
      <c r="CF61" s="522"/>
      <c r="CG61" s="522"/>
      <c r="CH61" s="522"/>
      <c r="CI61" s="522"/>
      <c r="CJ61" s="522"/>
      <c r="CK61" s="523"/>
      <c r="CL61" s="93"/>
      <c r="CM61" s="92"/>
      <c r="CN61" s="92"/>
      <c r="CO61" s="92"/>
      <c r="CP61" s="92"/>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82"/>
      <c r="EU61" s="82"/>
      <c r="EV61" s="82"/>
      <c r="EW61" s="82"/>
      <c r="EX61" s="71"/>
      <c r="EY61" s="71"/>
      <c r="EZ61" s="71"/>
      <c r="FA61" s="71"/>
      <c r="FB61" s="71"/>
      <c r="FC61" s="71"/>
      <c r="FD61" s="71"/>
      <c r="FE61" s="71"/>
      <c r="FF61" s="71"/>
      <c r="FG61" s="71"/>
      <c r="FH61" s="71"/>
      <c r="FI61" s="71"/>
      <c r="FJ61" s="72"/>
      <c r="FK61" s="72"/>
      <c r="FL61" s="72"/>
      <c r="FM61" s="72"/>
    </row>
    <row r="62" spans="2:172" ht="5.25" customHeight="1">
      <c r="B62" s="633"/>
      <c r="C62" s="635"/>
      <c r="D62" s="524" t="s">
        <v>326</v>
      </c>
      <c r="E62" s="525"/>
      <c r="F62" s="525"/>
      <c r="G62" s="525"/>
      <c r="H62" s="525"/>
      <c r="I62" s="525"/>
      <c r="J62" s="525"/>
      <c r="K62" s="525"/>
      <c r="L62" s="525"/>
      <c r="M62" s="525"/>
      <c r="N62" s="525"/>
      <c r="O62" s="525"/>
      <c r="P62" s="525"/>
      <c r="Q62" s="525"/>
      <c r="R62" s="525"/>
      <c r="S62" s="525"/>
      <c r="T62" s="525"/>
      <c r="U62" s="525"/>
      <c r="V62" s="525"/>
      <c r="W62" s="525"/>
      <c r="X62" s="525"/>
      <c r="Y62" s="525"/>
      <c r="Z62" s="525"/>
      <c r="AA62" s="526"/>
      <c r="AB62" s="596">
        <f>施設情報!C15</f>
        <v>0</v>
      </c>
      <c r="AC62" s="597"/>
      <c r="AD62" s="597"/>
      <c r="AE62" s="597"/>
      <c r="AF62" s="597"/>
      <c r="AG62" s="597"/>
      <c r="AH62" s="597"/>
      <c r="AI62" s="518" t="e">
        <f ca="1">明細書【小規模】後!AI62-明細書【小規模】前!AI62</f>
        <v>#DIV/0!</v>
      </c>
      <c r="AJ62" s="519"/>
      <c r="AK62" s="519"/>
      <c r="AL62" s="519"/>
      <c r="AM62" s="519"/>
      <c r="AN62" s="519"/>
      <c r="AO62" s="519"/>
      <c r="AP62" s="519"/>
      <c r="AQ62" s="519"/>
      <c r="AR62" s="519"/>
      <c r="AS62" s="519"/>
      <c r="AT62" s="520"/>
      <c r="AU62" s="521"/>
      <c r="AV62" s="521"/>
      <c r="AW62" s="521"/>
      <c r="AX62" s="521"/>
      <c r="AY62" s="521"/>
      <c r="AZ62" s="521"/>
      <c r="BA62" s="521"/>
      <c r="BB62" s="521"/>
      <c r="BC62" s="521"/>
      <c r="BD62" s="521"/>
      <c r="BE62" s="521"/>
      <c r="BF62" s="521"/>
      <c r="BG62" s="521"/>
      <c r="BH62" s="521"/>
      <c r="BI62" s="521"/>
      <c r="BJ62" s="521"/>
      <c r="BK62" s="521"/>
      <c r="BL62" s="521"/>
      <c r="BM62" s="521"/>
      <c r="BN62" s="521"/>
      <c r="BO62" s="521"/>
      <c r="BP62" s="521"/>
      <c r="BQ62" s="521"/>
      <c r="BR62" s="521"/>
      <c r="BS62" s="521"/>
      <c r="BT62" s="521"/>
      <c r="BU62" s="521"/>
      <c r="BV62" s="521"/>
      <c r="BW62" s="521"/>
      <c r="BX62" s="521"/>
      <c r="BY62" s="521"/>
      <c r="BZ62" s="522">
        <f>明細書【小規模】後!BZ62-明細書【小規模】前!BZ62</f>
        <v>0</v>
      </c>
      <c r="CA62" s="522"/>
      <c r="CB62" s="522"/>
      <c r="CC62" s="522"/>
      <c r="CD62" s="522"/>
      <c r="CE62" s="522"/>
      <c r="CF62" s="522"/>
      <c r="CG62" s="522"/>
      <c r="CH62" s="522"/>
      <c r="CI62" s="522"/>
      <c r="CJ62" s="522"/>
      <c r="CK62" s="523"/>
      <c r="CL62" s="93"/>
      <c r="CM62" s="92"/>
      <c r="CN62" s="92"/>
      <c r="CO62" s="92"/>
      <c r="CP62" s="92"/>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82"/>
      <c r="EU62" s="82"/>
      <c r="EV62" s="82"/>
      <c r="EW62" s="82"/>
      <c r="EX62" s="71"/>
      <c r="EY62" s="71"/>
      <c r="EZ62" s="71"/>
      <c r="FA62" s="71"/>
      <c r="FB62" s="71"/>
      <c r="FC62" s="71"/>
      <c r="FD62" s="71"/>
      <c r="FE62" s="71"/>
      <c r="FF62" s="71"/>
      <c r="FG62" s="71"/>
      <c r="FH62" s="71"/>
      <c r="FI62" s="71"/>
      <c r="FJ62" s="72"/>
      <c r="FK62" s="72"/>
      <c r="FL62" s="72"/>
      <c r="FM62" s="72"/>
    </row>
    <row r="63" spans="2:172" ht="5.25" customHeight="1">
      <c r="B63" s="633"/>
      <c r="C63" s="635"/>
      <c r="D63" s="527"/>
      <c r="E63" s="528"/>
      <c r="F63" s="528"/>
      <c r="G63" s="528"/>
      <c r="H63" s="528"/>
      <c r="I63" s="528"/>
      <c r="J63" s="528"/>
      <c r="K63" s="528"/>
      <c r="L63" s="528"/>
      <c r="M63" s="528"/>
      <c r="N63" s="528"/>
      <c r="O63" s="528"/>
      <c r="P63" s="528"/>
      <c r="Q63" s="528"/>
      <c r="R63" s="528"/>
      <c r="S63" s="528"/>
      <c r="T63" s="528"/>
      <c r="U63" s="528"/>
      <c r="V63" s="528"/>
      <c r="W63" s="528"/>
      <c r="X63" s="528"/>
      <c r="Y63" s="528"/>
      <c r="Z63" s="528"/>
      <c r="AA63" s="529"/>
      <c r="AB63" s="596"/>
      <c r="AC63" s="597"/>
      <c r="AD63" s="597"/>
      <c r="AE63" s="597"/>
      <c r="AF63" s="597"/>
      <c r="AG63" s="597"/>
      <c r="AH63" s="597"/>
      <c r="AI63" s="518"/>
      <c r="AJ63" s="519"/>
      <c r="AK63" s="519"/>
      <c r="AL63" s="519"/>
      <c r="AM63" s="519"/>
      <c r="AN63" s="519"/>
      <c r="AO63" s="519"/>
      <c r="AP63" s="519"/>
      <c r="AQ63" s="519"/>
      <c r="AR63" s="519"/>
      <c r="AS63" s="519"/>
      <c r="AT63" s="520"/>
      <c r="AU63" s="521"/>
      <c r="AV63" s="521"/>
      <c r="AW63" s="521"/>
      <c r="AX63" s="521"/>
      <c r="AY63" s="521"/>
      <c r="AZ63" s="521"/>
      <c r="BA63" s="521"/>
      <c r="BB63" s="521"/>
      <c r="BC63" s="521"/>
      <c r="BD63" s="521"/>
      <c r="BE63" s="521"/>
      <c r="BF63" s="521"/>
      <c r="BG63" s="521"/>
      <c r="BH63" s="521"/>
      <c r="BI63" s="521"/>
      <c r="BJ63" s="521"/>
      <c r="BK63" s="521"/>
      <c r="BL63" s="521"/>
      <c r="BM63" s="521"/>
      <c r="BN63" s="521"/>
      <c r="BO63" s="521"/>
      <c r="BP63" s="521"/>
      <c r="BQ63" s="521"/>
      <c r="BR63" s="521"/>
      <c r="BS63" s="521"/>
      <c r="BT63" s="521"/>
      <c r="BU63" s="521"/>
      <c r="BV63" s="521"/>
      <c r="BW63" s="521"/>
      <c r="BX63" s="521"/>
      <c r="BY63" s="521"/>
      <c r="BZ63" s="522"/>
      <c r="CA63" s="522"/>
      <c r="CB63" s="522"/>
      <c r="CC63" s="522"/>
      <c r="CD63" s="522"/>
      <c r="CE63" s="522"/>
      <c r="CF63" s="522"/>
      <c r="CG63" s="522"/>
      <c r="CH63" s="522"/>
      <c r="CI63" s="522"/>
      <c r="CJ63" s="522"/>
      <c r="CK63" s="523"/>
      <c r="CL63" s="71"/>
      <c r="CM63" s="74"/>
      <c r="CN63" s="593"/>
      <c r="CO63" s="593"/>
      <c r="CP63" s="74"/>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71"/>
      <c r="ES63" s="71"/>
      <c r="ET63" s="82"/>
      <c r="EU63" s="82"/>
      <c r="EV63" s="82"/>
      <c r="EW63" s="82"/>
      <c r="EX63" s="71"/>
      <c r="EY63" s="71"/>
      <c r="EZ63" s="71"/>
      <c r="FA63" s="71"/>
      <c r="FB63" s="71"/>
      <c r="FC63" s="71"/>
      <c r="FD63" s="71"/>
      <c r="FE63" s="71"/>
      <c r="FF63" s="71"/>
      <c r="FG63" s="71"/>
      <c r="FH63" s="71"/>
      <c r="FI63" s="71"/>
      <c r="FJ63" s="72"/>
      <c r="FK63" s="72"/>
      <c r="FL63" s="72"/>
      <c r="FM63" s="72"/>
    </row>
    <row r="64" spans="2:172" ht="5.25" customHeight="1">
      <c r="B64" s="633"/>
      <c r="C64" s="635"/>
      <c r="D64" s="527"/>
      <c r="E64" s="528"/>
      <c r="F64" s="528"/>
      <c r="G64" s="528"/>
      <c r="H64" s="528"/>
      <c r="I64" s="528"/>
      <c r="J64" s="528"/>
      <c r="K64" s="528"/>
      <c r="L64" s="528"/>
      <c r="M64" s="528"/>
      <c r="N64" s="528"/>
      <c r="O64" s="528"/>
      <c r="P64" s="528"/>
      <c r="Q64" s="528"/>
      <c r="R64" s="528"/>
      <c r="S64" s="528"/>
      <c r="T64" s="528"/>
      <c r="U64" s="528"/>
      <c r="V64" s="528"/>
      <c r="W64" s="528"/>
      <c r="X64" s="528"/>
      <c r="Y64" s="528"/>
      <c r="Z64" s="528"/>
      <c r="AA64" s="529"/>
      <c r="AB64" s="596"/>
      <c r="AC64" s="597"/>
      <c r="AD64" s="597"/>
      <c r="AE64" s="597"/>
      <c r="AF64" s="597"/>
      <c r="AG64" s="597"/>
      <c r="AH64" s="597"/>
      <c r="AI64" s="518"/>
      <c r="AJ64" s="519"/>
      <c r="AK64" s="519"/>
      <c r="AL64" s="519"/>
      <c r="AM64" s="519"/>
      <c r="AN64" s="519"/>
      <c r="AO64" s="519"/>
      <c r="AP64" s="519"/>
      <c r="AQ64" s="519"/>
      <c r="AR64" s="519"/>
      <c r="AS64" s="519"/>
      <c r="AT64" s="520"/>
      <c r="AU64" s="521"/>
      <c r="AV64" s="521"/>
      <c r="AW64" s="521"/>
      <c r="AX64" s="521"/>
      <c r="AY64" s="521"/>
      <c r="AZ64" s="521"/>
      <c r="BA64" s="521"/>
      <c r="BB64" s="521"/>
      <c r="BC64" s="521"/>
      <c r="BD64" s="521"/>
      <c r="BE64" s="521"/>
      <c r="BF64" s="521"/>
      <c r="BG64" s="521"/>
      <c r="BH64" s="521"/>
      <c r="BI64" s="521"/>
      <c r="BJ64" s="521"/>
      <c r="BK64" s="521"/>
      <c r="BL64" s="521"/>
      <c r="BM64" s="521"/>
      <c r="BN64" s="521"/>
      <c r="BO64" s="521"/>
      <c r="BP64" s="521"/>
      <c r="BQ64" s="521"/>
      <c r="BR64" s="521"/>
      <c r="BS64" s="521"/>
      <c r="BT64" s="521"/>
      <c r="BU64" s="521"/>
      <c r="BV64" s="521"/>
      <c r="BW64" s="521"/>
      <c r="BX64" s="521"/>
      <c r="BY64" s="521"/>
      <c r="BZ64" s="522"/>
      <c r="CA64" s="522"/>
      <c r="CB64" s="522"/>
      <c r="CC64" s="522"/>
      <c r="CD64" s="522"/>
      <c r="CE64" s="522"/>
      <c r="CF64" s="522"/>
      <c r="CG64" s="522"/>
      <c r="CH64" s="522"/>
      <c r="CI64" s="522"/>
      <c r="CJ64" s="522"/>
      <c r="CK64" s="523"/>
    </row>
    <row r="65" spans="2:89" ht="5.25" customHeight="1">
      <c r="B65" s="633"/>
      <c r="C65" s="635"/>
      <c r="D65" s="527"/>
      <c r="E65" s="528"/>
      <c r="F65" s="528"/>
      <c r="G65" s="528"/>
      <c r="H65" s="528"/>
      <c r="I65" s="528"/>
      <c r="J65" s="528"/>
      <c r="K65" s="528"/>
      <c r="L65" s="528"/>
      <c r="M65" s="528"/>
      <c r="N65" s="528"/>
      <c r="O65" s="528"/>
      <c r="P65" s="528"/>
      <c r="Q65" s="528"/>
      <c r="R65" s="528"/>
      <c r="S65" s="528"/>
      <c r="T65" s="528"/>
      <c r="U65" s="528"/>
      <c r="V65" s="528"/>
      <c r="W65" s="528"/>
      <c r="X65" s="528"/>
      <c r="Y65" s="528"/>
      <c r="Z65" s="528"/>
      <c r="AA65" s="529"/>
      <c r="AB65" s="596"/>
      <c r="AC65" s="597"/>
      <c r="AD65" s="597"/>
      <c r="AE65" s="597"/>
      <c r="AF65" s="597"/>
      <c r="AG65" s="597"/>
      <c r="AH65" s="597"/>
      <c r="AI65" s="518"/>
      <c r="AJ65" s="519"/>
      <c r="AK65" s="519"/>
      <c r="AL65" s="519"/>
      <c r="AM65" s="519"/>
      <c r="AN65" s="519"/>
      <c r="AO65" s="519"/>
      <c r="AP65" s="519"/>
      <c r="AQ65" s="519"/>
      <c r="AR65" s="519"/>
      <c r="AS65" s="519"/>
      <c r="AT65" s="520"/>
      <c r="AU65" s="521"/>
      <c r="AV65" s="521"/>
      <c r="AW65" s="521"/>
      <c r="AX65" s="521"/>
      <c r="AY65" s="521"/>
      <c r="AZ65" s="521"/>
      <c r="BA65" s="521"/>
      <c r="BB65" s="521"/>
      <c r="BC65" s="521"/>
      <c r="BD65" s="521"/>
      <c r="BE65" s="521"/>
      <c r="BF65" s="521"/>
      <c r="BG65" s="521"/>
      <c r="BH65" s="521"/>
      <c r="BI65" s="521"/>
      <c r="BJ65" s="521"/>
      <c r="BK65" s="521"/>
      <c r="BL65" s="521"/>
      <c r="BM65" s="521"/>
      <c r="BN65" s="521"/>
      <c r="BO65" s="521"/>
      <c r="BP65" s="521"/>
      <c r="BQ65" s="521"/>
      <c r="BR65" s="521"/>
      <c r="BS65" s="521"/>
      <c r="BT65" s="521"/>
      <c r="BU65" s="521"/>
      <c r="BV65" s="521"/>
      <c r="BW65" s="521"/>
      <c r="BX65" s="521"/>
      <c r="BY65" s="521"/>
      <c r="BZ65" s="522"/>
      <c r="CA65" s="522"/>
      <c r="CB65" s="522"/>
      <c r="CC65" s="522"/>
      <c r="CD65" s="522"/>
      <c r="CE65" s="522"/>
      <c r="CF65" s="522"/>
      <c r="CG65" s="522"/>
      <c r="CH65" s="522"/>
      <c r="CI65" s="522"/>
      <c r="CJ65" s="522"/>
      <c r="CK65" s="523"/>
    </row>
    <row r="66" spans="2:89" ht="5.25" customHeight="1">
      <c r="B66" s="633"/>
      <c r="C66" s="635"/>
      <c r="D66" s="530"/>
      <c r="E66" s="531"/>
      <c r="F66" s="531"/>
      <c r="G66" s="531"/>
      <c r="H66" s="531"/>
      <c r="I66" s="531"/>
      <c r="J66" s="531"/>
      <c r="K66" s="531"/>
      <c r="L66" s="531"/>
      <c r="M66" s="531"/>
      <c r="N66" s="531"/>
      <c r="O66" s="531"/>
      <c r="P66" s="531"/>
      <c r="Q66" s="531"/>
      <c r="R66" s="531"/>
      <c r="S66" s="531"/>
      <c r="T66" s="531"/>
      <c r="U66" s="531"/>
      <c r="V66" s="531"/>
      <c r="W66" s="531"/>
      <c r="X66" s="531"/>
      <c r="Y66" s="531"/>
      <c r="Z66" s="531"/>
      <c r="AA66" s="532"/>
      <c r="AB66" s="596"/>
      <c r="AC66" s="597"/>
      <c r="AD66" s="597"/>
      <c r="AE66" s="597"/>
      <c r="AF66" s="597"/>
      <c r="AG66" s="597"/>
      <c r="AH66" s="597"/>
      <c r="AI66" s="518"/>
      <c r="AJ66" s="519"/>
      <c r="AK66" s="519"/>
      <c r="AL66" s="519"/>
      <c r="AM66" s="519"/>
      <c r="AN66" s="519"/>
      <c r="AO66" s="519"/>
      <c r="AP66" s="519"/>
      <c r="AQ66" s="519"/>
      <c r="AR66" s="519"/>
      <c r="AS66" s="519"/>
      <c r="AT66" s="520"/>
      <c r="AU66" s="521"/>
      <c r="AV66" s="521"/>
      <c r="AW66" s="521"/>
      <c r="AX66" s="521"/>
      <c r="AY66" s="521"/>
      <c r="AZ66" s="521"/>
      <c r="BA66" s="521"/>
      <c r="BB66" s="521"/>
      <c r="BC66" s="521"/>
      <c r="BD66" s="521"/>
      <c r="BE66" s="521"/>
      <c r="BF66" s="521"/>
      <c r="BG66" s="521"/>
      <c r="BH66" s="521"/>
      <c r="BI66" s="521"/>
      <c r="BJ66" s="521"/>
      <c r="BK66" s="521"/>
      <c r="BL66" s="521"/>
      <c r="BM66" s="521"/>
      <c r="BN66" s="521"/>
      <c r="BO66" s="521"/>
      <c r="BP66" s="521"/>
      <c r="BQ66" s="521"/>
      <c r="BR66" s="521"/>
      <c r="BS66" s="521"/>
      <c r="BT66" s="521"/>
      <c r="BU66" s="521"/>
      <c r="BV66" s="521"/>
      <c r="BW66" s="521"/>
      <c r="BX66" s="521"/>
      <c r="BY66" s="521"/>
      <c r="BZ66" s="522"/>
      <c r="CA66" s="522"/>
      <c r="CB66" s="522"/>
      <c r="CC66" s="522"/>
      <c r="CD66" s="522"/>
      <c r="CE66" s="522"/>
      <c r="CF66" s="522"/>
      <c r="CG66" s="522"/>
      <c r="CH66" s="522"/>
      <c r="CI66" s="522"/>
      <c r="CJ66" s="522"/>
      <c r="CK66" s="523"/>
    </row>
    <row r="67" spans="2:89" ht="5.25" customHeight="1">
      <c r="B67" s="633"/>
      <c r="C67" s="635"/>
      <c r="D67" s="591"/>
      <c r="E67" s="592"/>
      <c r="F67" s="592"/>
      <c r="G67" s="592"/>
      <c r="H67" s="592"/>
      <c r="I67" s="592"/>
      <c r="J67" s="592"/>
      <c r="K67" s="592"/>
      <c r="L67" s="592"/>
      <c r="M67" s="592"/>
      <c r="N67" s="592"/>
      <c r="O67" s="592"/>
      <c r="P67" s="592"/>
      <c r="Q67" s="592"/>
      <c r="R67" s="592"/>
      <c r="S67" s="592"/>
      <c r="T67" s="592"/>
      <c r="U67" s="592"/>
      <c r="V67" s="592"/>
      <c r="W67" s="592"/>
      <c r="X67" s="592"/>
      <c r="Y67" s="592"/>
      <c r="Z67" s="592"/>
      <c r="AA67" s="592"/>
      <c r="AB67" s="594"/>
      <c r="AC67" s="595"/>
      <c r="AD67" s="595"/>
      <c r="AE67" s="595"/>
      <c r="AF67" s="595"/>
      <c r="AG67" s="595"/>
      <c r="AH67" s="595"/>
      <c r="AI67" s="518">
        <f>明細書【小規模】後!AI67-明細書【小規模】前!AI67</f>
        <v>0</v>
      </c>
      <c r="AJ67" s="519"/>
      <c r="AK67" s="519"/>
      <c r="AL67" s="519"/>
      <c r="AM67" s="519"/>
      <c r="AN67" s="519"/>
      <c r="AO67" s="519"/>
      <c r="AP67" s="519"/>
      <c r="AQ67" s="519"/>
      <c r="AR67" s="519"/>
      <c r="AS67" s="519"/>
      <c r="AT67" s="520"/>
      <c r="AU67" s="521"/>
      <c r="AV67" s="521"/>
      <c r="AW67" s="521"/>
      <c r="AX67" s="521"/>
      <c r="AY67" s="521"/>
      <c r="AZ67" s="521"/>
      <c r="BA67" s="521"/>
      <c r="BB67" s="521"/>
      <c r="BC67" s="521"/>
      <c r="BD67" s="521"/>
      <c r="BE67" s="521"/>
      <c r="BF67" s="521"/>
      <c r="BG67" s="521"/>
      <c r="BH67" s="521"/>
      <c r="BI67" s="521"/>
      <c r="BJ67" s="521"/>
      <c r="BK67" s="521"/>
      <c r="BL67" s="521"/>
      <c r="BM67" s="521"/>
      <c r="BN67" s="521"/>
      <c r="BO67" s="521"/>
      <c r="BP67" s="521"/>
      <c r="BQ67" s="521"/>
      <c r="BR67" s="521"/>
      <c r="BS67" s="521"/>
      <c r="BT67" s="521"/>
      <c r="BU67" s="521"/>
      <c r="BV67" s="521"/>
      <c r="BW67" s="521"/>
      <c r="BX67" s="521"/>
      <c r="BY67" s="521"/>
      <c r="BZ67" s="522">
        <f>明細書【小規模】後!BZ67-明細書【小規模】前!BZ67</f>
        <v>0</v>
      </c>
      <c r="CA67" s="522"/>
      <c r="CB67" s="522"/>
      <c r="CC67" s="522"/>
      <c r="CD67" s="522"/>
      <c r="CE67" s="522"/>
      <c r="CF67" s="522"/>
      <c r="CG67" s="522"/>
      <c r="CH67" s="522"/>
      <c r="CI67" s="522"/>
      <c r="CJ67" s="522"/>
      <c r="CK67" s="523"/>
    </row>
    <row r="68" spans="2:89" ht="5.25" customHeight="1">
      <c r="B68" s="633"/>
      <c r="C68" s="635"/>
      <c r="D68" s="591"/>
      <c r="E68" s="592"/>
      <c r="F68" s="592"/>
      <c r="G68" s="592"/>
      <c r="H68" s="592"/>
      <c r="I68" s="592"/>
      <c r="J68" s="592"/>
      <c r="K68" s="592"/>
      <c r="L68" s="592"/>
      <c r="M68" s="592"/>
      <c r="N68" s="592"/>
      <c r="O68" s="592"/>
      <c r="P68" s="592"/>
      <c r="Q68" s="592"/>
      <c r="R68" s="592"/>
      <c r="S68" s="592"/>
      <c r="T68" s="592"/>
      <c r="U68" s="592"/>
      <c r="V68" s="592"/>
      <c r="W68" s="592"/>
      <c r="X68" s="592"/>
      <c r="Y68" s="592"/>
      <c r="Z68" s="592"/>
      <c r="AA68" s="592"/>
      <c r="AB68" s="594"/>
      <c r="AC68" s="595"/>
      <c r="AD68" s="595"/>
      <c r="AE68" s="595"/>
      <c r="AF68" s="595"/>
      <c r="AG68" s="595"/>
      <c r="AH68" s="595"/>
      <c r="AI68" s="518"/>
      <c r="AJ68" s="519"/>
      <c r="AK68" s="519"/>
      <c r="AL68" s="519"/>
      <c r="AM68" s="519"/>
      <c r="AN68" s="519"/>
      <c r="AO68" s="519"/>
      <c r="AP68" s="519"/>
      <c r="AQ68" s="519"/>
      <c r="AR68" s="519"/>
      <c r="AS68" s="519"/>
      <c r="AT68" s="520"/>
      <c r="AU68" s="521"/>
      <c r="AV68" s="521"/>
      <c r="AW68" s="521"/>
      <c r="AX68" s="521"/>
      <c r="AY68" s="521"/>
      <c r="AZ68" s="521"/>
      <c r="BA68" s="521"/>
      <c r="BB68" s="521"/>
      <c r="BC68" s="521"/>
      <c r="BD68" s="521"/>
      <c r="BE68" s="521"/>
      <c r="BF68" s="521"/>
      <c r="BG68" s="521"/>
      <c r="BH68" s="521"/>
      <c r="BI68" s="521"/>
      <c r="BJ68" s="521"/>
      <c r="BK68" s="521"/>
      <c r="BL68" s="521"/>
      <c r="BM68" s="521"/>
      <c r="BN68" s="521"/>
      <c r="BO68" s="521"/>
      <c r="BP68" s="521"/>
      <c r="BQ68" s="521"/>
      <c r="BR68" s="521"/>
      <c r="BS68" s="521"/>
      <c r="BT68" s="521"/>
      <c r="BU68" s="521"/>
      <c r="BV68" s="521"/>
      <c r="BW68" s="521"/>
      <c r="BX68" s="521"/>
      <c r="BY68" s="521"/>
      <c r="BZ68" s="522"/>
      <c r="CA68" s="522"/>
      <c r="CB68" s="522"/>
      <c r="CC68" s="522"/>
      <c r="CD68" s="522"/>
      <c r="CE68" s="522"/>
      <c r="CF68" s="522"/>
      <c r="CG68" s="522"/>
      <c r="CH68" s="522"/>
      <c r="CI68" s="522"/>
      <c r="CJ68" s="522"/>
      <c r="CK68" s="523"/>
    </row>
    <row r="69" spans="2:89" ht="5.25" customHeight="1">
      <c r="B69" s="633"/>
      <c r="C69" s="635"/>
      <c r="D69" s="591"/>
      <c r="E69" s="592"/>
      <c r="F69" s="592"/>
      <c r="G69" s="592"/>
      <c r="H69" s="592"/>
      <c r="I69" s="592"/>
      <c r="J69" s="592"/>
      <c r="K69" s="592"/>
      <c r="L69" s="592"/>
      <c r="M69" s="592"/>
      <c r="N69" s="592"/>
      <c r="O69" s="592"/>
      <c r="P69" s="592"/>
      <c r="Q69" s="592"/>
      <c r="R69" s="592"/>
      <c r="S69" s="592"/>
      <c r="T69" s="592"/>
      <c r="U69" s="592"/>
      <c r="V69" s="592"/>
      <c r="W69" s="592"/>
      <c r="X69" s="592"/>
      <c r="Y69" s="592"/>
      <c r="Z69" s="592"/>
      <c r="AA69" s="592"/>
      <c r="AB69" s="594"/>
      <c r="AC69" s="595"/>
      <c r="AD69" s="595"/>
      <c r="AE69" s="595"/>
      <c r="AF69" s="595"/>
      <c r="AG69" s="595"/>
      <c r="AH69" s="595"/>
      <c r="AI69" s="518"/>
      <c r="AJ69" s="519"/>
      <c r="AK69" s="519"/>
      <c r="AL69" s="519"/>
      <c r="AM69" s="519"/>
      <c r="AN69" s="519"/>
      <c r="AO69" s="519"/>
      <c r="AP69" s="519"/>
      <c r="AQ69" s="519"/>
      <c r="AR69" s="519"/>
      <c r="AS69" s="519"/>
      <c r="AT69" s="520"/>
      <c r="AU69" s="521"/>
      <c r="AV69" s="521"/>
      <c r="AW69" s="521"/>
      <c r="AX69" s="521"/>
      <c r="AY69" s="521"/>
      <c r="AZ69" s="521"/>
      <c r="BA69" s="521"/>
      <c r="BB69" s="521"/>
      <c r="BC69" s="521"/>
      <c r="BD69" s="521"/>
      <c r="BE69" s="521"/>
      <c r="BF69" s="521"/>
      <c r="BG69" s="521"/>
      <c r="BH69" s="521"/>
      <c r="BI69" s="521"/>
      <c r="BJ69" s="521"/>
      <c r="BK69" s="521"/>
      <c r="BL69" s="521"/>
      <c r="BM69" s="521"/>
      <c r="BN69" s="521"/>
      <c r="BO69" s="521"/>
      <c r="BP69" s="521"/>
      <c r="BQ69" s="521"/>
      <c r="BR69" s="521"/>
      <c r="BS69" s="521"/>
      <c r="BT69" s="521"/>
      <c r="BU69" s="521"/>
      <c r="BV69" s="521"/>
      <c r="BW69" s="521"/>
      <c r="BX69" s="521"/>
      <c r="BY69" s="521"/>
      <c r="BZ69" s="522"/>
      <c r="CA69" s="522"/>
      <c r="CB69" s="522"/>
      <c r="CC69" s="522"/>
      <c r="CD69" s="522"/>
      <c r="CE69" s="522"/>
      <c r="CF69" s="522"/>
      <c r="CG69" s="522"/>
      <c r="CH69" s="522"/>
      <c r="CI69" s="522"/>
      <c r="CJ69" s="522"/>
      <c r="CK69" s="523"/>
    </row>
    <row r="70" spans="2:89" ht="5.25" customHeight="1">
      <c r="B70" s="633"/>
      <c r="C70" s="635"/>
      <c r="D70" s="591"/>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4"/>
      <c r="AC70" s="595"/>
      <c r="AD70" s="595"/>
      <c r="AE70" s="595"/>
      <c r="AF70" s="595"/>
      <c r="AG70" s="595"/>
      <c r="AH70" s="595"/>
      <c r="AI70" s="518"/>
      <c r="AJ70" s="519"/>
      <c r="AK70" s="519"/>
      <c r="AL70" s="519"/>
      <c r="AM70" s="519"/>
      <c r="AN70" s="519"/>
      <c r="AO70" s="519"/>
      <c r="AP70" s="519"/>
      <c r="AQ70" s="519"/>
      <c r="AR70" s="519"/>
      <c r="AS70" s="519"/>
      <c r="AT70" s="520"/>
      <c r="AU70" s="521"/>
      <c r="AV70" s="521"/>
      <c r="AW70" s="521"/>
      <c r="AX70" s="521"/>
      <c r="AY70" s="521"/>
      <c r="AZ70" s="521"/>
      <c r="BA70" s="521"/>
      <c r="BB70" s="521"/>
      <c r="BC70" s="521"/>
      <c r="BD70" s="521"/>
      <c r="BE70" s="521"/>
      <c r="BF70" s="521"/>
      <c r="BG70" s="521"/>
      <c r="BH70" s="521"/>
      <c r="BI70" s="521"/>
      <c r="BJ70" s="521"/>
      <c r="BK70" s="521"/>
      <c r="BL70" s="521"/>
      <c r="BM70" s="521"/>
      <c r="BN70" s="521"/>
      <c r="BO70" s="521"/>
      <c r="BP70" s="521"/>
      <c r="BQ70" s="521"/>
      <c r="BR70" s="521"/>
      <c r="BS70" s="521"/>
      <c r="BT70" s="521"/>
      <c r="BU70" s="521"/>
      <c r="BV70" s="521"/>
      <c r="BW70" s="521"/>
      <c r="BX70" s="521"/>
      <c r="BY70" s="521"/>
      <c r="BZ70" s="522"/>
      <c r="CA70" s="522"/>
      <c r="CB70" s="522"/>
      <c r="CC70" s="522"/>
      <c r="CD70" s="522"/>
      <c r="CE70" s="522"/>
      <c r="CF70" s="522"/>
      <c r="CG70" s="522"/>
      <c r="CH70" s="522"/>
      <c r="CI70" s="522"/>
      <c r="CJ70" s="522"/>
      <c r="CK70" s="523"/>
    </row>
    <row r="71" spans="2:89" ht="5.25" customHeight="1">
      <c r="B71" s="633"/>
      <c r="C71" s="635"/>
      <c r="D71" s="591"/>
      <c r="E71" s="592"/>
      <c r="F71" s="592"/>
      <c r="G71" s="592"/>
      <c r="H71" s="592"/>
      <c r="I71" s="592"/>
      <c r="J71" s="592"/>
      <c r="K71" s="592"/>
      <c r="L71" s="592"/>
      <c r="M71" s="592"/>
      <c r="N71" s="592"/>
      <c r="O71" s="592"/>
      <c r="P71" s="592"/>
      <c r="Q71" s="592"/>
      <c r="R71" s="592"/>
      <c r="S71" s="592"/>
      <c r="T71" s="592"/>
      <c r="U71" s="592"/>
      <c r="V71" s="592"/>
      <c r="W71" s="592"/>
      <c r="X71" s="592"/>
      <c r="Y71" s="592"/>
      <c r="Z71" s="592"/>
      <c r="AA71" s="592"/>
      <c r="AB71" s="594"/>
      <c r="AC71" s="595"/>
      <c r="AD71" s="595"/>
      <c r="AE71" s="595"/>
      <c r="AF71" s="595"/>
      <c r="AG71" s="595"/>
      <c r="AH71" s="595"/>
      <c r="AI71" s="518"/>
      <c r="AJ71" s="519"/>
      <c r="AK71" s="519"/>
      <c r="AL71" s="519"/>
      <c r="AM71" s="519"/>
      <c r="AN71" s="519"/>
      <c r="AO71" s="519"/>
      <c r="AP71" s="519"/>
      <c r="AQ71" s="519"/>
      <c r="AR71" s="519"/>
      <c r="AS71" s="519"/>
      <c r="AT71" s="520"/>
      <c r="AU71" s="521"/>
      <c r="AV71" s="521"/>
      <c r="AW71" s="521"/>
      <c r="AX71" s="521"/>
      <c r="AY71" s="521"/>
      <c r="AZ71" s="521"/>
      <c r="BA71" s="521"/>
      <c r="BB71" s="521"/>
      <c r="BC71" s="521"/>
      <c r="BD71" s="521"/>
      <c r="BE71" s="521"/>
      <c r="BF71" s="521"/>
      <c r="BG71" s="521"/>
      <c r="BH71" s="521"/>
      <c r="BI71" s="521"/>
      <c r="BJ71" s="521"/>
      <c r="BK71" s="521"/>
      <c r="BL71" s="521"/>
      <c r="BM71" s="521"/>
      <c r="BN71" s="521"/>
      <c r="BO71" s="521"/>
      <c r="BP71" s="521"/>
      <c r="BQ71" s="521"/>
      <c r="BR71" s="521"/>
      <c r="BS71" s="521"/>
      <c r="BT71" s="521"/>
      <c r="BU71" s="521"/>
      <c r="BV71" s="521"/>
      <c r="BW71" s="521"/>
      <c r="BX71" s="521"/>
      <c r="BY71" s="521"/>
      <c r="BZ71" s="522"/>
      <c r="CA71" s="522"/>
      <c r="CB71" s="522"/>
      <c r="CC71" s="522"/>
      <c r="CD71" s="522"/>
      <c r="CE71" s="522"/>
      <c r="CF71" s="522"/>
      <c r="CG71" s="522"/>
      <c r="CH71" s="522"/>
      <c r="CI71" s="522"/>
      <c r="CJ71" s="522"/>
      <c r="CK71" s="523"/>
    </row>
    <row r="72" spans="2:89" ht="5.25" customHeight="1">
      <c r="B72" s="633"/>
      <c r="C72" s="635"/>
      <c r="D72" s="524"/>
      <c r="E72" s="525"/>
      <c r="F72" s="525"/>
      <c r="G72" s="525"/>
      <c r="H72" s="525"/>
      <c r="I72" s="525"/>
      <c r="J72" s="525"/>
      <c r="K72" s="525"/>
      <c r="L72" s="525"/>
      <c r="M72" s="525"/>
      <c r="N72" s="525"/>
      <c r="O72" s="525"/>
      <c r="P72" s="525"/>
      <c r="Q72" s="525"/>
      <c r="R72" s="525"/>
      <c r="S72" s="525"/>
      <c r="T72" s="525"/>
      <c r="U72" s="525"/>
      <c r="V72" s="525"/>
      <c r="W72" s="525"/>
      <c r="X72" s="525"/>
      <c r="Y72" s="525"/>
      <c r="Z72" s="525"/>
      <c r="AA72" s="526"/>
      <c r="AB72" s="594"/>
      <c r="AC72" s="595"/>
      <c r="AD72" s="595"/>
      <c r="AE72" s="595"/>
      <c r="AF72" s="595"/>
      <c r="AG72" s="595"/>
      <c r="AH72" s="595"/>
      <c r="AI72" s="518">
        <f>明細書【小規模】後!AI72-明細書【小規模】前!AI72</f>
        <v>0</v>
      </c>
      <c r="AJ72" s="519"/>
      <c r="AK72" s="519"/>
      <c r="AL72" s="519"/>
      <c r="AM72" s="519"/>
      <c r="AN72" s="519"/>
      <c r="AO72" s="519"/>
      <c r="AP72" s="519"/>
      <c r="AQ72" s="519"/>
      <c r="AR72" s="519"/>
      <c r="AS72" s="519"/>
      <c r="AT72" s="520"/>
      <c r="AU72" s="521"/>
      <c r="AV72" s="521"/>
      <c r="AW72" s="521"/>
      <c r="AX72" s="521"/>
      <c r="AY72" s="521"/>
      <c r="AZ72" s="521"/>
      <c r="BA72" s="521"/>
      <c r="BB72" s="521"/>
      <c r="BC72" s="521"/>
      <c r="BD72" s="521"/>
      <c r="BE72" s="521"/>
      <c r="BF72" s="521"/>
      <c r="BG72" s="521"/>
      <c r="BH72" s="521"/>
      <c r="BI72" s="521"/>
      <c r="BJ72" s="521"/>
      <c r="BK72" s="521"/>
      <c r="BL72" s="521"/>
      <c r="BM72" s="521"/>
      <c r="BN72" s="521"/>
      <c r="BO72" s="521"/>
      <c r="BP72" s="521"/>
      <c r="BQ72" s="521"/>
      <c r="BR72" s="521"/>
      <c r="BS72" s="521"/>
      <c r="BT72" s="521"/>
      <c r="BU72" s="521"/>
      <c r="BV72" s="521"/>
      <c r="BW72" s="521"/>
      <c r="BX72" s="521"/>
      <c r="BY72" s="521"/>
      <c r="BZ72" s="522">
        <f>明細書【小規模】後!BZ72-明細書【小規模】前!BZ72</f>
        <v>0</v>
      </c>
      <c r="CA72" s="522"/>
      <c r="CB72" s="522"/>
      <c r="CC72" s="522"/>
      <c r="CD72" s="522"/>
      <c r="CE72" s="522"/>
      <c r="CF72" s="522"/>
      <c r="CG72" s="522"/>
      <c r="CH72" s="522"/>
      <c r="CI72" s="522"/>
      <c r="CJ72" s="522"/>
      <c r="CK72" s="523"/>
    </row>
    <row r="73" spans="2:89" ht="5.25" customHeight="1">
      <c r="B73" s="633"/>
      <c r="C73" s="635"/>
      <c r="D73" s="527"/>
      <c r="E73" s="528"/>
      <c r="F73" s="528"/>
      <c r="G73" s="528"/>
      <c r="H73" s="528"/>
      <c r="I73" s="528"/>
      <c r="J73" s="528"/>
      <c r="K73" s="528"/>
      <c r="L73" s="528"/>
      <c r="M73" s="528"/>
      <c r="N73" s="528"/>
      <c r="O73" s="528"/>
      <c r="P73" s="528"/>
      <c r="Q73" s="528"/>
      <c r="R73" s="528"/>
      <c r="S73" s="528"/>
      <c r="T73" s="528"/>
      <c r="U73" s="528"/>
      <c r="V73" s="528"/>
      <c r="W73" s="528"/>
      <c r="X73" s="528"/>
      <c r="Y73" s="528"/>
      <c r="Z73" s="528"/>
      <c r="AA73" s="529"/>
      <c r="AB73" s="594"/>
      <c r="AC73" s="595"/>
      <c r="AD73" s="595"/>
      <c r="AE73" s="595"/>
      <c r="AF73" s="595"/>
      <c r="AG73" s="595"/>
      <c r="AH73" s="595"/>
      <c r="AI73" s="518"/>
      <c r="AJ73" s="519"/>
      <c r="AK73" s="519"/>
      <c r="AL73" s="519"/>
      <c r="AM73" s="519"/>
      <c r="AN73" s="519"/>
      <c r="AO73" s="519"/>
      <c r="AP73" s="519"/>
      <c r="AQ73" s="519"/>
      <c r="AR73" s="519"/>
      <c r="AS73" s="519"/>
      <c r="AT73" s="520"/>
      <c r="AU73" s="521"/>
      <c r="AV73" s="521"/>
      <c r="AW73" s="521"/>
      <c r="AX73" s="521"/>
      <c r="AY73" s="521"/>
      <c r="AZ73" s="521"/>
      <c r="BA73" s="521"/>
      <c r="BB73" s="521"/>
      <c r="BC73" s="521"/>
      <c r="BD73" s="521"/>
      <c r="BE73" s="521"/>
      <c r="BF73" s="521"/>
      <c r="BG73" s="521"/>
      <c r="BH73" s="521"/>
      <c r="BI73" s="521"/>
      <c r="BJ73" s="521"/>
      <c r="BK73" s="521"/>
      <c r="BL73" s="521"/>
      <c r="BM73" s="521"/>
      <c r="BN73" s="521"/>
      <c r="BO73" s="521"/>
      <c r="BP73" s="521"/>
      <c r="BQ73" s="521"/>
      <c r="BR73" s="521"/>
      <c r="BS73" s="521"/>
      <c r="BT73" s="521"/>
      <c r="BU73" s="521"/>
      <c r="BV73" s="521"/>
      <c r="BW73" s="521"/>
      <c r="BX73" s="521"/>
      <c r="BY73" s="521"/>
      <c r="BZ73" s="522"/>
      <c r="CA73" s="522"/>
      <c r="CB73" s="522"/>
      <c r="CC73" s="522"/>
      <c r="CD73" s="522"/>
      <c r="CE73" s="522"/>
      <c r="CF73" s="522"/>
      <c r="CG73" s="522"/>
      <c r="CH73" s="522"/>
      <c r="CI73" s="522"/>
      <c r="CJ73" s="522"/>
      <c r="CK73" s="523"/>
    </row>
    <row r="74" spans="2:89" ht="5.25" customHeight="1">
      <c r="B74" s="633"/>
      <c r="C74" s="635"/>
      <c r="D74" s="527"/>
      <c r="E74" s="528"/>
      <c r="F74" s="528"/>
      <c r="G74" s="528"/>
      <c r="H74" s="528"/>
      <c r="I74" s="528"/>
      <c r="J74" s="528"/>
      <c r="K74" s="528"/>
      <c r="L74" s="528"/>
      <c r="M74" s="528"/>
      <c r="N74" s="528"/>
      <c r="O74" s="528"/>
      <c r="P74" s="528"/>
      <c r="Q74" s="528"/>
      <c r="R74" s="528"/>
      <c r="S74" s="528"/>
      <c r="T74" s="528"/>
      <c r="U74" s="528"/>
      <c r="V74" s="528"/>
      <c r="W74" s="528"/>
      <c r="X74" s="528"/>
      <c r="Y74" s="528"/>
      <c r="Z74" s="528"/>
      <c r="AA74" s="529"/>
      <c r="AB74" s="594"/>
      <c r="AC74" s="595"/>
      <c r="AD74" s="595"/>
      <c r="AE74" s="595"/>
      <c r="AF74" s="595"/>
      <c r="AG74" s="595"/>
      <c r="AH74" s="595"/>
      <c r="AI74" s="518"/>
      <c r="AJ74" s="519"/>
      <c r="AK74" s="519"/>
      <c r="AL74" s="519"/>
      <c r="AM74" s="519"/>
      <c r="AN74" s="519"/>
      <c r="AO74" s="519"/>
      <c r="AP74" s="519"/>
      <c r="AQ74" s="519"/>
      <c r="AR74" s="519"/>
      <c r="AS74" s="519"/>
      <c r="AT74" s="520"/>
      <c r="AU74" s="521"/>
      <c r="AV74" s="521"/>
      <c r="AW74" s="521"/>
      <c r="AX74" s="521"/>
      <c r="AY74" s="521"/>
      <c r="AZ74" s="521"/>
      <c r="BA74" s="521"/>
      <c r="BB74" s="521"/>
      <c r="BC74" s="521"/>
      <c r="BD74" s="521"/>
      <c r="BE74" s="521"/>
      <c r="BF74" s="521"/>
      <c r="BG74" s="521"/>
      <c r="BH74" s="521"/>
      <c r="BI74" s="521"/>
      <c r="BJ74" s="521"/>
      <c r="BK74" s="521"/>
      <c r="BL74" s="521"/>
      <c r="BM74" s="521"/>
      <c r="BN74" s="521"/>
      <c r="BO74" s="521"/>
      <c r="BP74" s="521"/>
      <c r="BQ74" s="521"/>
      <c r="BR74" s="521"/>
      <c r="BS74" s="521"/>
      <c r="BT74" s="521"/>
      <c r="BU74" s="521"/>
      <c r="BV74" s="521"/>
      <c r="BW74" s="521"/>
      <c r="BX74" s="521"/>
      <c r="BY74" s="521"/>
      <c r="BZ74" s="522"/>
      <c r="CA74" s="522"/>
      <c r="CB74" s="522"/>
      <c r="CC74" s="522"/>
      <c r="CD74" s="522"/>
      <c r="CE74" s="522"/>
      <c r="CF74" s="522"/>
      <c r="CG74" s="522"/>
      <c r="CH74" s="522"/>
      <c r="CI74" s="522"/>
      <c r="CJ74" s="522"/>
      <c r="CK74" s="523"/>
    </row>
    <row r="75" spans="2:89" ht="5.25" customHeight="1">
      <c r="B75" s="633"/>
      <c r="C75" s="635"/>
      <c r="D75" s="527"/>
      <c r="E75" s="528"/>
      <c r="F75" s="528"/>
      <c r="G75" s="528"/>
      <c r="H75" s="528"/>
      <c r="I75" s="528"/>
      <c r="J75" s="528"/>
      <c r="K75" s="528"/>
      <c r="L75" s="528"/>
      <c r="M75" s="528"/>
      <c r="N75" s="528"/>
      <c r="O75" s="528"/>
      <c r="P75" s="528"/>
      <c r="Q75" s="528"/>
      <c r="R75" s="528"/>
      <c r="S75" s="528"/>
      <c r="T75" s="528"/>
      <c r="U75" s="528"/>
      <c r="V75" s="528"/>
      <c r="W75" s="528"/>
      <c r="X75" s="528"/>
      <c r="Y75" s="528"/>
      <c r="Z75" s="528"/>
      <c r="AA75" s="529"/>
      <c r="AB75" s="594"/>
      <c r="AC75" s="595"/>
      <c r="AD75" s="595"/>
      <c r="AE75" s="595"/>
      <c r="AF75" s="595"/>
      <c r="AG75" s="595"/>
      <c r="AH75" s="595"/>
      <c r="AI75" s="518"/>
      <c r="AJ75" s="519"/>
      <c r="AK75" s="519"/>
      <c r="AL75" s="519"/>
      <c r="AM75" s="519"/>
      <c r="AN75" s="519"/>
      <c r="AO75" s="519"/>
      <c r="AP75" s="519"/>
      <c r="AQ75" s="519"/>
      <c r="AR75" s="519"/>
      <c r="AS75" s="519"/>
      <c r="AT75" s="520"/>
      <c r="AU75" s="521"/>
      <c r="AV75" s="521"/>
      <c r="AW75" s="521"/>
      <c r="AX75" s="521"/>
      <c r="AY75" s="521"/>
      <c r="AZ75" s="521"/>
      <c r="BA75" s="521"/>
      <c r="BB75" s="521"/>
      <c r="BC75" s="521"/>
      <c r="BD75" s="521"/>
      <c r="BE75" s="521"/>
      <c r="BF75" s="521"/>
      <c r="BG75" s="521"/>
      <c r="BH75" s="521"/>
      <c r="BI75" s="521"/>
      <c r="BJ75" s="521"/>
      <c r="BK75" s="521"/>
      <c r="BL75" s="521"/>
      <c r="BM75" s="521"/>
      <c r="BN75" s="521"/>
      <c r="BO75" s="521"/>
      <c r="BP75" s="521"/>
      <c r="BQ75" s="521"/>
      <c r="BR75" s="521"/>
      <c r="BS75" s="521"/>
      <c r="BT75" s="521"/>
      <c r="BU75" s="521"/>
      <c r="BV75" s="521"/>
      <c r="BW75" s="521"/>
      <c r="BX75" s="521"/>
      <c r="BY75" s="521"/>
      <c r="BZ75" s="522"/>
      <c r="CA75" s="522"/>
      <c r="CB75" s="522"/>
      <c r="CC75" s="522"/>
      <c r="CD75" s="522"/>
      <c r="CE75" s="522"/>
      <c r="CF75" s="522"/>
      <c r="CG75" s="522"/>
      <c r="CH75" s="522"/>
      <c r="CI75" s="522"/>
      <c r="CJ75" s="522"/>
      <c r="CK75" s="523"/>
    </row>
    <row r="76" spans="2:89" ht="5.25" customHeight="1">
      <c r="B76" s="633"/>
      <c r="C76" s="635"/>
      <c r="D76" s="530"/>
      <c r="E76" s="531"/>
      <c r="F76" s="531"/>
      <c r="G76" s="531"/>
      <c r="H76" s="531"/>
      <c r="I76" s="531"/>
      <c r="J76" s="531"/>
      <c r="K76" s="531"/>
      <c r="L76" s="531"/>
      <c r="M76" s="531"/>
      <c r="N76" s="531"/>
      <c r="O76" s="531"/>
      <c r="P76" s="531"/>
      <c r="Q76" s="531"/>
      <c r="R76" s="531"/>
      <c r="S76" s="531"/>
      <c r="T76" s="531"/>
      <c r="U76" s="531"/>
      <c r="V76" s="531"/>
      <c r="W76" s="531"/>
      <c r="X76" s="531"/>
      <c r="Y76" s="531"/>
      <c r="Z76" s="531"/>
      <c r="AA76" s="532"/>
      <c r="AB76" s="594"/>
      <c r="AC76" s="595"/>
      <c r="AD76" s="595"/>
      <c r="AE76" s="595"/>
      <c r="AF76" s="595"/>
      <c r="AG76" s="595"/>
      <c r="AH76" s="595"/>
      <c r="AI76" s="518"/>
      <c r="AJ76" s="519"/>
      <c r="AK76" s="519"/>
      <c r="AL76" s="519"/>
      <c r="AM76" s="519"/>
      <c r="AN76" s="519"/>
      <c r="AO76" s="519"/>
      <c r="AP76" s="519"/>
      <c r="AQ76" s="519"/>
      <c r="AR76" s="519"/>
      <c r="AS76" s="519"/>
      <c r="AT76" s="520"/>
      <c r="AU76" s="521"/>
      <c r="AV76" s="521"/>
      <c r="AW76" s="521"/>
      <c r="AX76" s="521"/>
      <c r="AY76" s="521"/>
      <c r="AZ76" s="521"/>
      <c r="BA76" s="521"/>
      <c r="BB76" s="521"/>
      <c r="BC76" s="521"/>
      <c r="BD76" s="521"/>
      <c r="BE76" s="521"/>
      <c r="BF76" s="521"/>
      <c r="BG76" s="521"/>
      <c r="BH76" s="521"/>
      <c r="BI76" s="521"/>
      <c r="BJ76" s="521"/>
      <c r="BK76" s="521"/>
      <c r="BL76" s="521"/>
      <c r="BM76" s="521"/>
      <c r="BN76" s="521"/>
      <c r="BO76" s="521"/>
      <c r="BP76" s="521"/>
      <c r="BQ76" s="521"/>
      <c r="BR76" s="521"/>
      <c r="BS76" s="521"/>
      <c r="BT76" s="521"/>
      <c r="BU76" s="521"/>
      <c r="BV76" s="521"/>
      <c r="BW76" s="521"/>
      <c r="BX76" s="521"/>
      <c r="BY76" s="521"/>
      <c r="BZ76" s="522"/>
      <c r="CA76" s="522"/>
      <c r="CB76" s="522"/>
      <c r="CC76" s="522"/>
      <c r="CD76" s="522"/>
      <c r="CE76" s="522"/>
      <c r="CF76" s="522"/>
      <c r="CG76" s="522"/>
      <c r="CH76" s="522"/>
      <c r="CI76" s="522"/>
      <c r="CJ76" s="522"/>
      <c r="CK76" s="523"/>
    </row>
    <row r="77" spans="2:89" ht="5.25" customHeight="1">
      <c r="B77" s="633"/>
      <c r="C77" s="635"/>
      <c r="D77" s="591"/>
      <c r="E77" s="592"/>
      <c r="F77" s="592"/>
      <c r="G77" s="592"/>
      <c r="H77" s="592"/>
      <c r="I77" s="592"/>
      <c r="J77" s="592"/>
      <c r="K77" s="592"/>
      <c r="L77" s="592"/>
      <c r="M77" s="592"/>
      <c r="N77" s="592"/>
      <c r="O77" s="592"/>
      <c r="P77" s="592"/>
      <c r="Q77" s="592"/>
      <c r="R77" s="592"/>
      <c r="S77" s="592"/>
      <c r="T77" s="592"/>
      <c r="U77" s="592"/>
      <c r="V77" s="592"/>
      <c r="W77" s="592"/>
      <c r="X77" s="592"/>
      <c r="Y77" s="592"/>
      <c r="Z77" s="592"/>
      <c r="AA77" s="592"/>
      <c r="AB77" s="594"/>
      <c r="AC77" s="595"/>
      <c r="AD77" s="595"/>
      <c r="AE77" s="595"/>
      <c r="AF77" s="595"/>
      <c r="AG77" s="595"/>
      <c r="AH77" s="595"/>
      <c r="AI77" s="518">
        <f>明細書【小規模】後!AI77-明細書【小規模】前!AI77</f>
        <v>0</v>
      </c>
      <c r="AJ77" s="519"/>
      <c r="AK77" s="519"/>
      <c r="AL77" s="519"/>
      <c r="AM77" s="519"/>
      <c r="AN77" s="519"/>
      <c r="AO77" s="519"/>
      <c r="AP77" s="519"/>
      <c r="AQ77" s="519"/>
      <c r="AR77" s="519"/>
      <c r="AS77" s="519"/>
      <c r="AT77" s="520"/>
      <c r="AU77" s="521"/>
      <c r="AV77" s="521"/>
      <c r="AW77" s="521"/>
      <c r="AX77" s="521"/>
      <c r="AY77" s="521"/>
      <c r="AZ77" s="521"/>
      <c r="BA77" s="521"/>
      <c r="BB77" s="521"/>
      <c r="BC77" s="521"/>
      <c r="BD77" s="521"/>
      <c r="BE77" s="521"/>
      <c r="BF77" s="521"/>
      <c r="BG77" s="521"/>
      <c r="BH77" s="521"/>
      <c r="BI77" s="521"/>
      <c r="BJ77" s="521"/>
      <c r="BK77" s="521"/>
      <c r="BL77" s="521"/>
      <c r="BM77" s="521"/>
      <c r="BN77" s="521"/>
      <c r="BO77" s="521"/>
      <c r="BP77" s="521"/>
      <c r="BQ77" s="521"/>
      <c r="BR77" s="521"/>
      <c r="BS77" s="521"/>
      <c r="BT77" s="521"/>
      <c r="BU77" s="521"/>
      <c r="BV77" s="521"/>
      <c r="BW77" s="521"/>
      <c r="BX77" s="521"/>
      <c r="BY77" s="521"/>
      <c r="BZ77" s="522">
        <f>明細書【小規模】後!BZ77-明細書【小規模】前!BZ77</f>
        <v>0</v>
      </c>
      <c r="CA77" s="522"/>
      <c r="CB77" s="522"/>
      <c r="CC77" s="522"/>
      <c r="CD77" s="522"/>
      <c r="CE77" s="522"/>
      <c r="CF77" s="522"/>
      <c r="CG77" s="522"/>
      <c r="CH77" s="522"/>
      <c r="CI77" s="522"/>
      <c r="CJ77" s="522"/>
      <c r="CK77" s="523"/>
    </row>
    <row r="78" spans="2:89" ht="5.25" customHeight="1">
      <c r="B78" s="633"/>
      <c r="C78" s="635"/>
      <c r="D78" s="591"/>
      <c r="E78" s="592"/>
      <c r="F78" s="592"/>
      <c r="G78" s="592"/>
      <c r="H78" s="592"/>
      <c r="I78" s="592"/>
      <c r="J78" s="592"/>
      <c r="K78" s="592"/>
      <c r="L78" s="592"/>
      <c r="M78" s="592"/>
      <c r="N78" s="592"/>
      <c r="O78" s="592"/>
      <c r="P78" s="592"/>
      <c r="Q78" s="592"/>
      <c r="R78" s="592"/>
      <c r="S78" s="592"/>
      <c r="T78" s="592"/>
      <c r="U78" s="592"/>
      <c r="V78" s="592"/>
      <c r="W78" s="592"/>
      <c r="X78" s="592"/>
      <c r="Y78" s="592"/>
      <c r="Z78" s="592"/>
      <c r="AA78" s="592"/>
      <c r="AB78" s="594"/>
      <c r="AC78" s="595"/>
      <c r="AD78" s="595"/>
      <c r="AE78" s="595"/>
      <c r="AF78" s="595"/>
      <c r="AG78" s="595"/>
      <c r="AH78" s="595"/>
      <c r="AI78" s="518"/>
      <c r="AJ78" s="519"/>
      <c r="AK78" s="519"/>
      <c r="AL78" s="519"/>
      <c r="AM78" s="519"/>
      <c r="AN78" s="519"/>
      <c r="AO78" s="519"/>
      <c r="AP78" s="519"/>
      <c r="AQ78" s="519"/>
      <c r="AR78" s="519"/>
      <c r="AS78" s="519"/>
      <c r="AT78" s="520"/>
      <c r="AU78" s="521"/>
      <c r="AV78" s="521"/>
      <c r="AW78" s="521"/>
      <c r="AX78" s="521"/>
      <c r="AY78" s="521"/>
      <c r="AZ78" s="521"/>
      <c r="BA78" s="521"/>
      <c r="BB78" s="521"/>
      <c r="BC78" s="521"/>
      <c r="BD78" s="521"/>
      <c r="BE78" s="521"/>
      <c r="BF78" s="521"/>
      <c r="BG78" s="521"/>
      <c r="BH78" s="521"/>
      <c r="BI78" s="521"/>
      <c r="BJ78" s="521"/>
      <c r="BK78" s="521"/>
      <c r="BL78" s="521"/>
      <c r="BM78" s="521"/>
      <c r="BN78" s="521"/>
      <c r="BO78" s="521"/>
      <c r="BP78" s="521"/>
      <c r="BQ78" s="521"/>
      <c r="BR78" s="521"/>
      <c r="BS78" s="521"/>
      <c r="BT78" s="521"/>
      <c r="BU78" s="521"/>
      <c r="BV78" s="521"/>
      <c r="BW78" s="521"/>
      <c r="BX78" s="521"/>
      <c r="BY78" s="521"/>
      <c r="BZ78" s="522"/>
      <c r="CA78" s="522"/>
      <c r="CB78" s="522"/>
      <c r="CC78" s="522"/>
      <c r="CD78" s="522"/>
      <c r="CE78" s="522"/>
      <c r="CF78" s="522"/>
      <c r="CG78" s="522"/>
      <c r="CH78" s="522"/>
      <c r="CI78" s="522"/>
      <c r="CJ78" s="522"/>
      <c r="CK78" s="523"/>
    </row>
    <row r="79" spans="2:89" ht="5.25" customHeight="1">
      <c r="B79" s="633"/>
      <c r="C79" s="635"/>
      <c r="D79" s="591"/>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4"/>
      <c r="AC79" s="595"/>
      <c r="AD79" s="595"/>
      <c r="AE79" s="595"/>
      <c r="AF79" s="595"/>
      <c r="AG79" s="595"/>
      <c r="AH79" s="595"/>
      <c r="AI79" s="518"/>
      <c r="AJ79" s="519"/>
      <c r="AK79" s="519"/>
      <c r="AL79" s="519"/>
      <c r="AM79" s="519"/>
      <c r="AN79" s="519"/>
      <c r="AO79" s="519"/>
      <c r="AP79" s="519"/>
      <c r="AQ79" s="519"/>
      <c r="AR79" s="519"/>
      <c r="AS79" s="519"/>
      <c r="AT79" s="520"/>
      <c r="AU79" s="521"/>
      <c r="AV79" s="521"/>
      <c r="AW79" s="521"/>
      <c r="AX79" s="521"/>
      <c r="AY79" s="521"/>
      <c r="AZ79" s="521"/>
      <c r="BA79" s="521"/>
      <c r="BB79" s="521"/>
      <c r="BC79" s="521"/>
      <c r="BD79" s="521"/>
      <c r="BE79" s="521"/>
      <c r="BF79" s="521"/>
      <c r="BG79" s="521"/>
      <c r="BH79" s="521"/>
      <c r="BI79" s="521"/>
      <c r="BJ79" s="521"/>
      <c r="BK79" s="521"/>
      <c r="BL79" s="521"/>
      <c r="BM79" s="521"/>
      <c r="BN79" s="521"/>
      <c r="BO79" s="521"/>
      <c r="BP79" s="521"/>
      <c r="BQ79" s="521"/>
      <c r="BR79" s="521"/>
      <c r="BS79" s="521"/>
      <c r="BT79" s="521"/>
      <c r="BU79" s="521"/>
      <c r="BV79" s="521"/>
      <c r="BW79" s="521"/>
      <c r="BX79" s="521"/>
      <c r="BY79" s="521"/>
      <c r="BZ79" s="522"/>
      <c r="CA79" s="522"/>
      <c r="CB79" s="522"/>
      <c r="CC79" s="522"/>
      <c r="CD79" s="522"/>
      <c r="CE79" s="522"/>
      <c r="CF79" s="522"/>
      <c r="CG79" s="522"/>
      <c r="CH79" s="522"/>
      <c r="CI79" s="522"/>
      <c r="CJ79" s="522"/>
      <c r="CK79" s="523"/>
    </row>
    <row r="80" spans="2:89" ht="5.25" customHeight="1">
      <c r="B80" s="633"/>
      <c r="C80" s="635"/>
      <c r="D80" s="591"/>
      <c r="E80" s="592"/>
      <c r="F80" s="592"/>
      <c r="G80" s="592"/>
      <c r="H80" s="592"/>
      <c r="I80" s="592"/>
      <c r="J80" s="592"/>
      <c r="K80" s="592"/>
      <c r="L80" s="592"/>
      <c r="M80" s="592"/>
      <c r="N80" s="592"/>
      <c r="O80" s="592"/>
      <c r="P80" s="592"/>
      <c r="Q80" s="592"/>
      <c r="R80" s="592"/>
      <c r="S80" s="592"/>
      <c r="T80" s="592"/>
      <c r="U80" s="592"/>
      <c r="V80" s="592"/>
      <c r="W80" s="592"/>
      <c r="X80" s="592"/>
      <c r="Y80" s="592"/>
      <c r="Z80" s="592"/>
      <c r="AA80" s="592"/>
      <c r="AB80" s="594"/>
      <c r="AC80" s="595"/>
      <c r="AD80" s="595"/>
      <c r="AE80" s="595"/>
      <c r="AF80" s="595"/>
      <c r="AG80" s="595"/>
      <c r="AH80" s="595"/>
      <c r="AI80" s="518"/>
      <c r="AJ80" s="519"/>
      <c r="AK80" s="519"/>
      <c r="AL80" s="519"/>
      <c r="AM80" s="519"/>
      <c r="AN80" s="519"/>
      <c r="AO80" s="519"/>
      <c r="AP80" s="519"/>
      <c r="AQ80" s="519"/>
      <c r="AR80" s="519"/>
      <c r="AS80" s="519"/>
      <c r="AT80" s="520"/>
      <c r="AU80" s="521"/>
      <c r="AV80" s="521"/>
      <c r="AW80" s="521"/>
      <c r="AX80" s="521"/>
      <c r="AY80" s="521"/>
      <c r="AZ80" s="521"/>
      <c r="BA80" s="521"/>
      <c r="BB80" s="521"/>
      <c r="BC80" s="521"/>
      <c r="BD80" s="521"/>
      <c r="BE80" s="521"/>
      <c r="BF80" s="521"/>
      <c r="BG80" s="521"/>
      <c r="BH80" s="521"/>
      <c r="BI80" s="521"/>
      <c r="BJ80" s="521"/>
      <c r="BK80" s="521"/>
      <c r="BL80" s="521"/>
      <c r="BM80" s="521"/>
      <c r="BN80" s="521"/>
      <c r="BO80" s="521"/>
      <c r="BP80" s="521"/>
      <c r="BQ80" s="521"/>
      <c r="BR80" s="521"/>
      <c r="BS80" s="521"/>
      <c r="BT80" s="521"/>
      <c r="BU80" s="521"/>
      <c r="BV80" s="521"/>
      <c r="BW80" s="521"/>
      <c r="BX80" s="521"/>
      <c r="BY80" s="521"/>
      <c r="BZ80" s="522"/>
      <c r="CA80" s="522"/>
      <c r="CB80" s="522"/>
      <c r="CC80" s="522"/>
      <c r="CD80" s="522"/>
      <c r="CE80" s="522"/>
      <c r="CF80" s="522"/>
      <c r="CG80" s="522"/>
      <c r="CH80" s="522"/>
      <c r="CI80" s="522"/>
      <c r="CJ80" s="522"/>
      <c r="CK80" s="523"/>
    </row>
    <row r="81" spans="2:172" ht="5.25" customHeight="1">
      <c r="B81" s="633"/>
      <c r="C81" s="635"/>
      <c r="D81" s="591"/>
      <c r="E81" s="592"/>
      <c r="F81" s="592"/>
      <c r="G81" s="592"/>
      <c r="H81" s="592"/>
      <c r="I81" s="592"/>
      <c r="J81" s="592"/>
      <c r="K81" s="592"/>
      <c r="L81" s="592"/>
      <c r="M81" s="592"/>
      <c r="N81" s="592"/>
      <c r="O81" s="592"/>
      <c r="P81" s="592"/>
      <c r="Q81" s="592"/>
      <c r="R81" s="592"/>
      <c r="S81" s="592"/>
      <c r="T81" s="592"/>
      <c r="U81" s="592"/>
      <c r="V81" s="592"/>
      <c r="W81" s="592"/>
      <c r="X81" s="592"/>
      <c r="Y81" s="592"/>
      <c r="Z81" s="592"/>
      <c r="AA81" s="592"/>
      <c r="AB81" s="594"/>
      <c r="AC81" s="595"/>
      <c r="AD81" s="595"/>
      <c r="AE81" s="595"/>
      <c r="AF81" s="595"/>
      <c r="AG81" s="595"/>
      <c r="AH81" s="595"/>
      <c r="AI81" s="518"/>
      <c r="AJ81" s="519"/>
      <c r="AK81" s="519"/>
      <c r="AL81" s="519"/>
      <c r="AM81" s="519"/>
      <c r="AN81" s="519"/>
      <c r="AO81" s="519"/>
      <c r="AP81" s="519"/>
      <c r="AQ81" s="519"/>
      <c r="AR81" s="519"/>
      <c r="AS81" s="519"/>
      <c r="AT81" s="520"/>
      <c r="AU81" s="521"/>
      <c r="AV81" s="521"/>
      <c r="AW81" s="521"/>
      <c r="AX81" s="521"/>
      <c r="AY81" s="521"/>
      <c r="AZ81" s="521"/>
      <c r="BA81" s="521"/>
      <c r="BB81" s="521"/>
      <c r="BC81" s="521"/>
      <c r="BD81" s="521"/>
      <c r="BE81" s="521"/>
      <c r="BF81" s="521"/>
      <c r="BG81" s="521"/>
      <c r="BH81" s="521"/>
      <c r="BI81" s="521"/>
      <c r="BJ81" s="521"/>
      <c r="BK81" s="521"/>
      <c r="BL81" s="521"/>
      <c r="BM81" s="521"/>
      <c r="BN81" s="521"/>
      <c r="BO81" s="521"/>
      <c r="BP81" s="521"/>
      <c r="BQ81" s="521"/>
      <c r="BR81" s="521"/>
      <c r="BS81" s="521"/>
      <c r="BT81" s="521"/>
      <c r="BU81" s="521"/>
      <c r="BV81" s="521"/>
      <c r="BW81" s="521"/>
      <c r="BX81" s="521"/>
      <c r="BY81" s="521"/>
      <c r="BZ81" s="522"/>
      <c r="CA81" s="522"/>
      <c r="CB81" s="522"/>
      <c r="CC81" s="522"/>
      <c r="CD81" s="522"/>
      <c r="CE81" s="522"/>
      <c r="CF81" s="522"/>
      <c r="CG81" s="522"/>
      <c r="CH81" s="522"/>
      <c r="CI81" s="522"/>
      <c r="CJ81" s="522"/>
      <c r="CK81" s="523"/>
    </row>
    <row r="82" spans="2:172" ht="5.25" customHeight="1">
      <c r="B82" s="633"/>
      <c r="C82" s="635"/>
      <c r="D82" s="524"/>
      <c r="E82" s="525"/>
      <c r="F82" s="525"/>
      <c r="G82" s="525"/>
      <c r="H82" s="525"/>
      <c r="I82" s="525"/>
      <c r="J82" s="525"/>
      <c r="K82" s="525"/>
      <c r="L82" s="525"/>
      <c r="M82" s="525"/>
      <c r="N82" s="525"/>
      <c r="O82" s="525"/>
      <c r="P82" s="525"/>
      <c r="Q82" s="525"/>
      <c r="R82" s="525"/>
      <c r="S82" s="525"/>
      <c r="T82" s="525"/>
      <c r="U82" s="525"/>
      <c r="V82" s="525"/>
      <c r="W82" s="525"/>
      <c r="X82" s="525"/>
      <c r="Y82" s="525"/>
      <c r="Z82" s="525"/>
      <c r="AA82" s="525"/>
      <c r="AB82" s="625"/>
      <c r="AC82" s="626"/>
      <c r="AD82" s="626"/>
      <c r="AE82" s="626"/>
      <c r="AF82" s="626"/>
      <c r="AG82" s="626"/>
      <c r="AH82" s="626"/>
      <c r="AI82" s="518">
        <f>明細書【小規模】後!AI82-明細書【小規模】前!AI82</f>
        <v>0</v>
      </c>
      <c r="AJ82" s="519"/>
      <c r="AK82" s="519"/>
      <c r="AL82" s="519"/>
      <c r="AM82" s="519"/>
      <c r="AN82" s="519"/>
      <c r="AO82" s="519"/>
      <c r="AP82" s="519"/>
      <c r="AQ82" s="519"/>
      <c r="AR82" s="519"/>
      <c r="AS82" s="519"/>
      <c r="AT82" s="520"/>
      <c r="AU82" s="521"/>
      <c r="AV82" s="521"/>
      <c r="AW82" s="521"/>
      <c r="AX82" s="521"/>
      <c r="AY82" s="521"/>
      <c r="AZ82" s="521"/>
      <c r="BA82" s="521"/>
      <c r="BB82" s="521"/>
      <c r="BC82" s="521"/>
      <c r="BD82" s="521"/>
      <c r="BE82" s="521"/>
      <c r="BF82" s="521"/>
      <c r="BG82" s="521"/>
      <c r="BH82" s="521"/>
      <c r="BI82" s="521"/>
      <c r="BJ82" s="521"/>
      <c r="BK82" s="521"/>
      <c r="BL82" s="521"/>
      <c r="BM82" s="521"/>
      <c r="BN82" s="521"/>
      <c r="BO82" s="521"/>
      <c r="BP82" s="521"/>
      <c r="BQ82" s="521"/>
      <c r="BR82" s="521"/>
      <c r="BS82" s="521"/>
      <c r="BT82" s="521"/>
      <c r="BU82" s="521"/>
      <c r="BV82" s="521"/>
      <c r="BW82" s="521"/>
      <c r="BX82" s="521"/>
      <c r="BY82" s="521"/>
      <c r="BZ82" s="522">
        <f>明細書【小規模】後!BZ82-明細書【小規模】前!BZ82</f>
        <v>0</v>
      </c>
      <c r="CA82" s="522"/>
      <c r="CB82" s="522"/>
      <c r="CC82" s="522"/>
      <c r="CD82" s="522"/>
      <c r="CE82" s="522"/>
      <c r="CF82" s="522"/>
      <c r="CG82" s="522"/>
      <c r="CH82" s="522"/>
      <c r="CI82" s="522"/>
      <c r="CJ82" s="522"/>
      <c r="CK82" s="523"/>
    </row>
    <row r="83" spans="2:172" ht="5.25" customHeight="1">
      <c r="B83" s="633"/>
      <c r="C83" s="635"/>
      <c r="D83" s="527"/>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627"/>
      <c r="AC83" s="628"/>
      <c r="AD83" s="628"/>
      <c r="AE83" s="628"/>
      <c r="AF83" s="628"/>
      <c r="AG83" s="628"/>
      <c r="AH83" s="628"/>
      <c r="AI83" s="518"/>
      <c r="AJ83" s="519"/>
      <c r="AK83" s="519"/>
      <c r="AL83" s="519"/>
      <c r="AM83" s="519"/>
      <c r="AN83" s="519"/>
      <c r="AO83" s="519"/>
      <c r="AP83" s="519"/>
      <c r="AQ83" s="519"/>
      <c r="AR83" s="519"/>
      <c r="AS83" s="519"/>
      <c r="AT83" s="520"/>
      <c r="AU83" s="521"/>
      <c r="AV83" s="521"/>
      <c r="AW83" s="521"/>
      <c r="AX83" s="521"/>
      <c r="AY83" s="521"/>
      <c r="AZ83" s="521"/>
      <c r="BA83" s="521"/>
      <c r="BB83" s="521"/>
      <c r="BC83" s="521"/>
      <c r="BD83" s="521"/>
      <c r="BE83" s="521"/>
      <c r="BF83" s="521"/>
      <c r="BG83" s="521"/>
      <c r="BH83" s="521"/>
      <c r="BI83" s="521"/>
      <c r="BJ83" s="521"/>
      <c r="BK83" s="521"/>
      <c r="BL83" s="521"/>
      <c r="BM83" s="521"/>
      <c r="BN83" s="521"/>
      <c r="BO83" s="521"/>
      <c r="BP83" s="521"/>
      <c r="BQ83" s="521"/>
      <c r="BR83" s="521"/>
      <c r="BS83" s="521"/>
      <c r="BT83" s="521"/>
      <c r="BU83" s="521"/>
      <c r="BV83" s="521"/>
      <c r="BW83" s="521"/>
      <c r="BX83" s="521"/>
      <c r="BY83" s="521"/>
      <c r="BZ83" s="522"/>
      <c r="CA83" s="522"/>
      <c r="CB83" s="522"/>
      <c r="CC83" s="522"/>
      <c r="CD83" s="522"/>
      <c r="CE83" s="522"/>
      <c r="CF83" s="522"/>
      <c r="CG83" s="522"/>
      <c r="CH83" s="522"/>
      <c r="CI83" s="522"/>
      <c r="CJ83" s="522"/>
      <c r="CK83" s="523"/>
    </row>
    <row r="84" spans="2:172" ht="5.25" customHeight="1">
      <c r="B84" s="633"/>
      <c r="C84" s="635"/>
      <c r="D84" s="527"/>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627"/>
      <c r="AC84" s="628"/>
      <c r="AD84" s="628"/>
      <c r="AE84" s="628"/>
      <c r="AF84" s="628"/>
      <c r="AG84" s="628"/>
      <c r="AH84" s="628"/>
      <c r="AI84" s="518"/>
      <c r="AJ84" s="519"/>
      <c r="AK84" s="519"/>
      <c r="AL84" s="519"/>
      <c r="AM84" s="519"/>
      <c r="AN84" s="519"/>
      <c r="AO84" s="519"/>
      <c r="AP84" s="519"/>
      <c r="AQ84" s="519"/>
      <c r="AR84" s="519"/>
      <c r="AS84" s="519"/>
      <c r="AT84" s="520"/>
      <c r="AU84" s="521"/>
      <c r="AV84" s="521"/>
      <c r="AW84" s="521"/>
      <c r="AX84" s="521"/>
      <c r="AY84" s="521"/>
      <c r="AZ84" s="521"/>
      <c r="BA84" s="521"/>
      <c r="BB84" s="521"/>
      <c r="BC84" s="521"/>
      <c r="BD84" s="521"/>
      <c r="BE84" s="521"/>
      <c r="BF84" s="521"/>
      <c r="BG84" s="521"/>
      <c r="BH84" s="521"/>
      <c r="BI84" s="521"/>
      <c r="BJ84" s="521"/>
      <c r="BK84" s="521"/>
      <c r="BL84" s="521"/>
      <c r="BM84" s="521"/>
      <c r="BN84" s="521"/>
      <c r="BO84" s="521"/>
      <c r="BP84" s="521"/>
      <c r="BQ84" s="521"/>
      <c r="BR84" s="521"/>
      <c r="BS84" s="521"/>
      <c r="BT84" s="521"/>
      <c r="BU84" s="521"/>
      <c r="BV84" s="521"/>
      <c r="BW84" s="521"/>
      <c r="BX84" s="521"/>
      <c r="BY84" s="521"/>
      <c r="BZ84" s="522"/>
      <c r="CA84" s="522"/>
      <c r="CB84" s="522"/>
      <c r="CC84" s="522"/>
      <c r="CD84" s="522"/>
      <c r="CE84" s="522"/>
      <c r="CF84" s="522"/>
      <c r="CG84" s="522"/>
      <c r="CH84" s="522"/>
      <c r="CI84" s="522"/>
      <c r="CJ84" s="522"/>
      <c r="CK84" s="523"/>
      <c r="FL84" s="80"/>
      <c r="FM84" s="80"/>
      <c r="FN84" s="80"/>
      <c r="FO84" s="80"/>
      <c r="FP84" s="80"/>
    </row>
    <row r="85" spans="2:172" ht="5.25" customHeight="1">
      <c r="B85" s="633"/>
      <c r="C85" s="635"/>
      <c r="D85" s="527"/>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627"/>
      <c r="AC85" s="628"/>
      <c r="AD85" s="628"/>
      <c r="AE85" s="628"/>
      <c r="AF85" s="628"/>
      <c r="AG85" s="628"/>
      <c r="AH85" s="628"/>
      <c r="AI85" s="518"/>
      <c r="AJ85" s="519"/>
      <c r="AK85" s="519"/>
      <c r="AL85" s="519"/>
      <c r="AM85" s="519"/>
      <c r="AN85" s="519"/>
      <c r="AO85" s="519"/>
      <c r="AP85" s="519"/>
      <c r="AQ85" s="519"/>
      <c r="AR85" s="519"/>
      <c r="AS85" s="519"/>
      <c r="AT85" s="520"/>
      <c r="AU85" s="521"/>
      <c r="AV85" s="521"/>
      <c r="AW85" s="521"/>
      <c r="AX85" s="521"/>
      <c r="AY85" s="521"/>
      <c r="AZ85" s="521"/>
      <c r="BA85" s="521"/>
      <c r="BB85" s="521"/>
      <c r="BC85" s="521"/>
      <c r="BD85" s="521"/>
      <c r="BE85" s="521"/>
      <c r="BF85" s="521"/>
      <c r="BG85" s="521"/>
      <c r="BH85" s="521"/>
      <c r="BI85" s="521"/>
      <c r="BJ85" s="521"/>
      <c r="BK85" s="521"/>
      <c r="BL85" s="521"/>
      <c r="BM85" s="521"/>
      <c r="BN85" s="521"/>
      <c r="BO85" s="521"/>
      <c r="BP85" s="521"/>
      <c r="BQ85" s="521"/>
      <c r="BR85" s="521"/>
      <c r="BS85" s="521"/>
      <c r="BT85" s="521"/>
      <c r="BU85" s="521"/>
      <c r="BV85" s="521"/>
      <c r="BW85" s="521"/>
      <c r="BX85" s="521"/>
      <c r="BY85" s="521"/>
      <c r="BZ85" s="522"/>
      <c r="CA85" s="522"/>
      <c r="CB85" s="522"/>
      <c r="CC85" s="522"/>
      <c r="CD85" s="522"/>
      <c r="CE85" s="522"/>
      <c r="CF85" s="522"/>
      <c r="CG85" s="522"/>
      <c r="CH85" s="522"/>
      <c r="CI85" s="522"/>
      <c r="CJ85" s="522"/>
      <c r="CK85" s="523"/>
    </row>
    <row r="86" spans="2:172" ht="5.25" customHeight="1">
      <c r="B86" s="633"/>
      <c r="C86" s="635"/>
      <c r="D86" s="530"/>
      <c r="E86" s="531"/>
      <c r="F86" s="531"/>
      <c r="G86" s="531"/>
      <c r="H86" s="531"/>
      <c r="I86" s="531"/>
      <c r="J86" s="531"/>
      <c r="K86" s="531"/>
      <c r="L86" s="531"/>
      <c r="M86" s="531"/>
      <c r="N86" s="531"/>
      <c r="O86" s="531"/>
      <c r="P86" s="531"/>
      <c r="Q86" s="531"/>
      <c r="R86" s="531"/>
      <c r="S86" s="531"/>
      <c r="T86" s="531"/>
      <c r="U86" s="531"/>
      <c r="V86" s="531"/>
      <c r="W86" s="531"/>
      <c r="X86" s="531"/>
      <c r="Y86" s="531"/>
      <c r="Z86" s="531"/>
      <c r="AA86" s="531"/>
      <c r="AB86" s="629"/>
      <c r="AC86" s="630"/>
      <c r="AD86" s="630"/>
      <c r="AE86" s="630"/>
      <c r="AF86" s="630"/>
      <c r="AG86" s="630"/>
      <c r="AH86" s="630"/>
      <c r="AI86" s="518"/>
      <c r="AJ86" s="519"/>
      <c r="AK86" s="519"/>
      <c r="AL86" s="519"/>
      <c r="AM86" s="519"/>
      <c r="AN86" s="519"/>
      <c r="AO86" s="519"/>
      <c r="AP86" s="519"/>
      <c r="AQ86" s="519"/>
      <c r="AR86" s="519"/>
      <c r="AS86" s="519"/>
      <c r="AT86" s="520"/>
      <c r="AU86" s="521"/>
      <c r="AV86" s="521"/>
      <c r="AW86" s="521"/>
      <c r="AX86" s="521"/>
      <c r="AY86" s="521"/>
      <c r="AZ86" s="521"/>
      <c r="BA86" s="521"/>
      <c r="BB86" s="521"/>
      <c r="BC86" s="521"/>
      <c r="BD86" s="521"/>
      <c r="BE86" s="521"/>
      <c r="BF86" s="521"/>
      <c r="BG86" s="521"/>
      <c r="BH86" s="521"/>
      <c r="BI86" s="521"/>
      <c r="BJ86" s="521"/>
      <c r="BK86" s="521"/>
      <c r="BL86" s="521"/>
      <c r="BM86" s="521"/>
      <c r="BN86" s="521"/>
      <c r="BO86" s="521"/>
      <c r="BP86" s="521"/>
      <c r="BQ86" s="521"/>
      <c r="BR86" s="521"/>
      <c r="BS86" s="521"/>
      <c r="BT86" s="521"/>
      <c r="BU86" s="521"/>
      <c r="BV86" s="521"/>
      <c r="BW86" s="521"/>
      <c r="BX86" s="521"/>
      <c r="BY86" s="521"/>
      <c r="BZ86" s="522"/>
      <c r="CA86" s="522"/>
      <c r="CB86" s="522"/>
      <c r="CC86" s="522"/>
      <c r="CD86" s="522"/>
      <c r="CE86" s="522"/>
      <c r="CF86" s="522"/>
      <c r="CG86" s="522"/>
      <c r="CH86" s="522"/>
      <c r="CI86" s="522"/>
      <c r="CJ86" s="522"/>
      <c r="CK86" s="523"/>
    </row>
    <row r="87" spans="2:172" ht="5.25" customHeight="1">
      <c r="B87" s="633"/>
      <c r="C87" s="635"/>
      <c r="D87" s="524"/>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94"/>
      <c r="AC87" s="595"/>
      <c r="AD87" s="595"/>
      <c r="AE87" s="595"/>
      <c r="AF87" s="595"/>
      <c r="AG87" s="595"/>
      <c r="AH87" s="595"/>
      <c r="AI87" s="518">
        <f>明細書【小規模】後!AI87-明細書【小規模】前!AI87</f>
        <v>0</v>
      </c>
      <c r="AJ87" s="519"/>
      <c r="AK87" s="519"/>
      <c r="AL87" s="519"/>
      <c r="AM87" s="519"/>
      <c r="AN87" s="519"/>
      <c r="AO87" s="519"/>
      <c r="AP87" s="519"/>
      <c r="AQ87" s="519"/>
      <c r="AR87" s="519"/>
      <c r="AS87" s="519"/>
      <c r="AT87" s="520"/>
      <c r="AU87" s="521"/>
      <c r="AV87" s="521"/>
      <c r="AW87" s="521"/>
      <c r="AX87" s="521"/>
      <c r="AY87" s="521"/>
      <c r="AZ87" s="521"/>
      <c r="BA87" s="521"/>
      <c r="BB87" s="521"/>
      <c r="BC87" s="521"/>
      <c r="BD87" s="521"/>
      <c r="BE87" s="521"/>
      <c r="BF87" s="521"/>
      <c r="BG87" s="521"/>
      <c r="BH87" s="521"/>
      <c r="BI87" s="521"/>
      <c r="BJ87" s="521"/>
      <c r="BK87" s="521"/>
      <c r="BL87" s="521"/>
      <c r="BM87" s="521"/>
      <c r="BN87" s="521"/>
      <c r="BO87" s="521"/>
      <c r="BP87" s="521"/>
      <c r="BQ87" s="521"/>
      <c r="BR87" s="521"/>
      <c r="BS87" s="521"/>
      <c r="BT87" s="521"/>
      <c r="BU87" s="521"/>
      <c r="BV87" s="521"/>
      <c r="BW87" s="521"/>
      <c r="BX87" s="521"/>
      <c r="BY87" s="521"/>
      <c r="BZ87" s="522">
        <f>明細書【小規模】後!BZ87-明細書【小規模】前!BZ87</f>
        <v>0</v>
      </c>
      <c r="CA87" s="522"/>
      <c r="CB87" s="522"/>
      <c r="CC87" s="522"/>
      <c r="CD87" s="522"/>
      <c r="CE87" s="522"/>
      <c r="CF87" s="522"/>
      <c r="CG87" s="522"/>
      <c r="CH87" s="522"/>
      <c r="CI87" s="522"/>
      <c r="CJ87" s="522"/>
      <c r="CK87" s="523"/>
    </row>
    <row r="88" spans="2:172" ht="5.25" customHeight="1">
      <c r="B88" s="633"/>
      <c r="C88" s="635"/>
      <c r="D88" s="527"/>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94"/>
      <c r="AC88" s="595"/>
      <c r="AD88" s="595"/>
      <c r="AE88" s="595"/>
      <c r="AF88" s="595"/>
      <c r="AG88" s="595"/>
      <c r="AH88" s="595"/>
      <c r="AI88" s="518"/>
      <c r="AJ88" s="519"/>
      <c r="AK88" s="519"/>
      <c r="AL88" s="519"/>
      <c r="AM88" s="519"/>
      <c r="AN88" s="519"/>
      <c r="AO88" s="519"/>
      <c r="AP88" s="519"/>
      <c r="AQ88" s="519"/>
      <c r="AR88" s="519"/>
      <c r="AS88" s="519"/>
      <c r="AT88" s="520"/>
      <c r="AU88" s="521"/>
      <c r="AV88" s="521"/>
      <c r="AW88" s="521"/>
      <c r="AX88" s="521"/>
      <c r="AY88" s="521"/>
      <c r="AZ88" s="521"/>
      <c r="BA88" s="521"/>
      <c r="BB88" s="521"/>
      <c r="BC88" s="521"/>
      <c r="BD88" s="521"/>
      <c r="BE88" s="521"/>
      <c r="BF88" s="521"/>
      <c r="BG88" s="521"/>
      <c r="BH88" s="521"/>
      <c r="BI88" s="521"/>
      <c r="BJ88" s="521"/>
      <c r="BK88" s="521"/>
      <c r="BL88" s="521"/>
      <c r="BM88" s="521"/>
      <c r="BN88" s="521"/>
      <c r="BO88" s="521"/>
      <c r="BP88" s="521"/>
      <c r="BQ88" s="521"/>
      <c r="BR88" s="521"/>
      <c r="BS88" s="521"/>
      <c r="BT88" s="521"/>
      <c r="BU88" s="521"/>
      <c r="BV88" s="521"/>
      <c r="BW88" s="521"/>
      <c r="BX88" s="521"/>
      <c r="BY88" s="521"/>
      <c r="BZ88" s="522"/>
      <c r="CA88" s="522"/>
      <c r="CB88" s="522"/>
      <c r="CC88" s="522"/>
      <c r="CD88" s="522"/>
      <c r="CE88" s="522"/>
      <c r="CF88" s="522"/>
      <c r="CG88" s="522"/>
      <c r="CH88" s="522"/>
      <c r="CI88" s="522"/>
      <c r="CJ88" s="522"/>
      <c r="CK88" s="523"/>
    </row>
    <row r="89" spans="2:172" ht="5.25" customHeight="1">
      <c r="B89" s="633"/>
      <c r="C89" s="635"/>
      <c r="D89" s="527"/>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94"/>
      <c r="AC89" s="595"/>
      <c r="AD89" s="595"/>
      <c r="AE89" s="595"/>
      <c r="AF89" s="595"/>
      <c r="AG89" s="595"/>
      <c r="AH89" s="595"/>
      <c r="AI89" s="518"/>
      <c r="AJ89" s="519"/>
      <c r="AK89" s="519"/>
      <c r="AL89" s="519"/>
      <c r="AM89" s="519"/>
      <c r="AN89" s="519"/>
      <c r="AO89" s="519"/>
      <c r="AP89" s="519"/>
      <c r="AQ89" s="519"/>
      <c r="AR89" s="519"/>
      <c r="AS89" s="519"/>
      <c r="AT89" s="520"/>
      <c r="AU89" s="521"/>
      <c r="AV89" s="521"/>
      <c r="AW89" s="521"/>
      <c r="AX89" s="521"/>
      <c r="AY89" s="521"/>
      <c r="AZ89" s="521"/>
      <c r="BA89" s="521"/>
      <c r="BB89" s="521"/>
      <c r="BC89" s="521"/>
      <c r="BD89" s="521"/>
      <c r="BE89" s="521"/>
      <c r="BF89" s="521"/>
      <c r="BG89" s="521"/>
      <c r="BH89" s="521"/>
      <c r="BI89" s="521"/>
      <c r="BJ89" s="521"/>
      <c r="BK89" s="521"/>
      <c r="BL89" s="521"/>
      <c r="BM89" s="521"/>
      <c r="BN89" s="521"/>
      <c r="BO89" s="521"/>
      <c r="BP89" s="521"/>
      <c r="BQ89" s="521"/>
      <c r="BR89" s="521"/>
      <c r="BS89" s="521"/>
      <c r="BT89" s="521"/>
      <c r="BU89" s="521"/>
      <c r="BV89" s="521"/>
      <c r="BW89" s="521"/>
      <c r="BX89" s="521"/>
      <c r="BY89" s="521"/>
      <c r="BZ89" s="522"/>
      <c r="CA89" s="522"/>
      <c r="CB89" s="522"/>
      <c r="CC89" s="522"/>
      <c r="CD89" s="522"/>
      <c r="CE89" s="522"/>
      <c r="CF89" s="522"/>
      <c r="CG89" s="522"/>
      <c r="CH89" s="522"/>
      <c r="CI89" s="522"/>
      <c r="CJ89" s="522"/>
      <c r="CK89" s="523"/>
      <c r="ES89" s="72"/>
      <c r="ET89" s="72"/>
      <c r="EU89" s="72"/>
      <c r="EV89" s="72"/>
      <c r="EW89" s="72"/>
      <c r="EX89" s="72"/>
      <c r="EY89" s="72"/>
      <c r="EZ89" s="72"/>
      <c r="FA89" s="72"/>
      <c r="FB89" s="72"/>
      <c r="FC89" s="72"/>
      <c r="FD89" s="72"/>
      <c r="FE89" s="72"/>
      <c r="FF89" s="72"/>
      <c r="FG89" s="72"/>
      <c r="FH89" s="72"/>
      <c r="FI89" s="72"/>
      <c r="FJ89" s="72"/>
      <c r="FK89" s="72"/>
      <c r="FL89" s="72"/>
      <c r="FM89" s="72"/>
    </row>
    <row r="90" spans="2:172" ht="5.25" customHeight="1">
      <c r="B90" s="633"/>
      <c r="C90" s="635"/>
      <c r="D90" s="527"/>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94"/>
      <c r="AC90" s="595"/>
      <c r="AD90" s="595"/>
      <c r="AE90" s="595"/>
      <c r="AF90" s="595"/>
      <c r="AG90" s="595"/>
      <c r="AH90" s="595"/>
      <c r="AI90" s="518"/>
      <c r="AJ90" s="519"/>
      <c r="AK90" s="519"/>
      <c r="AL90" s="519"/>
      <c r="AM90" s="519"/>
      <c r="AN90" s="519"/>
      <c r="AO90" s="519"/>
      <c r="AP90" s="519"/>
      <c r="AQ90" s="519"/>
      <c r="AR90" s="519"/>
      <c r="AS90" s="519"/>
      <c r="AT90" s="520"/>
      <c r="AU90" s="521"/>
      <c r="AV90" s="521"/>
      <c r="AW90" s="521"/>
      <c r="AX90" s="521"/>
      <c r="AY90" s="521"/>
      <c r="AZ90" s="521"/>
      <c r="BA90" s="521"/>
      <c r="BB90" s="521"/>
      <c r="BC90" s="521"/>
      <c r="BD90" s="521"/>
      <c r="BE90" s="521"/>
      <c r="BF90" s="521"/>
      <c r="BG90" s="521"/>
      <c r="BH90" s="521"/>
      <c r="BI90" s="521"/>
      <c r="BJ90" s="521"/>
      <c r="BK90" s="521"/>
      <c r="BL90" s="521"/>
      <c r="BM90" s="521"/>
      <c r="BN90" s="521"/>
      <c r="BO90" s="521"/>
      <c r="BP90" s="521"/>
      <c r="BQ90" s="521"/>
      <c r="BR90" s="521"/>
      <c r="BS90" s="521"/>
      <c r="BT90" s="521"/>
      <c r="BU90" s="521"/>
      <c r="BV90" s="521"/>
      <c r="BW90" s="521"/>
      <c r="BX90" s="521"/>
      <c r="BY90" s="521"/>
      <c r="BZ90" s="522"/>
      <c r="CA90" s="522"/>
      <c r="CB90" s="522"/>
      <c r="CC90" s="522"/>
      <c r="CD90" s="522"/>
      <c r="CE90" s="522"/>
      <c r="CF90" s="522"/>
      <c r="CG90" s="522"/>
      <c r="CH90" s="522"/>
      <c r="CI90" s="522"/>
      <c r="CJ90" s="522"/>
      <c r="CK90" s="523"/>
      <c r="ES90" s="72"/>
      <c r="ET90" s="72"/>
      <c r="EU90" s="72"/>
      <c r="EV90" s="72"/>
      <c r="EW90" s="72"/>
      <c r="EX90" s="72"/>
      <c r="EY90" s="72"/>
      <c r="EZ90" s="72"/>
      <c r="FA90" s="72"/>
      <c r="FB90" s="72"/>
      <c r="FC90" s="72"/>
      <c r="FD90" s="72"/>
      <c r="FE90" s="72"/>
      <c r="FF90" s="72"/>
      <c r="FG90" s="72"/>
      <c r="FH90" s="72"/>
      <c r="FI90" s="72"/>
      <c r="FJ90" s="72"/>
      <c r="FK90" s="72"/>
      <c r="FL90" s="72"/>
      <c r="FM90" s="72"/>
    </row>
    <row r="91" spans="2:172" ht="5.25" customHeight="1">
      <c r="B91" s="633"/>
      <c r="C91" s="635"/>
      <c r="D91" s="530"/>
      <c r="E91" s="531"/>
      <c r="F91" s="531"/>
      <c r="G91" s="531"/>
      <c r="H91" s="531"/>
      <c r="I91" s="531"/>
      <c r="J91" s="531"/>
      <c r="K91" s="531"/>
      <c r="L91" s="531"/>
      <c r="M91" s="531"/>
      <c r="N91" s="531"/>
      <c r="O91" s="531"/>
      <c r="P91" s="531"/>
      <c r="Q91" s="531"/>
      <c r="R91" s="531"/>
      <c r="S91" s="531"/>
      <c r="T91" s="531"/>
      <c r="U91" s="531"/>
      <c r="V91" s="531"/>
      <c r="W91" s="531"/>
      <c r="X91" s="531"/>
      <c r="Y91" s="531"/>
      <c r="Z91" s="531"/>
      <c r="AA91" s="531"/>
      <c r="AB91" s="594"/>
      <c r="AC91" s="595"/>
      <c r="AD91" s="595"/>
      <c r="AE91" s="595"/>
      <c r="AF91" s="595"/>
      <c r="AG91" s="595"/>
      <c r="AH91" s="595"/>
      <c r="AI91" s="518"/>
      <c r="AJ91" s="519"/>
      <c r="AK91" s="519"/>
      <c r="AL91" s="519"/>
      <c r="AM91" s="519"/>
      <c r="AN91" s="519"/>
      <c r="AO91" s="519"/>
      <c r="AP91" s="519"/>
      <c r="AQ91" s="519"/>
      <c r="AR91" s="519"/>
      <c r="AS91" s="519"/>
      <c r="AT91" s="520"/>
      <c r="AU91" s="521"/>
      <c r="AV91" s="521"/>
      <c r="AW91" s="521"/>
      <c r="AX91" s="521"/>
      <c r="AY91" s="521"/>
      <c r="AZ91" s="521"/>
      <c r="BA91" s="521"/>
      <c r="BB91" s="521"/>
      <c r="BC91" s="521"/>
      <c r="BD91" s="521"/>
      <c r="BE91" s="521"/>
      <c r="BF91" s="521"/>
      <c r="BG91" s="521"/>
      <c r="BH91" s="521"/>
      <c r="BI91" s="521"/>
      <c r="BJ91" s="521"/>
      <c r="BK91" s="521"/>
      <c r="BL91" s="521"/>
      <c r="BM91" s="521"/>
      <c r="BN91" s="521"/>
      <c r="BO91" s="521"/>
      <c r="BP91" s="521"/>
      <c r="BQ91" s="521"/>
      <c r="BR91" s="521"/>
      <c r="BS91" s="521"/>
      <c r="BT91" s="521"/>
      <c r="BU91" s="521"/>
      <c r="BV91" s="521"/>
      <c r="BW91" s="521"/>
      <c r="BX91" s="521"/>
      <c r="BY91" s="521"/>
      <c r="BZ91" s="522"/>
      <c r="CA91" s="522"/>
      <c r="CB91" s="522"/>
      <c r="CC91" s="522"/>
      <c r="CD91" s="522"/>
      <c r="CE91" s="522"/>
      <c r="CF91" s="522"/>
      <c r="CG91" s="522"/>
      <c r="CH91" s="522"/>
      <c r="CI91" s="522"/>
      <c r="CJ91" s="522"/>
      <c r="CK91" s="523"/>
      <c r="ES91" s="72"/>
      <c r="ET91" s="72"/>
      <c r="EU91" s="72"/>
      <c r="EV91" s="72"/>
      <c r="EW91" s="72"/>
      <c r="EX91" s="72"/>
      <c r="EY91" s="72"/>
      <c r="EZ91" s="72"/>
      <c r="FA91" s="72"/>
      <c r="FB91" s="72"/>
      <c r="FC91" s="72"/>
      <c r="FD91" s="72"/>
      <c r="FE91" s="72"/>
      <c r="FF91" s="72"/>
      <c r="FG91" s="72"/>
      <c r="FH91" s="72"/>
      <c r="FI91" s="72"/>
      <c r="FJ91" s="72"/>
      <c r="FK91" s="72"/>
      <c r="FL91" s="72"/>
      <c r="FM91" s="72"/>
    </row>
    <row r="92" spans="2:172" ht="5.25" customHeight="1">
      <c r="B92" s="633"/>
      <c r="C92" s="635"/>
      <c r="D92" s="598"/>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18">
        <f>明細書【小規模】後!AI92-明細書【小規模】前!AI92</f>
        <v>0</v>
      </c>
      <c r="AJ92" s="519"/>
      <c r="AK92" s="519"/>
      <c r="AL92" s="519"/>
      <c r="AM92" s="519"/>
      <c r="AN92" s="519"/>
      <c r="AO92" s="519"/>
      <c r="AP92" s="519"/>
      <c r="AQ92" s="519"/>
      <c r="AR92" s="519"/>
      <c r="AS92" s="519"/>
      <c r="AT92" s="520"/>
      <c r="AU92" s="521"/>
      <c r="AV92" s="521"/>
      <c r="AW92" s="521"/>
      <c r="AX92" s="521"/>
      <c r="AY92" s="521"/>
      <c r="AZ92" s="521"/>
      <c r="BA92" s="521"/>
      <c r="BB92" s="521"/>
      <c r="BC92" s="521"/>
      <c r="BD92" s="521"/>
      <c r="BE92" s="521"/>
      <c r="BF92" s="521"/>
      <c r="BG92" s="521"/>
      <c r="BH92" s="521"/>
      <c r="BI92" s="521"/>
      <c r="BJ92" s="521"/>
      <c r="BK92" s="521"/>
      <c r="BL92" s="521"/>
      <c r="BM92" s="521"/>
      <c r="BN92" s="521"/>
      <c r="BO92" s="521"/>
      <c r="BP92" s="521"/>
      <c r="BQ92" s="521"/>
      <c r="BR92" s="521"/>
      <c r="BS92" s="521"/>
      <c r="BT92" s="521"/>
      <c r="BU92" s="521"/>
      <c r="BV92" s="521"/>
      <c r="BW92" s="521"/>
      <c r="BX92" s="521"/>
      <c r="BY92" s="521"/>
      <c r="BZ92" s="522">
        <f>明細書【小規模】後!BZ92-明細書【小規模】前!BZ92</f>
        <v>0</v>
      </c>
      <c r="CA92" s="522"/>
      <c r="CB92" s="522"/>
      <c r="CC92" s="522"/>
      <c r="CD92" s="522"/>
      <c r="CE92" s="522"/>
      <c r="CF92" s="522"/>
      <c r="CG92" s="522"/>
      <c r="CH92" s="522"/>
      <c r="CI92" s="522"/>
      <c r="CJ92" s="522"/>
      <c r="CK92" s="523"/>
      <c r="CL92" s="93"/>
      <c r="CM92" s="92"/>
      <c r="CN92" s="92"/>
      <c r="CO92" s="92"/>
      <c r="CP92" s="92"/>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82"/>
      <c r="EU92" s="82"/>
      <c r="EV92" s="82"/>
      <c r="EW92" s="82"/>
      <c r="EX92" s="71"/>
      <c r="EY92" s="71"/>
      <c r="EZ92" s="71"/>
      <c r="FA92" s="71"/>
      <c r="FB92" s="71"/>
      <c r="FC92" s="71"/>
      <c r="FD92" s="71"/>
      <c r="FE92" s="71"/>
      <c r="FF92" s="71"/>
      <c r="FG92" s="71"/>
      <c r="FH92" s="71"/>
      <c r="FI92" s="71"/>
      <c r="FJ92" s="72"/>
      <c r="FK92" s="72"/>
      <c r="FL92" s="72"/>
      <c r="FM92" s="72"/>
    </row>
    <row r="93" spans="2:172" ht="5.25" customHeight="1">
      <c r="B93" s="633"/>
      <c r="C93" s="635"/>
      <c r="D93" s="598"/>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18"/>
      <c r="AJ93" s="519"/>
      <c r="AK93" s="519"/>
      <c r="AL93" s="519"/>
      <c r="AM93" s="519"/>
      <c r="AN93" s="519"/>
      <c r="AO93" s="519"/>
      <c r="AP93" s="519"/>
      <c r="AQ93" s="519"/>
      <c r="AR93" s="519"/>
      <c r="AS93" s="519"/>
      <c r="AT93" s="520"/>
      <c r="AU93" s="521"/>
      <c r="AV93" s="521"/>
      <c r="AW93" s="521"/>
      <c r="AX93" s="521"/>
      <c r="AY93" s="521"/>
      <c r="AZ93" s="521"/>
      <c r="BA93" s="521"/>
      <c r="BB93" s="521"/>
      <c r="BC93" s="521"/>
      <c r="BD93" s="521"/>
      <c r="BE93" s="521"/>
      <c r="BF93" s="521"/>
      <c r="BG93" s="521"/>
      <c r="BH93" s="521"/>
      <c r="BI93" s="521"/>
      <c r="BJ93" s="521"/>
      <c r="BK93" s="521"/>
      <c r="BL93" s="521"/>
      <c r="BM93" s="521"/>
      <c r="BN93" s="521"/>
      <c r="BO93" s="521"/>
      <c r="BP93" s="521"/>
      <c r="BQ93" s="521"/>
      <c r="BR93" s="521"/>
      <c r="BS93" s="521"/>
      <c r="BT93" s="521"/>
      <c r="BU93" s="521"/>
      <c r="BV93" s="521"/>
      <c r="BW93" s="521"/>
      <c r="BX93" s="521"/>
      <c r="BY93" s="521"/>
      <c r="BZ93" s="522"/>
      <c r="CA93" s="522"/>
      <c r="CB93" s="522"/>
      <c r="CC93" s="522"/>
      <c r="CD93" s="522"/>
      <c r="CE93" s="522"/>
      <c r="CF93" s="522"/>
      <c r="CG93" s="522"/>
      <c r="CH93" s="522"/>
      <c r="CI93" s="522"/>
      <c r="CJ93" s="522"/>
      <c r="CK93" s="523"/>
      <c r="CL93" s="93"/>
      <c r="CM93" s="92"/>
      <c r="CN93" s="92"/>
      <c r="CO93" s="92"/>
      <c r="CP93" s="92"/>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82"/>
      <c r="EU93" s="82"/>
      <c r="EV93" s="82"/>
      <c r="EW93" s="82"/>
      <c r="EX93" s="71"/>
      <c r="EY93" s="71"/>
      <c r="EZ93" s="71"/>
      <c r="FA93" s="71"/>
      <c r="FB93" s="71"/>
      <c r="FC93" s="71"/>
      <c r="FD93" s="71"/>
      <c r="FE93" s="71"/>
      <c r="FF93" s="71"/>
      <c r="FG93" s="71"/>
      <c r="FH93" s="71"/>
      <c r="FI93" s="71"/>
      <c r="FJ93" s="72"/>
      <c r="FK93" s="72"/>
      <c r="FL93" s="72"/>
      <c r="FM93" s="72"/>
    </row>
    <row r="94" spans="2:172" ht="5.25" customHeight="1">
      <c r="B94" s="633"/>
      <c r="C94" s="635"/>
      <c r="D94" s="598"/>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18"/>
      <c r="AJ94" s="519"/>
      <c r="AK94" s="519"/>
      <c r="AL94" s="519"/>
      <c r="AM94" s="519"/>
      <c r="AN94" s="519"/>
      <c r="AO94" s="519"/>
      <c r="AP94" s="519"/>
      <c r="AQ94" s="519"/>
      <c r="AR94" s="519"/>
      <c r="AS94" s="519"/>
      <c r="AT94" s="520"/>
      <c r="AU94" s="521"/>
      <c r="AV94" s="521"/>
      <c r="AW94" s="521"/>
      <c r="AX94" s="521"/>
      <c r="AY94" s="521"/>
      <c r="AZ94" s="521"/>
      <c r="BA94" s="521"/>
      <c r="BB94" s="521"/>
      <c r="BC94" s="521"/>
      <c r="BD94" s="521"/>
      <c r="BE94" s="521"/>
      <c r="BF94" s="521"/>
      <c r="BG94" s="521"/>
      <c r="BH94" s="521"/>
      <c r="BI94" s="521"/>
      <c r="BJ94" s="521"/>
      <c r="BK94" s="521"/>
      <c r="BL94" s="521"/>
      <c r="BM94" s="521"/>
      <c r="BN94" s="521"/>
      <c r="BO94" s="521"/>
      <c r="BP94" s="521"/>
      <c r="BQ94" s="521"/>
      <c r="BR94" s="521"/>
      <c r="BS94" s="521"/>
      <c r="BT94" s="521"/>
      <c r="BU94" s="521"/>
      <c r="BV94" s="521"/>
      <c r="BW94" s="521"/>
      <c r="BX94" s="521"/>
      <c r="BY94" s="521"/>
      <c r="BZ94" s="522"/>
      <c r="CA94" s="522"/>
      <c r="CB94" s="522"/>
      <c r="CC94" s="522"/>
      <c r="CD94" s="522"/>
      <c r="CE94" s="522"/>
      <c r="CF94" s="522"/>
      <c r="CG94" s="522"/>
      <c r="CH94" s="522"/>
      <c r="CI94" s="522"/>
      <c r="CJ94" s="522"/>
      <c r="CK94" s="523"/>
      <c r="CL94" s="93"/>
      <c r="CM94" s="92"/>
      <c r="CN94" s="92"/>
      <c r="CO94" s="92"/>
      <c r="CP94" s="92"/>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82"/>
      <c r="EU94" s="82"/>
      <c r="EV94" s="82"/>
      <c r="EW94" s="82"/>
      <c r="EX94" s="71"/>
      <c r="EY94" s="71"/>
      <c r="EZ94" s="71"/>
      <c r="FA94" s="71"/>
      <c r="FB94" s="71"/>
      <c r="FC94" s="71"/>
      <c r="FD94" s="71"/>
      <c r="FE94" s="71"/>
      <c r="FF94" s="71"/>
      <c r="FG94" s="71"/>
      <c r="FH94" s="71"/>
      <c r="FI94" s="71"/>
      <c r="FJ94" s="72"/>
      <c r="FK94" s="72"/>
      <c r="FL94" s="72"/>
      <c r="FM94" s="72"/>
    </row>
    <row r="95" spans="2:172" ht="5.25" customHeight="1">
      <c r="B95" s="633"/>
      <c r="C95" s="635"/>
      <c r="D95" s="598"/>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18"/>
      <c r="AJ95" s="519"/>
      <c r="AK95" s="519"/>
      <c r="AL95" s="519"/>
      <c r="AM95" s="519"/>
      <c r="AN95" s="519"/>
      <c r="AO95" s="519"/>
      <c r="AP95" s="519"/>
      <c r="AQ95" s="519"/>
      <c r="AR95" s="519"/>
      <c r="AS95" s="519"/>
      <c r="AT95" s="520"/>
      <c r="AU95" s="521"/>
      <c r="AV95" s="521"/>
      <c r="AW95" s="521"/>
      <c r="AX95" s="521"/>
      <c r="AY95" s="521"/>
      <c r="AZ95" s="521"/>
      <c r="BA95" s="521"/>
      <c r="BB95" s="521"/>
      <c r="BC95" s="521"/>
      <c r="BD95" s="521"/>
      <c r="BE95" s="521"/>
      <c r="BF95" s="521"/>
      <c r="BG95" s="521"/>
      <c r="BH95" s="521"/>
      <c r="BI95" s="521"/>
      <c r="BJ95" s="521"/>
      <c r="BK95" s="521"/>
      <c r="BL95" s="521"/>
      <c r="BM95" s="521"/>
      <c r="BN95" s="521"/>
      <c r="BO95" s="521"/>
      <c r="BP95" s="521"/>
      <c r="BQ95" s="521"/>
      <c r="BR95" s="521"/>
      <c r="BS95" s="521"/>
      <c r="BT95" s="521"/>
      <c r="BU95" s="521"/>
      <c r="BV95" s="521"/>
      <c r="BW95" s="521"/>
      <c r="BX95" s="521"/>
      <c r="BY95" s="521"/>
      <c r="BZ95" s="522"/>
      <c r="CA95" s="522"/>
      <c r="CB95" s="522"/>
      <c r="CC95" s="522"/>
      <c r="CD95" s="522"/>
      <c r="CE95" s="522"/>
      <c r="CF95" s="522"/>
      <c r="CG95" s="522"/>
      <c r="CH95" s="522"/>
      <c r="CI95" s="522"/>
      <c r="CJ95" s="522"/>
      <c r="CK95" s="523"/>
      <c r="CL95" s="93"/>
      <c r="CM95" s="92"/>
      <c r="CN95" s="92"/>
      <c r="CO95" s="92"/>
      <c r="CP95" s="92"/>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82"/>
      <c r="EU95" s="82"/>
      <c r="EV95" s="82"/>
      <c r="EW95" s="82"/>
      <c r="EX95" s="71"/>
      <c r="EY95" s="71"/>
      <c r="EZ95" s="71"/>
      <c r="FA95" s="71"/>
      <c r="FB95" s="71"/>
      <c r="FC95" s="71"/>
      <c r="FD95" s="71"/>
      <c r="FE95" s="71"/>
      <c r="FF95" s="71"/>
      <c r="FG95" s="71"/>
      <c r="FH95" s="71"/>
      <c r="FI95" s="71"/>
      <c r="FJ95" s="72"/>
      <c r="FK95" s="72"/>
      <c r="FL95" s="72"/>
      <c r="FM95" s="72"/>
    </row>
    <row r="96" spans="2:172" ht="5.25" customHeight="1" thickBot="1">
      <c r="B96" s="633"/>
      <c r="C96" s="635"/>
      <c r="D96" s="600"/>
      <c r="E96" s="601"/>
      <c r="F96" s="601"/>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2"/>
      <c r="AJ96" s="603"/>
      <c r="AK96" s="603"/>
      <c r="AL96" s="603"/>
      <c r="AM96" s="603"/>
      <c r="AN96" s="603"/>
      <c r="AO96" s="603"/>
      <c r="AP96" s="603"/>
      <c r="AQ96" s="603"/>
      <c r="AR96" s="603"/>
      <c r="AS96" s="603"/>
      <c r="AT96" s="604"/>
      <c r="AU96" s="605"/>
      <c r="AV96" s="605"/>
      <c r="AW96" s="605"/>
      <c r="AX96" s="605"/>
      <c r="AY96" s="605"/>
      <c r="AZ96" s="605"/>
      <c r="BA96" s="605"/>
      <c r="BB96" s="605"/>
      <c r="BC96" s="605"/>
      <c r="BD96" s="605"/>
      <c r="BE96" s="605"/>
      <c r="BF96" s="605"/>
      <c r="BG96" s="605"/>
      <c r="BH96" s="605"/>
      <c r="BI96" s="605"/>
      <c r="BJ96" s="605"/>
      <c r="BK96" s="605"/>
      <c r="BL96" s="605"/>
      <c r="BM96" s="605"/>
      <c r="BN96" s="605"/>
      <c r="BO96" s="605"/>
      <c r="BP96" s="605"/>
      <c r="BQ96" s="605"/>
      <c r="BR96" s="605"/>
      <c r="BS96" s="605"/>
      <c r="BT96" s="605"/>
      <c r="BU96" s="605"/>
      <c r="BV96" s="605"/>
      <c r="BW96" s="605"/>
      <c r="BX96" s="605"/>
      <c r="BY96" s="605"/>
      <c r="BZ96" s="606"/>
      <c r="CA96" s="606"/>
      <c r="CB96" s="606"/>
      <c r="CC96" s="606"/>
      <c r="CD96" s="606"/>
      <c r="CE96" s="606"/>
      <c r="CF96" s="606"/>
      <c r="CG96" s="606"/>
      <c r="CH96" s="606"/>
      <c r="CI96" s="606"/>
      <c r="CJ96" s="606"/>
      <c r="CK96" s="607"/>
      <c r="CL96" s="93"/>
      <c r="CM96" s="92"/>
      <c r="CN96" s="92"/>
      <c r="CO96" s="92"/>
      <c r="CP96" s="92"/>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82"/>
      <c r="EU96" s="82"/>
      <c r="EV96" s="82"/>
      <c r="EW96" s="82"/>
      <c r="EX96" s="71"/>
      <c r="EY96" s="71"/>
      <c r="EZ96" s="71"/>
      <c r="FA96" s="71"/>
      <c r="FB96" s="71"/>
      <c r="FC96" s="71"/>
      <c r="FD96" s="71"/>
      <c r="FE96" s="71"/>
      <c r="FF96" s="71"/>
      <c r="FG96" s="71"/>
      <c r="FH96" s="71"/>
      <c r="FI96" s="71"/>
      <c r="FJ96" s="72"/>
      <c r="FK96" s="72"/>
      <c r="FL96" s="72"/>
      <c r="FM96" s="72"/>
    </row>
    <row r="97" spans="2:151" ht="5.25" customHeight="1">
      <c r="B97" s="608" t="s">
        <v>16</v>
      </c>
      <c r="C97" s="609"/>
      <c r="D97" s="610"/>
      <c r="E97" s="610"/>
      <c r="F97" s="610"/>
      <c r="G97" s="610"/>
      <c r="H97" s="610"/>
      <c r="I97" s="610"/>
      <c r="J97" s="610"/>
      <c r="K97" s="610"/>
      <c r="L97" s="610"/>
      <c r="M97" s="610"/>
      <c r="N97" s="610"/>
      <c r="O97" s="610"/>
      <c r="P97" s="610"/>
      <c r="Q97" s="610"/>
      <c r="R97" s="610"/>
      <c r="S97" s="610"/>
      <c r="T97" s="610"/>
      <c r="U97" s="610"/>
      <c r="V97" s="610"/>
      <c r="W97" s="610"/>
      <c r="X97" s="610"/>
      <c r="Y97" s="610"/>
      <c r="Z97" s="610"/>
      <c r="AA97" s="610"/>
      <c r="AB97" s="610"/>
      <c r="AC97" s="610"/>
      <c r="AD97" s="610"/>
      <c r="AE97" s="610"/>
      <c r="AF97" s="610"/>
      <c r="AG97" s="610"/>
      <c r="AH97" s="611"/>
      <c r="AI97" s="616" t="e">
        <f ca="1">SUM(AI32:AT96,BZ32:CK96)</f>
        <v>#DIV/0!</v>
      </c>
      <c r="AJ97" s="617"/>
      <c r="AK97" s="617">
        <v>5</v>
      </c>
      <c r="AL97" s="617"/>
      <c r="AM97" s="617">
        <v>7</v>
      </c>
      <c r="AN97" s="617"/>
      <c r="AO97" s="617">
        <v>7</v>
      </c>
      <c r="AP97" s="617"/>
      <c r="AQ97" s="617">
        <v>1</v>
      </c>
      <c r="AR97" s="617"/>
      <c r="AS97" s="617">
        <v>0</v>
      </c>
      <c r="AT97" s="618"/>
      <c r="AU97" s="84"/>
      <c r="AV97" s="84"/>
      <c r="AW97" s="84"/>
      <c r="AX97" s="84"/>
      <c r="AY97" s="71"/>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row>
    <row r="98" spans="2:151" ht="5.25" customHeight="1">
      <c r="B98" s="612"/>
      <c r="C98" s="610"/>
      <c r="D98" s="610"/>
      <c r="E98" s="610"/>
      <c r="F98" s="610"/>
      <c r="G98" s="610"/>
      <c r="H98" s="610"/>
      <c r="I98" s="610"/>
      <c r="J98" s="610"/>
      <c r="K98" s="610"/>
      <c r="L98" s="610"/>
      <c r="M98" s="610"/>
      <c r="N98" s="610"/>
      <c r="O98" s="610"/>
      <c r="P98" s="610"/>
      <c r="Q98" s="610"/>
      <c r="R98" s="610"/>
      <c r="S98" s="610"/>
      <c r="T98" s="610"/>
      <c r="U98" s="610"/>
      <c r="V98" s="610"/>
      <c r="W98" s="610"/>
      <c r="X98" s="610"/>
      <c r="Y98" s="610"/>
      <c r="Z98" s="610"/>
      <c r="AA98" s="610"/>
      <c r="AB98" s="610"/>
      <c r="AC98" s="610"/>
      <c r="AD98" s="610"/>
      <c r="AE98" s="610"/>
      <c r="AF98" s="610"/>
      <c r="AG98" s="610"/>
      <c r="AH98" s="611"/>
      <c r="AI98" s="619"/>
      <c r="AJ98" s="620"/>
      <c r="AK98" s="620"/>
      <c r="AL98" s="620"/>
      <c r="AM98" s="620"/>
      <c r="AN98" s="620"/>
      <c r="AO98" s="620"/>
      <c r="AP98" s="620"/>
      <c r="AQ98" s="620"/>
      <c r="AR98" s="620"/>
      <c r="AS98" s="620"/>
      <c r="AT98" s="621"/>
      <c r="AU98" s="84"/>
      <c r="AV98" s="84"/>
      <c r="AW98" s="84"/>
      <c r="AX98" s="84"/>
      <c r="AY98" s="71"/>
      <c r="AZ98" s="84"/>
      <c r="BA98" s="84"/>
      <c r="BB98" s="84"/>
      <c r="BC98" s="84"/>
      <c r="BD98" s="84"/>
      <c r="BE98" s="84"/>
      <c r="BF98" s="84"/>
      <c r="BG98" s="84"/>
      <c r="BH98" s="84"/>
      <c r="BI98" s="84"/>
      <c r="BJ98" s="84"/>
      <c r="BK98" s="84"/>
      <c r="BL98" s="84"/>
      <c r="BM98" s="84"/>
      <c r="BN98" s="84"/>
      <c r="BO98" s="84"/>
      <c r="BP98" s="84"/>
      <c r="BQ98" s="84"/>
      <c r="BR98" s="84"/>
      <c r="BS98" s="84"/>
      <c r="BT98" s="84"/>
      <c r="BU98" s="84"/>
      <c r="BV98" s="84"/>
      <c r="BW98" s="84"/>
      <c r="BX98" s="84"/>
      <c r="BY98" s="84"/>
      <c r="BZ98" s="84"/>
      <c r="CA98" s="84"/>
      <c r="CB98" s="84"/>
    </row>
    <row r="99" spans="2:151" ht="5.25" customHeight="1">
      <c r="B99" s="612"/>
      <c r="C99" s="610"/>
      <c r="D99" s="610"/>
      <c r="E99" s="610"/>
      <c r="F99" s="610"/>
      <c r="G99" s="610"/>
      <c r="H99" s="610"/>
      <c r="I99" s="610"/>
      <c r="J99" s="610"/>
      <c r="K99" s="610"/>
      <c r="L99" s="610"/>
      <c r="M99" s="610"/>
      <c r="N99" s="610"/>
      <c r="O99" s="610"/>
      <c r="P99" s="610"/>
      <c r="Q99" s="610"/>
      <c r="R99" s="610"/>
      <c r="S99" s="610"/>
      <c r="T99" s="610"/>
      <c r="U99" s="610"/>
      <c r="V99" s="610"/>
      <c r="W99" s="610"/>
      <c r="X99" s="610"/>
      <c r="Y99" s="610"/>
      <c r="Z99" s="610"/>
      <c r="AA99" s="610"/>
      <c r="AB99" s="610"/>
      <c r="AC99" s="610"/>
      <c r="AD99" s="610"/>
      <c r="AE99" s="610"/>
      <c r="AF99" s="610"/>
      <c r="AG99" s="610"/>
      <c r="AH99" s="611"/>
      <c r="AI99" s="619"/>
      <c r="AJ99" s="620"/>
      <c r="AK99" s="620"/>
      <c r="AL99" s="620"/>
      <c r="AM99" s="620"/>
      <c r="AN99" s="620"/>
      <c r="AO99" s="620"/>
      <c r="AP99" s="620"/>
      <c r="AQ99" s="620"/>
      <c r="AR99" s="620"/>
      <c r="AS99" s="620"/>
      <c r="AT99" s="621"/>
      <c r="AU99" s="84"/>
      <c r="AV99" s="84"/>
      <c r="AW99" s="84"/>
      <c r="AX99" s="84"/>
      <c r="AY99" s="71"/>
      <c r="AZ99" s="84"/>
      <c r="BA99" s="84"/>
      <c r="BB99" s="84"/>
      <c r="BC99" s="84"/>
      <c r="BD99" s="84"/>
      <c r="BE99" s="84"/>
      <c r="BF99" s="84"/>
      <c r="BG99" s="84"/>
      <c r="BH99" s="84"/>
      <c r="BI99" s="84"/>
      <c r="BJ99" s="84"/>
      <c r="BK99" s="84"/>
      <c r="BL99" s="84"/>
      <c r="BM99" s="84"/>
      <c r="BN99" s="84"/>
      <c r="BO99" s="84"/>
      <c r="BP99" s="84"/>
      <c r="BQ99" s="84"/>
      <c r="BR99" s="84"/>
      <c r="BS99" s="84"/>
      <c r="BT99" s="84"/>
      <c r="BU99" s="84"/>
      <c r="BV99" s="84"/>
      <c r="BW99" s="84"/>
      <c r="BX99" s="84"/>
      <c r="BY99" s="84"/>
      <c r="BZ99" s="84"/>
      <c r="CA99" s="84"/>
      <c r="CB99" s="84"/>
    </row>
    <row r="100" spans="2:151" ht="5.25" customHeight="1">
      <c r="B100" s="612"/>
      <c r="C100" s="610"/>
      <c r="D100" s="610"/>
      <c r="E100" s="610"/>
      <c r="F100" s="610"/>
      <c r="G100" s="610"/>
      <c r="H100" s="610"/>
      <c r="I100" s="610"/>
      <c r="J100" s="610"/>
      <c r="K100" s="610"/>
      <c r="L100" s="610"/>
      <c r="M100" s="610"/>
      <c r="N100" s="610"/>
      <c r="O100" s="610"/>
      <c r="P100" s="610"/>
      <c r="Q100" s="610"/>
      <c r="R100" s="610"/>
      <c r="S100" s="610"/>
      <c r="T100" s="610"/>
      <c r="U100" s="610"/>
      <c r="V100" s="610"/>
      <c r="W100" s="610"/>
      <c r="X100" s="610"/>
      <c r="Y100" s="610"/>
      <c r="Z100" s="610"/>
      <c r="AA100" s="610"/>
      <c r="AB100" s="610"/>
      <c r="AC100" s="610"/>
      <c r="AD100" s="610"/>
      <c r="AE100" s="610"/>
      <c r="AF100" s="610"/>
      <c r="AG100" s="610"/>
      <c r="AH100" s="611"/>
      <c r="AI100" s="619"/>
      <c r="AJ100" s="620"/>
      <c r="AK100" s="620"/>
      <c r="AL100" s="620"/>
      <c r="AM100" s="620"/>
      <c r="AN100" s="620"/>
      <c r="AO100" s="620"/>
      <c r="AP100" s="620"/>
      <c r="AQ100" s="620"/>
      <c r="AR100" s="620"/>
      <c r="AS100" s="620"/>
      <c r="AT100" s="621"/>
      <c r="AU100" s="84"/>
      <c r="AV100" s="84"/>
      <c r="AW100" s="84"/>
      <c r="AX100" s="84"/>
      <c r="AY100" s="71"/>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84"/>
      <c r="BW100" s="84"/>
      <c r="BX100" s="84"/>
      <c r="BY100" s="84"/>
      <c r="BZ100" s="84"/>
      <c r="CA100" s="84"/>
      <c r="CB100" s="84"/>
    </row>
    <row r="101" spans="2:151" ht="5.25" customHeight="1" thickBot="1">
      <c r="B101" s="613"/>
      <c r="C101" s="614"/>
      <c r="D101" s="614"/>
      <c r="E101" s="614"/>
      <c r="F101" s="614"/>
      <c r="G101" s="614"/>
      <c r="H101" s="614"/>
      <c r="I101" s="614"/>
      <c r="J101" s="614"/>
      <c r="K101" s="614"/>
      <c r="L101" s="614"/>
      <c r="M101" s="614"/>
      <c r="N101" s="614"/>
      <c r="O101" s="614"/>
      <c r="P101" s="614"/>
      <c r="Q101" s="614"/>
      <c r="R101" s="614"/>
      <c r="S101" s="614"/>
      <c r="T101" s="614"/>
      <c r="U101" s="614"/>
      <c r="V101" s="614"/>
      <c r="W101" s="614"/>
      <c r="X101" s="614"/>
      <c r="Y101" s="614"/>
      <c r="Z101" s="614"/>
      <c r="AA101" s="614"/>
      <c r="AB101" s="614"/>
      <c r="AC101" s="614"/>
      <c r="AD101" s="614"/>
      <c r="AE101" s="614"/>
      <c r="AF101" s="614"/>
      <c r="AG101" s="614"/>
      <c r="AH101" s="615"/>
      <c r="AI101" s="622"/>
      <c r="AJ101" s="623"/>
      <c r="AK101" s="623"/>
      <c r="AL101" s="623"/>
      <c r="AM101" s="623"/>
      <c r="AN101" s="623"/>
      <c r="AO101" s="623"/>
      <c r="AP101" s="623"/>
      <c r="AQ101" s="623"/>
      <c r="AR101" s="623"/>
      <c r="AS101" s="623"/>
      <c r="AT101" s="624"/>
      <c r="AU101" s="84"/>
      <c r="AV101" s="84"/>
      <c r="AW101" s="84"/>
      <c r="AX101" s="84"/>
      <c r="AY101" s="71"/>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DU101" s="72"/>
      <c r="DV101" s="72"/>
      <c r="DW101" s="72"/>
      <c r="DX101" s="72"/>
      <c r="DY101" s="72"/>
      <c r="DZ101" s="72"/>
      <c r="EA101" s="72"/>
      <c r="EB101" s="72"/>
      <c r="EC101" s="72"/>
      <c r="ED101" s="72"/>
      <c r="EE101" s="72"/>
      <c r="EF101" s="72"/>
      <c r="EG101" s="72"/>
      <c r="EH101" s="72"/>
      <c r="EI101" s="72"/>
      <c r="EJ101" s="71"/>
      <c r="EK101" s="71"/>
      <c r="EL101" s="71"/>
      <c r="EM101" s="71"/>
      <c r="EN101" s="71"/>
      <c r="EO101" s="71"/>
      <c r="EP101" s="71"/>
      <c r="EQ101" s="71"/>
      <c r="ER101" s="71"/>
      <c r="ES101" s="71"/>
      <c r="ET101" s="71"/>
      <c r="EU101" s="71"/>
    </row>
    <row r="102" spans="2:151" ht="5.25" customHeight="1" thickBot="1">
      <c r="B102" s="69"/>
      <c r="C102" s="69"/>
      <c r="D102" s="71"/>
      <c r="E102" s="71"/>
      <c r="F102" s="71"/>
      <c r="G102" s="71"/>
      <c r="H102" s="71"/>
      <c r="I102" s="71"/>
      <c r="J102" s="71"/>
      <c r="K102" s="71"/>
      <c r="L102" s="71"/>
      <c r="M102" s="71"/>
      <c r="N102" s="71"/>
      <c r="O102" s="71"/>
      <c r="P102" s="71"/>
      <c r="Q102" s="71"/>
      <c r="R102" s="72"/>
      <c r="S102" s="72"/>
      <c r="T102" s="72"/>
      <c r="U102" s="72"/>
      <c r="V102" s="72"/>
      <c r="W102" s="72"/>
      <c r="X102" s="72"/>
      <c r="Y102" s="72"/>
      <c r="Z102" s="72"/>
      <c r="AA102" s="72"/>
      <c r="AB102" s="72"/>
      <c r="AC102" s="72"/>
      <c r="AD102" s="72"/>
      <c r="AE102" s="72"/>
      <c r="AF102" s="72"/>
      <c r="AG102" s="72"/>
      <c r="AH102" s="72"/>
      <c r="AI102" s="72"/>
      <c r="AJ102" s="72"/>
      <c r="AK102" s="72"/>
      <c r="AL102" s="72"/>
      <c r="AM102" s="71"/>
      <c r="AN102" s="71"/>
      <c r="AO102" s="71"/>
      <c r="AP102" s="71"/>
      <c r="AQ102" s="71"/>
      <c r="AR102" s="71"/>
      <c r="AS102" s="71"/>
      <c r="AT102" s="71"/>
      <c r="AU102" s="71"/>
      <c r="AV102" s="71"/>
      <c r="AW102" s="71"/>
      <c r="AX102" s="71"/>
      <c r="AY102" s="71"/>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DU102" s="72"/>
      <c r="DV102" s="72"/>
      <c r="DW102" s="72"/>
      <c r="DX102" s="72"/>
      <c r="DY102" s="72"/>
      <c r="DZ102" s="72"/>
      <c r="EA102" s="72"/>
      <c r="EB102" s="72"/>
      <c r="EC102" s="72"/>
      <c r="ED102" s="72"/>
      <c r="EE102" s="72"/>
      <c r="EF102" s="72"/>
      <c r="EG102" s="72"/>
      <c r="EH102" s="72"/>
      <c r="EI102" s="72"/>
      <c r="EJ102" s="71"/>
      <c r="EK102" s="71"/>
      <c r="EL102" s="71"/>
      <c r="EM102" s="71"/>
      <c r="EN102" s="71"/>
      <c r="EO102" s="71"/>
      <c r="EP102" s="71"/>
      <c r="EQ102" s="71"/>
      <c r="ER102" s="71"/>
      <c r="ES102" s="71"/>
      <c r="ET102" s="71"/>
      <c r="EU102" s="71"/>
    </row>
    <row r="103" spans="2:151" ht="5.25" customHeight="1">
      <c r="B103" s="631" t="s">
        <v>33</v>
      </c>
      <c r="C103" s="632"/>
      <c r="D103" s="609" t="s">
        <v>14</v>
      </c>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9"/>
      <c r="AL103" s="636"/>
      <c r="AM103" s="609" t="s">
        <v>10</v>
      </c>
      <c r="AN103" s="609"/>
      <c r="AO103" s="609"/>
      <c r="AP103" s="609"/>
      <c r="AQ103" s="609"/>
      <c r="AR103" s="609"/>
      <c r="AS103" s="609"/>
      <c r="AT103" s="609"/>
      <c r="AU103" s="609"/>
      <c r="AV103" s="609"/>
      <c r="AW103" s="609"/>
      <c r="AX103" s="636"/>
      <c r="AY103" s="71"/>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84"/>
      <c r="BW103" s="84"/>
      <c r="BX103" s="84"/>
      <c r="BY103" s="84"/>
      <c r="BZ103" s="84"/>
      <c r="CA103" s="84"/>
      <c r="CB103" s="84"/>
      <c r="DU103" s="72"/>
      <c r="DV103" s="72"/>
      <c r="DW103" s="72"/>
      <c r="DX103" s="72"/>
      <c r="DY103" s="72"/>
      <c r="DZ103" s="72"/>
      <c r="EA103" s="72"/>
      <c r="EB103" s="72"/>
      <c r="EC103" s="72"/>
      <c r="ED103" s="72"/>
      <c r="EE103" s="72"/>
      <c r="EF103" s="72"/>
      <c r="EG103" s="72"/>
      <c r="EH103" s="72"/>
      <c r="EI103" s="72"/>
      <c r="EJ103" s="71"/>
      <c r="EK103" s="71"/>
      <c r="EL103" s="71"/>
      <c r="EM103" s="71"/>
      <c r="EN103" s="71"/>
      <c r="EO103" s="71"/>
      <c r="EP103" s="71"/>
      <c r="EQ103" s="71"/>
      <c r="ER103" s="71"/>
      <c r="ES103" s="71"/>
      <c r="ET103" s="71"/>
      <c r="EU103" s="71"/>
    </row>
    <row r="104" spans="2:151" ht="5.25" customHeight="1">
      <c r="B104" s="633"/>
      <c r="C104" s="634"/>
      <c r="D104" s="610"/>
      <c r="E104" s="610"/>
      <c r="F104" s="610"/>
      <c r="G104" s="610"/>
      <c r="H104" s="610"/>
      <c r="I104" s="610"/>
      <c r="J104" s="610"/>
      <c r="K104" s="610"/>
      <c r="L104" s="610"/>
      <c r="M104" s="610"/>
      <c r="N104" s="610"/>
      <c r="O104" s="610"/>
      <c r="P104" s="610"/>
      <c r="Q104" s="610"/>
      <c r="R104" s="610"/>
      <c r="S104" s="610"/>
      <c r="T104" s="610"/>
      <c r="U104" s="610"/>
      <c r="V104" s="610"/>
      <c r="W104" s="610"/>
      <c r="X104" s="610"/>
      <c r="Y104" s="610"/>
      <c r="Z104" s="610"/>
      <c r="AA104" s="610"/>
      <c r="AB104" s="610"/>
      <c r="AC104" s="610"/>
      <c r="AD104" s="610"/>
      <c r="AE104" s="610"/>
      <c r="AF104" s="610"/>
      <c r="AG104" s="610"/>
      <c r="AH104" s="610"/>
      <c r="AI104" s="610"/>
      <c r="AJ104" s="610"/>
      <c r="AK104" s="610"/>
      <c r="AL104" s="611"/>
      <c r="AM104" s="610"/>
      <c r="AN104" s="610"/>
      <c r="AO104" s="610"/>
      <c r="AP104" s="610"/>
      <c r="AQ104" s="610"/>
      <c r="AR104" s="610"/>
      <c r="AS104" s="610"/>
      <c r="AT104" s="610"/>
      <c r="AU104" s="610"/>
      <c r="AV104" s="610"/>
      <c r="AW104" s="610"/>
      <c r="AX104" s="611"/>
      <c r="AY104" s="71"/>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row>
    <row r="105" spans="2:151" ht="5.25" customHeight="1" thickBot="1">
      <c r="B105" s="633"/>
      <c r="C105" s="634"/>
      <c r="D105" s="614"/>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5"/>
      <c r="AM105" s="614"/>
      <c r="AN105" s="614"/>
      <c r="AO105" s="614"/>
      <c r="AP105" s="614"/>
      <c r="AQ105" s="614"/>
      <c r="AR105" s="614"/>
      <c r="AS105" s="614"/>
      <c r="AT105" s="614"/>
      <c r="AU105" s="614"/>
      <c r="AV105" s="614"/>
      <c r="AW105" s="614"/>
      <c r="AX105" s="615"/>
      <c r="AY105" s="71"/>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row>
    <row r="106" spans="2:151" ht="5.25" customHeight="1">
      <c r="B106" s="633"/>
      <c r="C106" s="634"/>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8"/>
      <c r="AL106" s="669"/>
      <c r="AM106" s="663"/>
      <c r="AN106" s="664"/>
      <c r="AO106" s="664"/>
      <c r="AP106" s="664"/>
      <c r="AQ106" s="664"/>
      <c r="AR106" s="664"/>
      <c r="AS106" s="664"/>
      <c r="AT106" s="664"/>
      <c r="AU106" s="664"/>
      <c r="AV106" s="664"/>
      <c r="AW106" s="664"/>
      <c r="AX106" s="665"/>
      <c r="AY106" s="71"/>
      <c r="AZ106" s="631" t="s">
        <v>2</v>
      </c>
      <c r="BA106" s="670"/>
      <c r="BB106" s="651" t="s">
        <v>21</v>
      </c>
      <c r="BC106" s="651"/>
      <c r="BD106" s="653" t="s">
        <v>12</v>
      </c>
      <c r="BE106" s="654"/>
      <c r="BF106" s="654"/>
      <c r="BG106" s="654"/>
      <c r="BH106" s="654"/>
      <c r="BI106" s="654"/>
      <c r="BJ106" s="654"/>
      <c r="BK106" s="654"/>
      <c r="BL106" s="654"/>
      <c r="BM106" s="654"/>
      <c r="BN106" s="654"/>
      <c r="BO106" s="654"/>
      <c r="BP106" s="654"/>
      <c r="BQ106" s="654"/>
      <c r="BR106" s="654"/>
      <c r="BS106" s="654"/>
      <c r="BT106" s="654"/>
      <c r="BU106" s="654"/>
      <c r="BV106" s="640" t="e">
        <f ca="1">明細書【小規模】後!BV106-明細書【小規模】前!BV106</f>
        <v>#DIV/0!</v>
      </c>
      <c r="BW106" s="640"/>
      <c r="BX106" s="640"/>
      <c r="BY106" s="640"/>
      <c r="BZ106" s="640"/>
      <c r="CA106" s="640"/>
      <c r="CB106" s="640"/>
      <c r="CC106" s="640"/>
      <c r="CD106" s="640"/>
      <c r="CE106" s="640"/>
      <c r="CF106" s="640"/>
      <c r="CG106" s="640"/>
      <c r="CH106" s="640"/>
      <c r="CI106" s="640"/>
      <c r="CJ106" s="640"/>
      <c r="CK106" s="641"/>
    </row>
    <row r="107" spans="2:151" ht="5.25" customHeight="1">
      <c r="B107" s="633"/>
      <c r="C107" s="634"/>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2"/>
      <c r="AM107" s="663"/>
      <c r="AN107" s="664"/>
      <c r="AO107" s="664"/>
      <c r="AP107" s="664"/>
      <c r="AQ107" s="664"/>
      <c r="AR107" s="664"/>
      <c r="AS107" s="664"/>
      <c r="AT107" s="664"/>
      <c r="AU107" s="664"/>
      <c r="AV107" s="664"/>
      <c r="AW107" s="664"/>
      <c r="AX107" s="665"/>
      <c r="AY107" s="71"/>
      <c r="AZ107" s="633"/>
      <c r="BA107" s="635"/>
      <c r="BB107" s="652"/>
      <c r="BC107" s="652"/>
      <c r="BD107" s="655"/>
      <c r="BE107" s="656"/>
      <c r="BF107" s="656"/>
      <c r="BG107" s="656"/>
      <c r="BH107" s="656"/>
      <c r="BI107" s="656"/>
      <c r="BJ107" s="656"/>
      <c r="BK107" s="656"/>
      <c r="BL107" s="656"/>
      <c r="BM107" s="656"/>
      <c r="BN107" s="656"/>
      <c r="BO107" s="656"/>
      <c r="BP107" s="656"/>
      <c r="BQ107" s="656"/>
      <c r="BR107" s="656"/>
      <c r="BS107" s="656"/>
      <c r="BT107" s="656"/>
      <c r="BU107" s="656"/>
      <c r="BV107" s="519"/>
      <c r="BW107" s="519"/>
      <c r="BX107" s="519"/>
      <c r="BY107" s="519"/>
      <c r="BZ107" s="519"/>
      <c r="CA107" s="519"/>
      <c r="CB107" s="519"/>
      <c r="CC107" s="519"/>
      <c r="CD107" s="519"/>
      <c r="CE107" s="519"/>
      <c r="CF107" s="519"/>
      <c r="CG107" s="519"/>
      <c r="CH107" s="519"/>
      <c r="CI107" s="519"/>
      <c r="CJ107" s="519"/>
      <c r="CK107" s="520"/>
    </row>
    <row r="108" spans="2:151" ht="5.25" customHeight="1">
      <c r="B108" s="633"/>
      <c r="C108" s="634"/>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2"/>
      <c r="AM108" s="663"/>
      <c r="AN108" s="664"/>
      <c r="AO108" s="664"/>
      <c r="AP108" s="664"/>
      <c r="AQ108" s="664"/>
      <c r="AR108" s="664"/>
      <c r="AS108" s="664"/>
      <c r="AT108" s="664"/>
      <c r="AU108" s="664"/>
      <c r="AV108" s="664"/>
      <c r="AW108" s="664"/>
      <c r="AX108" s="665"/>
      <c r="AY108" s="71"/>
      <c r="AZ108" s="633"/>
      <c r="BA108" s="635"/>
      <c r="BB108" s="652"/>
      <c r="BC108" s="652"/>
      <c r="BD108" s="655"/>
      <c r="BE108" s="656"/>
      <c r="BF108" s="656"/>
      <c r="BG108" s="656"/>
      <c r="BH108" s="656"/>
      <c r="BI108" s="656"/>
      <c r="BJ108" s="656"/>
      <c r="BK108" s="656"/>
      <c r="BL108" s="656"/>
      <c r="BM108" s="656"/>
      <c r="BN108" s="656"/>
      <c r="BO108" s="656"/>
      <c r="BP108" s="656"/>
      <c r="BQ108" s="656"/>
      <c r="BR108" s="656"/>
      <c r="BS108" s="656"/>
      <c r="BT108" s="656"/>
      <c r="BU108" s="656"/>
      <c r="BV108" s="519"/>
      <c r="BW108" s="519"/>
      <c r="BX108" s="519"/>
      <c r="BY108" s="519"/>
      <c r="BZ108" s="519"/>
      <c r="CA108" s="519"/>
      <c r="CB108" s="519"/>
      <c r="CC108" s="519"/>
      <c r="CD108" s="519"/>
      <c r="CE108" s="519"/>
      <c r="CF108" s="519"/>
      <c r="CG108" s="519"/>
      <c r="CH108" s="519"/>
      <c r="CI108" s="519"/>
      <c r="CJ108" s="519"/>
      <c r="CK108" s="520"/>
    </row>
    <row r="109" spans="2:151" ht="5.25" customHeight="1">
      <c r="B109" s="633"/>
      <c r="C109" s="634"/>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2"/>
      <c r="AM109" s="663"/>
      <c r="AN109" s="664"/>
      <c r="AO109" s="664"/>
      <c r="AP109" s="664"/>
      <c r="AQ109" s="664"/>
      <c r="AR109" s="664"/>
      <c r="AS109" s="664"/>
      <c r="AT109" s="664"/>
      <c r="AU109" s="664"/>
      <c r="AV109" s="664"/>
      <c r="AW109" s="664"/>
      <c r="AX109" s="665"/>
      <c r="AY109" s="71"/>
      <c r="AZ109" s="633"/>
      <c r="BA109" s="635"/>
      <c r="BB109" s="652"/>
      <c r="BC109" s="652"/>
      <c r="BD109" s="655"/>
      <c r="BE109" s="656"/>
      <c r="BF109" s="656"/>
      <c r="BG109" s="656"/>
      <c r="BH109" s="656"/>
      <c r="BI109" s="656"/>
      <c r="BJ109" s="656"/>
      <c r="BK109" s="656"/>
      <c r="BL109" s="656"/>
      <c r="BM109" s="656"/>
      <c r="BN109" s="656"/>
      <c r="BO109" s="656"/>
      <c r="BP109" s="656"/>
      <c r="BQ109" s="656"/>
      <c r="BR109" s="656"/>
      <c r="BS109" s="656"/>
      <c r="BT109" s="656"/>
      <c r="BU109" s="656"/>
      <c r="BV109" s="519"/>
      <c r="BW109" s="519"/>
      <c r="BX109" s="519"/>
      <c r="BY109" s="519"/>
      <c r="BZ109" s="519"/>
      <c r="CA109" s="519"/>
      <c r="CB109" s="519"/>
      <c r="CC109" s="519"/>
      <c r="CD109" s="519"/>
      <c r="CE109" s="519"/>
      <c r="CF109" s="519"/>
      <c r="CG109" s="519"/>
      <c r="CH109" s="519"/>
      <c r="CI109" s="519"/>
      <c r="CJ109" s="519"/>
      <c r="CK109" s="520"/>
    </row>
    <row r="110" spans="2:151" ht="5.25" customHeight="1">
      <c r="B110" s="633"/>
      <c r="C110" s="634"/>
      <c r="D110" s="661"/>
      <c r="E110" s="661"/>
      <c r="F110" s="661"/>
      <c r="G110" s="661"/>
      <c r="H110" s="661"/>
      <c r="I110" s="661"/>
      <c r="J110" s="661"/>
      <c r="K110" s="661"/>
      <c r="L110" s="661"/>
      <c r="M110" s="661"/>
      <c r="N110" s="661"/>
      <c r="O110" s="661"/>
      <c r="P110" s="661"/>
      <c r="Q110" s="661"/>
      <c r="R110" s="661"/>
      <c r="S110" s="661"/>
      <c r="T110" s="661"/>
      <c r="U110" s="661"/>
      <c r="V110" s="661"/>
      <c r="W110" s="661"/>
      <c r="X110" s="661"/>
      <c r="Y110" s="661"/>
      <c r="Z110" s="661"/>
      <c r="AA110" s="661"/>
      <c r="AB110" s="661"/>
      <c r="AC110" s="661"/>
      <c r="AD110" s="661"/>
      <c r="AE110" s="661"/>
      <c r="AF110" s="661"/>
      <c r="AG110" s="661"/>
      <c r="AH110" s="661"/>
      <c r="AI110" s="661"/>
      <c r="AJ110" s="661"/>
      <c r="AK110" s="661"/>
      <c r="AL110" s="662"/>
      <c r="AM110" s="663"/>
      <c r="AN110" s="664"/>
      <c r="AO110" s="664"/>
      <c r="AP110" s="664"/>
      <c r="AQ110" s="664"/>
      <c r="AR110" s="664"/>
      <c r="AS110" s="664"/>
      <c r="AT110" s="664"/>
      <c r="AU110" s="664"/>
      <c r="AV110" s="664"/>
      <c r="AW110" s="664"/>
      <c r="AX110" s="665"/>
      <c r="AY110" s="71"/>
      <c r="AZ110" s="633"/>
      <c r="BA110" s="635"/>
      <c r="BB110" s="652"/>
      <c r="BC110" s="652"/>
      <c r="BD110" s="657"/>
      <c r="BE110" s="658"/>
      <c r="BF110" s="658"/>
      <c r="BG110" s="658"/>
      <c r="BH110" s="658"/>
      <c r="BI110" s="658"/>
      <c r="BJ110" s="658"/>
      <c r="BK110" s="658"/>
      <c r="BL110" s="658"/>
      <c r="BM110" s="658"/>
      <c r="BN110" s="658"/>
      <c r="BO110" s="658"/>
      <c r="BP110" s="658"/>
      <c r="BQ110" s="658"/>
      <c r="BR110" s="658"/>
      <c r="BS110" s="658"/>
      <c r="BT110" s="658"/>
      <c r="BU110" s="658"/>
      <c r="BV110" s="519"/>
      <c r="BW110" s="519"/>
      <c r="BX110" s="519"/>
      <c r="BY110" s="519"/>
      <c r="BZ110" s="519"/>
      <c r="CA110" s="519"/>
      <c r="CB110" s="519"/>
      <c r="CC110" s="519"/>
      <c r="CD110" s="519"/>
      <c r="CE110" s="519"/>
      <c r="CF110" s="519"/>
      <c r="CG110" s="519"/>
      <c r="CH110" s="519"/>
      <c r="CI110" s="519"/>
      <c r="CJ110" s="519"/>
      <c r="CK110" s="520"/>
    </row>
    <row r="111" spans="2:151" ht="5.25" customHeight="1">
      <c r="B111" s="633"/>
      <c r="C111" s="634"/>
      <c r="D111" s="659"/>
      <c r="E111" s="659"/>
      <c r="F111" s="659"/>
      <c r="G111" s="659"/>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659"/>
      <c r="AG111" s="659"/>
      <c r="AH111" s="659"/>
      <c r="AI111" s="659"/>
      <c r="AJ111" s="659"/>
      <c r="AK111" s="659"/>
      <c r="AL111" s="660"/>
      <c r="AM111" s="663"/>
      <c r="AN111" s="664"/>
      <c r="AO111" s="664"/>
      <c r="AP111" s="664"/>
      <c r="AQ111" s="664"/>
      <c r="AR111" s="664"/>
      <c r="AS111" s="664"/>
      <c r="AT111" s="664"/>
      <c r="AU111" s="664"/>
      <c r="AV111" s="664"/>
      <c r="AW111" s="664"/>
      <c r="AX111" s="665"/>
      <c r="AY111" s="71"/>
      <c r="AZ111" s="633"/>
      <c r="BA111" s="635"/>
      <c r="BB111" s="652" t="s">
        <v>22</v>
      </c>
      <c r="BC111" s="652"/>
      <c r="BD111" s="666" t="s">
        <v>23</v>
      </c>
      <c r="BE111" s="667"/>
      <c r="BF111" s="667"/>
      <c r="BG111" s="667"/>
      <c r="BH111" s="667"/>
      <c r="BI111" s="667"/>
      <c r="BJ111" s="667"/>
      <c r="BK111" s="667"/>
      <c r="BL111" s="667"/>
      <c r="BM111" s="667"/>
      <c r="BN111" s="667"/>
      <c r="BO111" s="667"/>
      <c r="BP111" s="667"/>
      <c r="BQ111" s="667"/>
      <c r="BR111" s="667"/>
      <c r="BS111" s="667"/>
      <c r="BT111" s="667"/>
      <c r="BU111" s="667"/>
      <c r="BV111" s="519" t="e">
        <f ca="1">明細書【小規模】後!BV111-明細書【小規模】前!BV111</f>
        <v>#DIV/0!</v>
      </c>
      <c r="BW111" s="519"/>
      <c r="BX111" s="519"/>
      <c r="BY111" s="519"/>
      <c r="BZ111" s="519"/>
      <c r="CA111" s="519"/>
      <c r="CB111" s="519"/>
      <c r="CC111" s="519"/>
      <c r="CD111" s="519"/>
      <c r="CE111" s="519"/>
      <c r="CF111" s="519"/>
      <c r="CG111" s="519"/>
      <c r="CH111" s="519"/>
      <c r="CI111" s="519"/>
      <c r="CJ111" s="519"/>
      <c r="CK111" s="520"/>
    </row>
    <row r="112" spans="2:151" ht="5.25" customHeight="1">
      <c r="B112" s="633"/>
      <c r="C112" s="634"/>
      <c r="D112" s="661"/>
      <c r="E112" s="661"/>
      <c r="F112" s="661"/>
      <c r="G112" s="661"/>
      <c r="H112" s="661"/>
      <c r="I112" s="661"/>
      <c r="J112" s="661"/>
      <c r="K112" s="661"/>
      <c r="L112" s="661"/>
      <c r="M112" s="661"/>
      <c r="N112" s="661"/>
      <c r="O112" s="661"/>
      <c r="P112" s="661"/>
      <c r="Q112" s="661"/>
      <c r="R112" s="661"/>
      <c r="S112" s="661"/>
      <c r="T112" s="661"/>
      <c r="U112" s="661"/>
      <c r="V112" s="661"/>
      <c r="W112" s="661"/>
      <c r="X112" s="661"/>
      <c r="Y112" s="661"/>
      <c r="Z112" s="661"/>
      <c r="AA112" s="661"/>
      <c r="AB112" s="661"/>
      <c r="AC112" s="661"/>
      <c r="AD112" s="661"/>
      <c r="AE112" s="661"/>
      <c r="AF112" s="661"/>
      <c r="AG112" s="661"/>
      <c r="AH112" s="661"/>
      <c r="AI112" s="661"/>
      <c r="AJ112" s="661"/>
      <c r="AK112" s="661"/>
      <c r="AL112" s="662"/>
      <c r="AM112" s="663"/>
      <c r="AN112" s="664"/>
      <c r="AO112" s="664"/>
      <c r="AP112" s="664"/>
      <c r="AQ112" s="664"/>
      <c r="AR112" s="664"/>
      <c r="AS112" s="664"/>
      <c r="AT112" s="664"/>
      <c r="AU112" s="664"/>
      <c r="AV112" s="664"/>
      <c r="AW112" s="664"/>
      <c r="AX112" s="665"/>
      <c r="AY112" s="71"/>
      <c r="AZ112" s="633"/>
      <c r="BA112" s="635"/>
      <c r="BB112" s="652"/>
      <c r="BC112" s="652"/>
      <c r="BD112" s="655"/>
      <c r="BE112" s="656"/>
      <c r="BF112" s="656"/>
      <c r="BG112" s="656"/>
      <c r="BH112" s="656"/>
      <c r="BI112" s="656"/>
      <c r="BJ112" s="656"/>
      <c r="BK112" s="656"/>
      <c r="BL112" s="656"/>
      <c r="BM112" s="656"/>
      <c r="BN112" s="656"/>
      <c r="BO112" s="656"/>
      <c r="BP112" s="656"/>
      <c r="BQ112" s="656"/>
      <c r="BR112" s="656"/>
      <c r="BS112" s="656"/>
      <c r="BT112" s="656"/>
      <c r="BU112" s="656"/>
      <c r="BV112" s="519"/>
      <c r="BW112" s="519"/>
      <c r="BX112" s="519"/>
      <c r="BY112" s="519"/>
      <c r="BZ112" s="519"/>
      <c r="CA112" s="519"/>
      <c r="CB112" s="519"/>
      <c r="CC112" s="519"/>
      <c r="CD112" s="519"/>
      <c r="CE112" s="519"/>
      <c r="CF112" s="519"/>
      <c r="CG112" s="519"/>
      <c r="CH112" s="519"/>
      <c r="CI112" s="519"/>
      <c r="CJ112" s="519"/>
      <c r="CK112" s="520"/>
    </row>
    <row r="113" spans="2:172" ht="5.25" customHeight="1">
      <c r="B113" s="633"/>
      <c r="C113" s="634"/>
      <c r="D113" s="661"/>
      <c r="E113" s="661"/>
      <c r="F113" s="661"/>
      <c r="G113" s="661"/>
      <c r="H113" s="661"/>
      <c r="I113" s="661"/>
      <c r="J113" s="661"/>
      <c r="K113" s="661"/>
      <c r="L113" s="661"/>
      <c r="M113" s="661"/>
      <c r="N113" s="661"/>
      <c r="O113" s="661"/>
      <c r="P113" s="661"/>
      <c r="Q113" s="661"/>
      <c r="R113" s="661"/>
      <c r="S113" s="661"/>
      <c r="T113" s="661"/>
      <c r="U113" s="661"/>
      <c r="V113" s="661"/>
      <c r="W113" s="661"/>
      <c r="X113" s="661"/>
      <c r="Y113" s="661"/>
      <c r="Z113" s="661"/>
      <c r="AA113" s="661"/>
      <c r="AB113" s="661"/>
      <c r="AC113" s="661"/>
      <c r="AD113" s="661"/>
      <c r="AE113" s="661"/>
      <c r="AF113" s="661"/>
      <c r="AG113" s="661"/>
      <c r="AH113" s="661"/>
      <c r="AI113" s="661"/>
      <c r="AJ113" s="661"/>
      <c r="AK113" s="661"/>
      <c r="AL113" s="662"/>
      <c r="AM113" s="663"/>
      <c r="AN113" s="664"/>
      <c r="AO113" s="664"/>
      <c r="AP113" s="664"/>
      <c r="AQ113" s="664"/>
      <c r="AR113" s="664"/>
      <c r="AS113" s="664"/>
      <c r="AT113" s="664"/>
      <c r="AU113" s="664"/>
      <c r="AV113" s="664"/>
      <c r="AW113" s="664"/>
      <c r="AX113" s="665"/>
      <c r="AY113" s="71"/>
      <c r="AZ113" s="633"/>
      <c r="BA113" s="635"/>
      <c r="BB113" s="652"/>
      <c r="BC113" s="652"/>
      <c r="BD113" s="655"/>
      <c r="BE113" s="656"/>
      <c r="BF113" s="656"/>
      <c r="BG113" s="656"/>
      <c r="BH113" s="656"/>
      <c r="BI113" s="656"/>
      <c r="BJ113" s="656"/>
      <c r="BK113" s="656"/>
      <c r="BL113" s="656"/>
      <c r="BM113" s="656"/>
      <c r="BN113" s="656"/>
      <c r="BO113" s="656"/>
      <c r="BP113" s="656"/>
      <c r="BQ113" s="656"/>
      <c r="BR113" s="656"/>
      <c r="BS113" s="656"/>
      <c r="BT113" s="656"/>
      <c r="BU113" s="656"/>
      <c r="BV113" s="519"/>
      <c r="BW113" s="519"/>
      <c r="BX113" s="519"/>
      <c r="BY113" s="519"/>
      <c r="BZ113" s="519"/>
      <c r="CA113" s="519"/>
      <c r="CB113" s="519"/>
      <c r="CC113" s="519"/>
      <c r="CD113" s="519"/>
      <c r="CE113" s="519"/>
      <c r="CF113" s="519"/>
      <c r="CG113" s="519"/>
      <c r="CH113" s="519"/>
      <c r="CI113" s="519"/>
      <c r="CJ113" s="519"/>
      <c r="CK113" s="520"/>
    </row>
    <row r="114" spans="2:172" ht="5.25" customHeight="1">
      <c r="B114" s="633"/>
      <c r="C114" s="634"/>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2"/>
      <c r="AM114" s="663"/>
      <c r="AN114" s="664"/>
      <c r="AO114" s="664"/>
      <c r="AP114" s="664"/>
      <c r="AQ114" s="664"/>
      <c r="AR114" s="664"/>
      <c r="AS114" s="664"/>
      <c r="AT114" s="664"/>
      <c r="AU114" s="664"/>
      <c r="AV114" s="664"/>
      <c r="AW114" s="664"/>
      <c r="AX114" s="665"/>
      <c r="AY114" s="71"/>
      <c r="AZ114" s="633"/>
      <c r="BA114" s="635"/>
      <c r="BB114" s="652"/>
      <c r="BC114" s="652"/>
      <c r="BD114" s="655"/>
      <c r="BE114" s="656"/>
      <c r="BF114" s="656"/>
      <c r="BG114" s="656"/>
      <c r="BH114" s="656"/>
      <c r="BI114" s="656"/>
      <c r="BJ114" s="656"/>
      <c r="BK114" s="656"/>
      <c r="BL114" s="656"/>
      <c r="BM114" s="656"/>
      <c r="BN114" s="656"/>
      <c r="BO114" s="656"/>
      <c r="BP114" s="656"/>
      <c r="BQ114" s="656"/>
      <c r="BR114" s="656"/>
      <c r="BS114" s="656"/>
      <c r="BT114" s="656"/>
      <c r="BU114" s="656"/>
      <c r="BV114" s="519"/>
      <c r="BW114" s="519"/>
      <c r="BX114" s="519"/>
      <c r="BY114" s="519"/>
      <c r="BZ114" s="519"/>
      <c r="CA114" s="519"/>
      <c r="CB114" s="519"/>
      <c r="CC114" s="519"/>
      <c r="CD114" s="519"/>
      <c r="CE114" s="519"/>
      <c r="CF114" s="519"/>
      <c r="CG114" s="519"/>
      <c r="CH114" s="519"/>
      <c r="CI114" s="519"/>
      <c r="CJ114" s="519"/>
      <c r="CK114" s="520"/>
    </row>
    <row r="115" spans="2:172" ht="5.25" customHeight="1">
      <c r="B115" s="633"/>
      <c r="C115" s="634"/>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2"/>
      <c r="AM115" s="663"/>
      <c r="AN115" s="664"/>
      <c r="AO115" s="664"/>
      <c r="AP115" s="664"/>
      <c r="AQ115" s="664"/>
      <c r="AR115" s="664"/>
      <c r="AS115" s="664"/>
      <c r="AT115" s="664"/>
      <c r="AU115" s="664"/>
      <c r="AV115" s="664"/>
      <c r="AW115" s="664"/>
      <c r="AX115" s="665"/>
      <c r="AY115" s="71"/>
      <c r="AZ115" s="633"/>
      <c r="BA115" s="635"/>
      <c r="BB115" s="652"/>
      <c r="BC115" s="652"/>
      <c r="BD115" s="657"/>
      <c r="BE115" s="658"/>
      <c r="BF115" s="658"/>
      <c r="BG115" s="658"/>
      <c r="BH115" s="658"/>
      <c r="BI115" s="658"/>
      <c r="BJ115" s="658"/>
      <c r="BK115" s="658"/>
      <c r="BL115" s="658"/>
      <c r="BM115" s="658"/>
      <c r="BN115" s="658"/>
      <c r="BO115" s="658"/>
      <c r="BP115" s="658"/>
      <c r="BQ115" s="658"/>
      <c r="BR115" s="658"/>
      <c r="BS115" s="658"/>
      <c r="BT115" s="658"/>
      <c r="BU115" s="658"/>
      <c r="BV115" s="519"/>
      <c r="BW115" s="519"/>
      <c r="BX115" s="519"/>
      <c r="BY115" s="519"/>
      <c r="BZ115" s="519"/>
      <c r="CA115" s="519"/>
      <c r="CB115" s="519"/>
      <c r="CC115" s="519"/>
      <c r="CD115" s="519"/>
      <c r="CE115" s="519"/>
      <c r="CF115" s="519"/>
      <c r="CG115" s="519"/>
      <c r="CH115" s="519"/>
      <c r="CI115" s="519"/>
      <c r="CJ115" s="519"/>
      <c r="CK115" s="520"/>
    </row>
    <row r="116" spans="2:172" ht="5.25" customHeight="1">
      <c r="B116" s="633"/>
      <c r="C116" s="634"/>
      <c r="D116" s="659"/>
      <c r="E116" s="659"/>
      <c r="F116" s="659"/>
      <c r="G116" s="659"/>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c r="AI116" s="659"/>
      <c r="AJ116" s="659"/>
      <c r="AK116" s="659"/>
      <c r="AL116" s="660"/>
      <c r="AM116" s="663"/>
      <c r="AN116" s="664"/>
      <c r="AO116" s="664"/>
      <c r="AP116" s="664"/>
      <c r="AQ116" s="664"/>
      <c r="AR116" s="664"/>
      <c r="AS116" s="664"/>
      <c r="AT116" s="664"/>
      <c r="AU116" s="664"/>
      <c r="AV116" s="664"/>
      <c r="AW116" s="664"/>
      <c r="AX116" s="665"/>
      <c r="AY116" s="71"/>
      <c r="AZ116" s="633"/>
      <c r="BA116" s="635"/>
      <c r="BB116" s="652" t="s">
        <v>18</v>
      </c>
      <c r="BC116" s="652"/>
      <c r="BD116" s="743" t="s">
        <v>32</v>
      </c>
      <c r="BE116" s="338"/>
      <c r="BF116" s="338"/>
      <c r="BG116" s="338"/>
      <c r="BH116" s="338"/>
      <c r="BI116" s="338"/>
      <c r="BJ116" s="338"/>
      <c r="BK116" s="338"/>
      <c r="BL116" s="338"/>
      <c r="BM116" s="338"/>
      <c r="BN116" s="338"/>
      <c r="BO116" s="338"/>
      <c r="BP116" s="338"/>
      <c r="BQ116" s="338"/>
      <c r="BR116" s="338"/>
      <c r="BS116" s="338"/>
      <c r="BT116" s="338"/>
      <c r="BU116" s="338"/>
      <c r="BV116" s="519">
        <f>明細書【小規模】後!BV116-明細書【小規模】前!BV116</f>
        <v>0</v>
      </c>
      <c r="BW116" s="519"/>
      <c r="BX116" s="519"/>
      <c r="BY116" s="519"/>
      <c r="BZ116" s="519"/>
      <c r="CA116" s="519"/>
      <c r="CB116" s="519"/>
      <c r="CC116" s="519"/>
      <c r="CD116" s="519"/>
      <c r="CE116" s="519"/>
      <c r="CF116" s="519"/>
      <c r="CG116" s="519"/>
      <c r="CH116" s="519"/>
      <c r="CI116" s="519"/>
      <c r="CJ116" s="519"/>
      <c r="CK116" s="520"/>
    </row>
    <row r="117" spans="2:172" ht="5.25" customHeight="1">
      <c r="B117" s="633"/>
      <c r="C117" s="634"/>
      <c r="D117" s="661"/>
      <c r="E117" s="661"/>
      <c r="F117" s="661"/>
      <c r="G117" s="661"/>
      <c r="H117" s="661"/>
      <c r="I117" s="661"/>
      <c r="J117" s="661"/>
      <c r="K117" s="661"/>
      <c r="L117" s="661"/>
      <c r="M117" s="661"/>
      <c r="N117" s="661"/>
      <c r="O117" s="661"/>
      <c r="P117" s="661"/>
      <c r="Q117" s="661"/>
      <c r="R117" s="661"/>
      <c r="S117" s="661"/>
      <c r="T117" s="661"/>
      <c r="U117" s="661"/>
      <c r="V117" s="661"/>
      <c r="W117" s="661"/>
      <c r="X117" s="661"/>
      <c r="Y117" s="661"/>
      <c r="Z117" s="661"/>
      <c r="AA117" s="661"/>
      <c r="AB117" s="661"/>
      <c r="AC117" s="661"/>
      <c r="AD117" s="661"/>
      <c r="AE117" s="661"/>
      <c r="AF117" s="661"/>
      <c r="AG117" s="661"/>
      <c r="AH117" s="661"/>
      <c r="AI117" s="661"/>
      <c r="AJ117" s="661"/>
      <c r="AK117" s="661"/>
      <c r="AL117" s="662"/>
      <c r="AM117" s="663"/>
      <c r="AN117" s="664"/>
      <c r="AO117" s="664"/>
      <c r="AP117" s="664"/>
      <c r="AQ117" s="664"/>
      <c r="AR117" s="664"/>
      <c r="AS117" s="664"/>
      <c r="AT117" s="664"/>
      <c r="AU117" s="664"/>
      <c r="AV117" s="664"/>
      <c r="AW117" s="664"/>
      <c r="AX117" s="665"/>
      <c r="AY117" s="71"/>
      <c r="AZ117" s="633"/>
      <c r="BA117" s="635"/>
      <c r="BB117" s="652"/>
      <c r="BC117" s="652"/>
      <c r="BD117" s="744"/>
      <c r="BE117" s="340"/>
      <c r="BF117" s="340"/>
      <c r="BG117" s="340"/>
      <c r="BH117" s="340"/>
      <c r="BI117" s="340"/>
      <c r="BJ117" s="340"/>
      <c r="BK117" s="340"/>
      <c r="BL117" s="340"/>
      <c r="BM117" s="340"/>
      <c r="BN117" s="340"/>
      <c r="BO117" s="340"/>
      <c r="BP117" s="340"/>
      <c r="BQ117" s="340"/>
      <c r="BR117" s="340"/>
      <c r="BS117" s="340"/>
      <c r="BT117" s="340"/>
      <c r="BU117" s="340"/>
      <c r="BV117" s="519"/>
      <c r="BW117" s="519"/>
      <c r="BX117" s="519"/>
      <c r="BY117" s="519"/>
      <c r="BZ117" s="519"/>
      <c r="CA117" s="519"/>
      <c r="CB117" s="519"/>
      <c r="CC117" s="519"/>
      <c r="CD117" s="519"/>
      <c r="CE117" s="519"/>
      <c r="CF117" s="519"/>
      <c r="CG117" s="519"/>
      <c r="CH117" s="519"/>
      <c r="CI117" s="519"/>
      <c r="CJ117" s="519"/>
      <c r="CK117" s="520"/>
      <c r="FL117" s="80"/>
      <c r="FM117" s="80"/>
      <c r="FN117" s="80"/>
      <c r="FO117" s="80"/>
      <c r="FP117" s="80"/>
    </row>
    <row r="118" spans="2:172" ht="5.25" customHeight="1">
      <c r="B118" s="633"/>
      <c r="C118" s="634"/>
      <c r="D118" s="661"/>
      <c r="E118" s="661"/>
      <c r="F118" s="661"/>
      <c r="G118" s="661"/>
      <c r="H118" s="661"/>
      <c r="I118" s="661"/>
      <c r="J118" s="661"/>
      <c r="K118" s="661"/>
      <c r="L118" s="661"/>
      <c r="M118" s="661"/>
      <c r="N118" s="661"/>
      <c r="O118" s="661"/>
      <c r="P118" s="661"/>
      <c r="Q118" s="661"/>
      <c r="R118" s="661"/>
      <c r="S118" s="661"/>
      <c r="T118" s="661"/>
      <c r="U118" s="661"/>
      <c r="V118" s="661"/>
      <c r="W118" s="661"/>
      <c r="X118" s="661"/>
      <c r="Y118" s="661"/>
      <c r="Z118" s="661"/>
      <c r="AA118" s="661"/>
      <c r="AB118" s="661"/>
      <c r="AC118" s="661"/>
      <c r="AD118" s="661"/>
      <c r="AE118" s="661"/>
      <c r="AF118" s="661"/>
      <c r="AG118" s="661"/>
      <c r="AH118" s="661"/>
      <c r="AI118" s="661"/>
      <c r="AJ118" s="661"/>
      <c r="AK118" s="661"/>
      <c r="AL118" s="662"/>
      <c r="AM118" s="663"/>
      <c r="AN118" s="664"/>
      <c r="AO118" s="664"/>
      <c r="AP118" s="664"/>
      <c r="AQ118" s="664"/>
      <c r="AR118" s="664"/>
      <c r="AS118" s="664"/>
      <c r="AT118" s="664"/>
      <c r="AU118" s="664"/>
      <c r="AV118" s="664"/>
      <c r="AW118" s="664"/>
      <c r="AX118" s="665"/>
      <c r="AY118" s="71"/>
      <c r="AZ118" s="633"/>
      <c r="BA118" s="635"/>
      <c r="BB118" s="652"/>
      <c r="BC118" s="652"/>
      <c r="BD118" s="744"/>
      <c r="BE118" s="340"/>
      <c r="BF118" s="340"/>
      <c r="BG118" s="340"/>
      <c r="BH118" s="340"/>
      <c r="BI118" s="340"/>
      <c r="BJ118" s="340"/>
      <c r="BK118" s="340"/>
      <c r="BL118" s="340"/>
      <c r="BM118" s="340"/>
      <c r="BN118" s="340"/>
      <c r="BO118" s="340"/>
      <c r="BP118" s="340"/>
      <c r="BQ118" s="340"/>
      <c r="BR118" s="340"/>
      <c r="BS118" s="340"/>
      <c r="BT118" s="340"/>
      <c r="BU118" s="340"/>
      <c r="BV118" s="519"/>
      <c r="BW118" s="519"/>
      <c r="BX118" s="519"/>
      <c r="BY118" s="519"/>
      <c r="BZ118" s="519"/>
      <c r="CA118" s="519"/>
      <c r="CB118" s="519"/>
      <c r="CC118" s="519"/>
      <c r="CD118" s="519"/>
      <c r="CE118" s="519"/>
      <c r="CF118" s="519"/>
      <c r="CG118" s="519"/>
      <c r="CH118" s="519"/>
      <c r="CI118" s="519"/>
      <c r="CJ118" s="519"/>
      <c r="CK118" s="520"/>
    </row>
    <row r="119" spans="2:172" ht="5.25" customHeight="1">
      <c r="B119" s="633"/>
      <c r="C119" s="634"/>
      <c r="D119" s="661"/>
      <c r="E119" s="661"/>
      <c r="F119" s="661"/>
      <c r="G119" s="661"/>
      <c r="H119" s="661"/>
      <c r="I119" s="661"/>
      <c r="J119" s="661"/>
      <c r="K119" s="661"/>
      <c r="L119" s="661"/>
      <c r="M119" s="661"/>
      <c r="N119" s="661"/>
      <c r="O119" s="661"/>
      <c r="P119" s="661"/>
      <c r="Q119" s="661"/>
      <c r="R119" s="661"/>
      <c r="S119" s="661"/>
      <c r="T119" s="661"/>
      <c r="U119" s="661"/>
      <c r="V119" s="661"/>
      <c r="W119" s="661"/>
      <c r="X119" s="661"/>
      <c r="Y119" s="661"/>
      <c r="Z119" s="661"/>
      <c r="AA119" s="661"/>
      <c r="AB119" s="661"/>
      <c r="AC119" s="661"/>
      <c r="AD119" s="661"/>
      <c r="AE119" s="661"/>
      <c r="AF119" s="661"/>
      <c r="AG119" s="661"/>
      <c r="AH119" s="661"/>
      <c r="AI119" s="661"/>
      <c r="AJ119" s="661"/>
      <c r="AK119" s="661"/>
      <c r="AL119" s="662"/>
      <c r="AM119" s="663"/>
      <c r="AN119" s="664"/>
      <c r="AO119" s="664"/>
      <c r="AP119" s="664"/>
      <c r="AQ119" s="664"/>
      <c r="AR119" s="664"/>
      <c r="AS119" s="664"/>
      <c r="AT119" s="664"/>
      <c r="AU119" s="664"/>
      <c r="AV119" s="664"/>
      <c r="AW119" s="664"/>
      <c r="AX119" s="665"/>
      <c r="AY119" s="71"/>
      <c r="AZ119" s="633"/>
      <c r="BA119" s="635"/>
      <c r="BB119" s="652"/>
      <c r="BC119" s="652"/>
      <c r="BD119" s="744"/>
      <c r="BE119" s="340"/>
      <c r="BF119" s="340"/>
      <c r="BG119" s="340"/>
      <c r="BH119" s="340"/>
      <c r="BI119" s="340"/>
      <c r="BJ119" s="340"/>
      <c r="BK119" s="340"/>
      <c r="BL119" s="340"/>
      <c r="BM119" s="340"/>
      <c r="BN119" s="340"/>
      <c r="BO119" s="340"/>
      <c r="BP119" s="340"/>
      <c r="BQ119" s="340"/>
      <c r="BR119" s="340"/>
      <c r="BS119" s="340"/>
      <c r="BT119" s="340"/>
      <c r="BU119" s="340"/>
      <c r="BV119" s="519"/>
      <c r="BW119" s="519"/>
      <c r="BX119" s="519"/>
      <c r="BY119" s="519"/>
      <c r="BZ119" s="519"/>
      <c r="CA119" s="519"/>
      <c r="CB119" s="519"/>
      <c r="CC119" s="519"/>
      <c r="CD119" s="519"/>
      <c r="CE119" s="519"/>
      <c r="CF119" s="519"/>
      <c r="CG119" s="519"/>
      <c r="CH119" s="519"/>
      <c r="CI119" s="519"/>
      <c r="CJ119" s="519"/>
      <c r="CK119" s="520"/>
    </row>
    <row r="120" spans="2:172" ht="5.25" customHeight="1">
      <c r="B120" s="633"/>
      <c r="C120" s="634"/>
      <c r="D120" s="661"/>
      <c r="E120" s="661"/>
      <c r="F120" s="661"/>
      <c r="G120" s="661"/>
      <c r="H120" s="661"/>
      <c r="I120" s="661"/>
      <c r="J120" s="661"/>
      <c r="K120" s="661"/>
      <c r="L120" s="661"/>
      <c r="M120" s="661"/>
      <c r="N120" s="661"/>
      <c r="O120" s="661"/>
      <c r="P120" s="661"/>
      <c r="Q120" s="661"/>
      <c r="R120" s="661"/>
      <c r="S120" s="661"/>
      <c r="T120" s="661"/>
      <c r="U120" s="661"/>
      <c r="V120" s="661"/>
      <c r="W120" s="661"/>
      <c r="X120" s="661"/>
      <c r="Y120" s="661"/>
      <c r="Z120" s="661"/>
      <c r="AA120" s="661"/>
      <c r="AB120" s="661"/>
      <c r="AC120" s="661"/>
      <c r="AD120" s="661"/>
      <c r="AE120" s="661"/>
      <c r="AF120" s="661"/>
      <c r="AG120" s="661"/>
      <c r="AH120" s="661"/>
      <c r="AI120" s="661"/>
      <c r="AJ120" s="661"/>
      <c r="AK120" s="661"/>
      <c r="AL120" s="662"/>
      <c r="AM120" s="663"/>
      <c r="AN120" s="664"/>
      <c r="AO120" s="664"/>
      <c r="AP120" s="664"/>
      <c r="AQ120" s="664"/>
      <c r="AR120" s="664"/>
      <c r="AS120" s="664"/>
      <c r="AT120" s="664"/>
      <c r="AU120" s="664"/>
      <c r="AV120" s="664"/>
      <c r="AW120" s="664"/>
      <c r="AX120" s="665"/>
      <c r="AY120" s="71"/>
      <c r="AZ120" s="633"/>
      <c r="BA120" s="635"/>
      <c r="BB120" s="652"/>
      <c r="BC120" s="652"/>
      <c r="BD120" s="745"/>
      <c r="BE120" s="508"/>
      <c r="BF120" s="508"/>
      <c r="BG120" s="508"/>
      <c r="BH120" s="508"/>
      <c r="BI120" s="508"/>
      <c r="BJ120" s="508"/>
      <c r="BK120" s="508"/>
      <c r="BL120" s="508"/>
      <c r="BM120" s="508"/>
      <c r="BN120" s="508"/>
      <c r="BO120" s="508"/>
      <c r="BP120" s="508"/>
      <c r="BQ120" s="508"/>
      <c r="BR120" s="508"/>
      <c r="BS120" s="508"/>
      <c r="BT120" s="508"/>
      <c r="BU120" s="508"/>
      <c r="BV120" s="519"/>
      <c r="BW120" s="519"/>
      <c r="BX120" s="519"/>
      <c r="BY120" s="519"/>
      <c r="BZ120" s="519"/>
      <c r="CA120" s="519"/>
      <c r="CB120" s="519"/>
      <c r="CC120" s="519"/>
      <c r="CD120" s="519"/>
      <c r="CE120" s="519"/>
      <c r="CF120" s="519"/>
      <c r="CG120" s="519"/>
      <c r="CH120" s="519"/>
      <c r="CI120" s="519"/>
      <c r="CJ120" s="519"/>
      <c r="CK120" s="520"/>
      <c r="FL120" s="81"/>
      <c r="FM120" s="81"/>
      <c r="FN120" s="81"/>
      <c r="FO120" s="81"/>
      <c r="FP120" s="81"/>
    </row>
    <row r="121" spans="2:172" ht="5.25" customHeight="1">
      <c r="B121" s="633"/>
      <c r="C121" s="634"/>
      <c r="D121" s="659"/>
      <c r="E121" s="659"/>
      <c r="F121" s="659"/>
      <c r="G121" s="659"/>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659"/>
      <c r="AH121" s="659"/>
      <c r="AI121" s="659"/>
      <c r="AJ121" s="659"/>
      <c r="AK121" s="659"/>
      <c r="AL121" s="660"/>
      <c r="AM121" s="663"/>
      <c r="AN121" s="664"/>
      <c r="AO121" s="664"/>
      <c r="AP121" s="664"/>
      <c r="AQ121" s="664"/>
      <c r="AR121" s="664"/>
      <c r="AS121" s="664"/>
      <c r="AT121" s="664"/>
      <c r="AU121" s="664"/>
      <c r="AV121" s="664"/>
      <c r="AW121" s="664"/>
      <c r="AX121" s="665"/>
      <c r="AY121" s="71"/>
      <c r="AZ121" s="633"/>
      <c r="BA121" s="635"/>
      <c r="BB121" s="746" t="s">
        <v>29</v>
      </c>
      <c r="BC121" s="746"/>
      <c r="BD121" s="643" t="s">
        <v>28</v>
      </c>
      <c r="BE121" s="644"/>
      <c r="BF121" s="644"/>
      <c r="BG121" s="644"/>
      <c r="BH121" s="644"/>
      <c r="BI121" s="644"/>
      <c r="BJ121" s="644"/>
      <c r="BK121" s="644"/>
      <c r="BL121" s="644"/>
      <c r="BM121" s="644"/>
      <c r="BN121" s="644"/>
      <c r="BO121" s="644"/>
      <c r="BP121" s="644"/>
      <c r="BQ121" s="644"/>
      <c r="BR121" s="644"/>
      <c r="BS121" s="644"/>
      <c r="BT121" s="644"/>
      <c r="BU121" s="644"/>
      <c r="BV121" s="519">
        <f>明細書【小規模】後!BV121-明細書【小規模】前!BV121</f>
        <v>0</v>
      </c>
      <c r="BW121" s="519"/>
      <c r="BX121" s="519"/>
      <c r="BY121" s="519"/>
      <c r="BZ121" s="519"/>
      <c r="CA121" s="519"/>
      <c r="CB121" s="519"/>
      <c r="CC121" s="519"/>
      <c r="CD121" s="519"/>
      <c r="CE121" s="519"/>
      <c r="CF121" s="519"/>
      <c r="CG121" s="519"/>
      <c r="CH121" s="519"/>
      <c r="CI121" s="519"/>
      <c r="CJ121" s="519"/>
      <c r="CK121" s="520"/>
    </row>
    <row r="122" spans="2:172" ht="5.25" customHeight="1">
      <c r="B122" s="633"/>
      <c r="C122" s="634"/>
      <c r="D122" s="661"/>
      <c r="E122" s="661"/>
      <c r="F122" s="661"/>
      <c r="G122" s="661"/>
      <c r="H122" s="661"/>
      <c r="I122" s="661"/>
      <c r="J122" s="661"/>
      <c r="K122" s="661"/>
      <c r="L122" s="661"/>
      <c r="M122" s="661"/>
      <c r="N122" s="661"/>
      <c r="O122" s="661"/>
      <c r="P122" s="661"/>
      <c r="Q122" s="661"/>
      <c r="R122" s="661"/>
      <c r="S122" s="661"/>
      <c r="T122" s="661"/>
      <c r="U122" s="661"/>
      <c r="V122" s="661"/>
      <c r="W122" s="661"/>
      <c r="X122" s="661"/>
      <c r="Y122" s="661"/>
      <c r="Z122" s="661"/>
      <c r="AA122" s="661"/>
      <c r="AB122" s="661"/>
      <c r="AC122" s="661"/>
      <c r="AD122" s="661"/>
      <c r="AE122" s="661"/>
      <c r="AF122" s="661"/>
      <c r="AG122" s="661"/>
      <c r="AH122" s="661"/>
      <c r="AI122" s="661"/>
      <c r="AJ122" s="661"/>
      <c r="AK122" s="661"/>
      <c r="AL122" s="662"/>
      <c r="AM122" s="663"/>
      <c r="AN122" s="664"/>
      <c r="AO122" s="664"/>
      <c r="AP122" s="664"/>
      <c r="AQ122" s="664"/>
      <c r="AR122" s="664"/>
      <c r="AS122" s="664"/>
      <c r="AT122" s="664"/>
      <c r="AU122" s="664"/>
      <c r="AV122" s="664"/>
      <c r="AW122" s="664"/>
      <c r="AX122" s="665"/>
      <c r="AY122" s="71"/>
      <c r="AZ122" s="633"/>
      <c r="BA122" s="635"/>
      <c r="BB122" s="746"/>
      <c r="BC122" s="746"/>
      <c r="BD122" s="645"/>
      <c r="BE122" s="646"/>
      <c r="BF122" s="646"/>
      <c r="BG122" s="646"/>
      <c r="BH122" s="646"/>
      <c r="BI122" s="646"/>
      <c r="BJ122" s="646"/>
      <c r="BK122" s="646"/>
      <c r="BL122" s="646"/>
      <c r="BM122" s="646"/>
      <c r="BN122" s="646"/>
      <c r="BO122" s="646"/>
      <c r="BP122" s="646"/>
      <c r="BQ122" s="646"/>
      <c r="BR122" s="646"/>
      <c r="BS122" s="646"/>
      <c r="BT122" s="646"/>
      <c r="BU122" s="646"/>
      <c r="BV122" s="519"/>
      <c r="BW122" s="519"/>
      <c r="BX122" s="519"/>
      <c r="BY122" s="519"/>
      <c r="BZ122" s="519"/>
      <c r="CA122" s="519"/>
      <c r="CB122" s="519"/>
      <c r="CC122" s="519"/>
      <c r="CD122" s="519"/>
      <c r="CE122" s="519"/>
      <c r="CF122" s="519"/>
      <c r="CG122" s="519"/>
      <c r="CH122" s="519"/>
      <c r="CI122" s="519"/>
      <c r="CJ122" s="519"/>
      <c r="CK122" s="520"/>
      <c r="ES122" s="72"/>
      <c r="ET122" s="72"/>
      <c r="EU122" s="72"/>
      <c r="EV122" s="72"/>
      <c r="EW122" s="72"/>
      <c r="EX122" s="72"/>
      <c r="EY122" s="72"/>
      <c r="EZ122" s="72"/>
      <c r="FA122" s="72"/>
      <c r="FB122" s="72"/>
      <c r="FC122" s="72"/>
      <c r="FD122" s="72"/>
      <c r="FE122" s="72"/>
      <c r="FF122" s="72"/>
      <c r="FG122" s="72"/>
      <c r="FH122" s="72"/>
      <c r="FI122" s="72"/>
      <c r="FJ122" s="72"/>
      <c r="FK122" s="72"/>
      <c r="FL122" s="72"/>
      <c r="FM122" s="72"/>
    </row>
    <row r="123" spans="2:172" ht="5.25" customHeight="1">
      <c r="B123" s="633"/>
      <c r="C123" s="634"/>
      <c r="D123" s="661"/>
      <c r="E123" s="661"/>
      <c r="F123" s="661"/>
      <c r="G123" s="661"/>
      <c r="H123" s="661"/>
      <c r="I123" s="661"/>
      <c r="J123" s="661"/>
      <c r="K123" s="661"/>
      <c r="L123" s="661"/>
      <c r="M123" s="661"/>
      <c r="N123" s="661"/>
      <c r="O123" s="661"/>
      <c r="P123" s="661"/>
      <c r="Q123" s="661"/>
      <c r="R123" s="661"/>
      <c r="S123" s="661"/>
      <c r="T123" s="661"/>
      <c r="U123" s="661"/>
      <c r="V123" s="661"/>
      <c r="W123" s="661"/>
      <c r="X123" s="661"/>
      <c r="Y123" s="661"/>
      <c r="Z123" s="661"/>
      <c r="AA123" s="661"/>
      <c r="AB123" s="661"/>
      <c r="AC123" s="661"/>
      <c r="AD123" s="661"/>
      <c r="AE123" s="661"/>
      <c r="AF123" s="661"/>
      <c r="AG123" s="661"/>
      <c r="AH123" s="661"/>
      <c r="AI123" s="661"/>
      <c r="AJ123" s="661"/>
      <c r="AK123" s="661"/>
      <c r="AL123" s="662"/>
      <c r="AM123" s="663"/>
      <c r="AN123" s="664"/>
      <c r="AO123" s="664"/>
      <c r="AP123" s="664"/>
      <c r="AQ123" s="664"/>
      <c r="AR123" s="664"/>
      <c r="AS123" s="664"/>
      <c r="AT123" s="664"/>
      <c r="AU123" s="664"/>
      <c r="AV123" s="664"/>
      <c r="AW123" s="664"/>
      <c r="AX123" s="665"/>
      <c r="AY123" s="71"/>
      <c r="AZ123" s="633"/>
      <c r="BA123" s="635"/>
      <c r="BB123" s="746"/>
      <c r="BC123" s="746"/>
      <c r="BD123" s="645"/>
      <c r="BE123" s="646"/>
      <c r="BF123" s="646"/>
      <c r="BG123" s="646"/>
      <c r="BH123" s="646"/>
      <c r="BI123" s="646"/>
      <c r="BJ123" s="646"/>
      <c r="BK123" s="646"/>
      <c r="BL123" s="646"/>
      <c r="BM123" s="646"/>
      <c r="BN123" s="646"/>
      <c r="BO123" s="646"/>
      <c r="BP123" s="646"/>
      <c r="BQ123" s="646"/>
      <c r="BR123" s="646"/>
      <c r="BS123" s="646"/>
      <c r="BT123" s="646"/>
      <c r="BU123" s="646"/>
      <c r="BV123" s="519"/>
      <c r="BW123" s="519"/>
      <c r="BX123" s="519"/>
      <c r="BY123" s="519"/>
      <c r="BZ123" s="519"/>
      <c r="CA123" s="519"/>
      <c r="CB123" s="519"/>
      <c r="CC123" s="519"/>
      <c r="CD123" s="519"/>
      <c r="CE123" s="519"/>
      <c r="CF123" s="519"/>
      <c r="CG123" s="519"/>
      <c r="CH123" s="519"/>
      <c r="CI123" s="519"/>
      <c r="CJ123" s="519"/>
      <c r="CK123" s="520"/>
      <c r="ES123" s="72"/>
      <c r="ET123" s="72"/>
      <c r="EU123" s="72"/>
      <c r="EV123" s="72"/>
      <c r="EW123" s="72"/>
      <c r="EX123" s="72"/>
      <c r="EY123" s="72"/>
      <c r="EZ123" s="72"/>
      <c r="FA123" s="72"/>
      <c r="FB123" s="72"/>
      <c r="FC123" s="72"/>
      <c r="FD123" s="72"/>
      <c r="FE123" s="72"/>
      <c r="FF123" s="72"/>
      <c r="FG123" s="72"/>
      <c r="FH123" s="72"/>
      <c r="FI123" s="72"/>
      <c r="FJ123" s="72"/>
      <c r="FK123" s="72"/>
      <c r="FL123" s="72"/>
      <c r="FM123" s="72"/>
    </row>
    <row r="124" spans="2:172" ht="5.25" customHeight="1">
      <c r="B124" s="633"/>
      <c r="C124" s="634"/>
      <c r="D124" s="661"/>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1"/>
      <c r="AA124" s="661"/>
      <c r="AB124" s="661"/>
      <c r="AC124" s="661"/>
      <c r="AD124" s="661"/>
      <c r="AE124" s="661"/>
      <c r="AF124" s="661"/>
      <c r="AG124" s="661"/>
      <c r="AH124" s="661"/>
      <c r="AI124" s="661"/>
      <c r="AJ124" s="661"/>
      <c r="AK124" s="661"/>
      <c r="AL124" s="662"/>
      <c r="AM124" s="663"/>
      <c r="AN124" s="664"/>
      <c r="AO124" s="664"/>
      <c r="AP124" s="664"/>
      <c r="AQ124" s="664"/>
      <c r="AR124" s="664"/>
      <c r="AS124" s="664"/>
      <c r="AT124" s="664"/>
      <c r="AU124" s="664"/>
      <c r="AV124" s="664"/>
      <c r="AW124" s="664"/>
      <c r="AX124" s="665"/>
      <c r="AY124" s="71"/>
      <c r="AZ124" s="633"/>
      <c r="BA124" s="635"/>
      <c r="BB124" s="746"/>
      <c r="BC124" s="746"/>
      <c r="BD124" s="645"/>
      <c r="BE124" s="646"/>
      <c r="BF124" s="646"/>
      <c r="BG124" s="646"/>
      <c r="BH124" s="646"/>
      <c r="BI124" s="646"/>
      <c r="BJ124" s="646"/>
      <c r="BK124" s="646"/>
      <c r="BL124" s="646"/>
      <c r="BM124" s="646"/>
      <c r="BN124" s="646"/>
      <c r="BO124" s="646"/>
      <c r="BP124" s="646"/>
      <c r="BQ124" s="646"/>
      <c r="BR124" s="646"/>
      <c r="BS124" s="646"/>
      <c r="BT124" s="646"/>
      <c r="BU124" s="646"/>
      <c r="BV124" s="519"/>
      <c r="BW124" s="519"/>
      <c r="BX124" s="519"/>
      <c r="BY124" s="519"/>
      <c r="BZ124" s="519"/>
      <c r="CA124" s="519"/>
      <c r="CB124" s="519"/>
      <c r="CC124" s="519"/>
      <c r="CD124" s="519"/>
      <c r="CE124" s="519"/>
      <c r="CF124" s="519"/>
      <c r="CG124" s="519"/>
      <c r="CH124" s="519"/>
      <c r="CI124" s="519"/>
      <c r="CJ124" s="519"/>
      <c r="CK124" s="520"/>
      <c r="ES124" s="72"/>
      <c r="ET124" s="72"/>
      <c r="EU124" s="72"/>
      <c r="EV124" s="72"/>
      <c r="EW124" s="72"/>
      <c r="EX124" s="72"/>
      <c r="EY124" s="72"/>
      <c r="EZ124" s="72"/>
      <c r="FA124" s="72"/>
      <c r="FB124" s="72"/>
      <c r="FC124" s="72"/>
      <c r="FD124" s="72"/>
      <c r="FE124" s="72"/>
      <c r="FF124" s="72"/>
      <c r="FG124" s="72"/>
      <c r="FH124" s="72"/>
      <c r="FI124" s="72"/>
      <c r="FJ124" s="72"/>
      <c r="FK124" s="72"/>
      <c r="FL124" s="72"/>
      <c r="FM124" s="72"/>
    </row>
    <row r="125" spans="2:172" ht="5.25" customHeight="1" thickBot="1">
      <c r="B125" s="633"/>
      <c r="C125" s="634"/>
      <c r="D125" s="661"/>
      <c r="E125" s="661"/>
      <c r="F125" s="661"/>
      <c r="G125" s="661"/>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1"/>
      <c r="AL125" s="662"/>
      <c r="AM125" s="663"/>
      <c r="AN125" s="664"/>
      <c r="AO125" s="664"/>
      <c r="AP125" s="664"/>
      <c r="AQ125" s="664"/>
      <c r="AR125" s="664"/>
      <c r="AS125" s="664"/>
      <c r="AT125" s="664"/>
      <c r="AU125" s="664"/>
      <c r="AV125" s="664"/>
      <c r="AW125" s="664"/>
      <c r="AX125" s="665"/>
      <c r="AY125" s="72"/>
      <c r="AZ125" s="633"/>
      <c r="BA125" s="635"/>
      <c r="BB125" s="746"/>
      <c r="BC125" s="746"/>
      <c r="BD125" s="647"/>
      <c r="BE125" s="648"/>
      <c r="BF125" s="648"/>
      <c r="BG125" s="648"/>
      <c r="BH125" s="648"/>
      <c r="BI125" s="648"/>
      <c r="BJ125" s="648"/>
      <c r="BK125" s="648"/>
      <c r="BL125" s="648"/>
      <c r="BM125" s="648"/>
      <c r="BN125" s="648"/>
      <c r="BO125" s="648"/>
      <c r="BP125" s="648"/>
      <c r="BQ125" s="648"/>
      <c r="BR125" s="648"/>
      <c r="BS125" s="648"/>
      <c r="BT125" s="648"/>
      <c r="BU125" s="648"/>
      <c r="BV125" s="649"/>
      <c r="BW125" s="649"/>
      <c r="BX125" s="649"/>
      <c r="BY125" s="649"/>
      <c r="BZ125" s="649"/>
      <c r="CA125" s="649"/>
      <c r="CB125" s="649"/>
      <c r="CC125" s="649"/>
      <c r="CD125" s="649"/>
      <c r="CE125" s="649"/>
      <c r="CF125" s="649"/>
      <c r="CG125" s="649"/>
      <c r="CH125" s="649"/>
      <c r="CI125" s="649"/>
      <c r="CJ125" s="649"/>
      <c r="CK125" s="650"/>
      <c r="ES125" s="72"/>
      <c r="ET125" s="72"/>
      <c r="EU125" s="72"/>
      <c r="EV125" s="72"/>
      <c r="EW125" s="72"/>
      <c r="EX125" s="72"/>
      <c r="EY125" s="72"/>
      <c r="EZ125" s="72"/>
      <c r="FA125" s="72"/>
      <c r="FB125" s="72"/>
      <c r="FC125" s="72"/>
      <c r="FD125" s="72"/>
      <c r="FE125" s="72"/>
      <c r="FF125" s="72"/>
      <c r="FG125" s="72"/>
      <c r="FH125" s="72"/>
      <c r="FI125" s="72"/>
      <c r="FJ125" s="72"/>
      <c r="FK125" s="72"/>
      <c r="FL125" s="72"/>
      <c r="FM125" s="72"/>
    </row>
    <row r="126" spans="2:172" ht="5.25" customHeight="1">
      <c r="B126" s="633"/>
      <c r="C126" s="634"/>
      <c r="D126" s="659"/>
      <c r="E126" s="659"/>
      <c r="F126" s="659"/>
      <c r="G126" s="659"/>
      <c r="H126" s="659"/>
      <c r="I126" s="659"/>
      <c r="J126" s="659"/>
      <c r="K126" s="659"/>
      <c r="L126" s="659"/>
      <c r="M126" s="659"/>
      <c r="N126" s="659"/>
      <c r="O126" s="659"/>
      <c r="P126" s="659"/>
      <c r="Q126" s="659"/>
      <c r="R126" s="659"/>
      <c r="S126" s="659"/>
      <c r="T126" s="659"/>
      <c r="U126" s="659"/>
      <c r="V126" s="659"/>
      <c r="W126" s="659"/>
      <c r="X126" s="659"/>
      <c r="Y126" s="659"/>
      <c r="Z126" s="659"/>
      <c r="AA126" s="659"/>
      <c r="AB126" s="659"/>
      <c r="AC126" s="659"/>
      <c r="AD126" s="659"/>
      <c r="AE126" s="659"/>
      <c r="AF126" s="659"/>
      <c r="AG126" s="659"/>
      <c r="AH126" s="659"/>
      <c r="AI126" s="659"/>
      <c r="AJ126" s="659"/>
      <c r="AK126" s="659"/>
      <c r="AL126" s="660"/>
      <c r="AM126" s="663"/>
      <c r="AN126" s="664"/>
      <c r="AO126" s="664"/>
      <c r="AP126" s="664"/>
      <c r="AQ126" s="664"/>
      <c r="AR126" s="664"/>
      <c r="AS126" s="664"/>
      <c r="AT126" s="664"/>
      <c r="AU126" s="664"/>
      <c r="AV126" s="664"/>
      <c r="AW126" s="664"/>
      <c r="AX126" s="665"/>
      <c r="AY126" s="71"/>
      <c r="AZ126" s="633"/>
      <c r="BA126" s="635"/>
      <c r="BB126" s="709" t="s">
        <v>30</v>
      </c>
      <c r="BC126" s="710"/>
      <c r="BD126" s="715"/>
      <c r="BE126" s="716"/>
      <c r="BF126" s="716"/>
      <c r="BG126" s="716"/>
      <c r="BH126" s="716"/>
      <c r="BI126" s="716"/>
      <c r="BJ126" s="716"/>
      <c r="BK126" s="716"/>
      <c r="BL126" s="716"/>
      <c r="BM126" s="716"/>
      <c r="BN126" s="716"/>
      <c r="BO126" s="716"/>
      <c r="BP126" s="716"/>
      <c r="BQ126" s="716"/>
      <c r="BR126" s="716"/>
      <c r="BS126" s="716"/>
      <c r="BT126" s="716"/>
      <c r="BU126" s="717"/>
      <c r="BV126" s="724"/>
      <c r="BW126" s="725"/>
      <c r="BX126" s="725"/>
      <c r="BY126" s="725"/>
      <c r="BZ126" s="725"/>
      <c r="CA126" s="725"/>
      <c r="CB126" s="725"/>
      <c r="CC126" s="725"/>
      <c r="CD126" s="725"/>
      <c r="CE126" s="725"/>
      <c r="CF126" s="725"/>
      <c r="CG126" s="725"/>
      <c r="CH126" s="725"/>
      <c r="CI126" s="725"/>
      <c r="CJ126" s="725"/>
      <c r="CK126" s="726"/>
      <c r="CL126" s="93"/>
      <c r="CM126" s="92"/>
      <c r="CN126" s="92"/>
      <c r="CO126" s="92"/>
      <c r="CP126" s="92"/>
      <c r="CQ126" s="92"/>
      <c r="CR126" s="92"/>
      <c r="CS126" s="92"/>
      <c r="CT126" s="92"/>
      <c r="CU126" s="92"/>
      <c r="CV126" s="69"/>
      <c r="CW126" s="69"/>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82"/>
      <c r="EU126" s="82"/>
      <c r="EV126" s="82"/>
      <c r="EW126" s="82"/>
      <c r="EX126" s="71"/>
      <c r="EY126" s="71"/>
      <c r="EZ126" s="71"/>
      <c r="FA126" s="71"/>
      <c r="FB126" s="71"/>
      <c r="FC126" s="71"/>
      <c r="FD126" s="71"/>
      <c r="FE126" s="71"/>
      <c r="FF126" s="71"/>
      <c r="FG126" s="71"/>
      <c r="FH126" s="71"/>
      <c r="FI126" s="71"/>
      <c r="FJ126" s="72"/>
      <c r="FK126" s="72"/>
      <c r="FL126" s="72"/>
      <c r="FM126" s="72"/>
    </row>
    <row r="127" spans="2:172" ht="5.25" customHeight="1">
      <c r="B127" s="633"/>
      <c r="C127" s="634"/>
      <c r="D127" s="661"/>
      <c r="E127" s="661"/>
      <c r="F127" s="661"/>
      <c r="G127" s="661"/>
      <c r="H127" s="661"/>
      <c r="I127" s="661"/>
      <c r="J127" s="661"/>
      <c r="K127" s="661"/>
      <c r="L127" s="661"/>
      <c r="M127" s="661"/>
      <c r="N127" s="661"/>
      <c r="O127" s="661"/>
      <c r="P127" s="661"/>
      <c r="Q127" s="661"/>
      <c r="R127" s="661"/>
      <c r="S127" s="661"/>
      <c r="T127" s="661"/>
      <c r="U127" s="661"/>
      <c r="V127" s="661"/>
      <c r="W127" s="661"/>
      <c r="X127" s="661"/>
      <c r="Y127" s="661"/>
      <c r="Z127" s="661"/>
      <c r="AA127" s="661"/>
      <c r="AB127" s="661"/>
      <c r="AC127" s="661"/>
      <c r="AD127" s="661"/>
      <c r="AE127" s="661"/>
      <c r="AF127" s="661"/>
      <c r="AG127" s="661"/>
      <c r="AH127" s="661"/>
      <c r="AI127" s="661"/>
      <c r="AJ127" s="661"/>
      <c r="AK127" s="661"/>
      <c r="AL127" s="662"/>
      <c r="AM127" s="663"/>
      <c r="AN127" s="664"/>
      <c r="AO127" s="664"/>
      <c r="AP127" s="664"/>
      <c r="AQ127" s="664"/>
      <c r="AR127" s="664"/>
      <c r="AS127" s="664"/>
      <c r="AT127" s="664"/>
      <c r="AU127" s="664"/>
      <c r="AV127" s="664"/>
      <c r="AW127" s="664"/>
      <c r="AX127" s="665"/>
      <c r="AY127" s="71"/>
      <c r="AZ127" s="633"/>
      <c r="BA127" s="635"/>
      <c r="BB127" s="711"/>
      <c r="BC127" s="712"/>
      <c r="BD127" s="718"/>
      <c r="BE127" s="719"/>
      <c r="BF127" s="719"/>
      <c r="BG127" s="719"/>
      <c r="BH127" s="719"/>
      <c r="BI127" s="719"/>
      <c r="BJ127" s="719"/>
      <c r="BK127" s="719"/>
      <c r="BL127" s="719"/>
      <c r="BM127" s="719"/>
      <c r="BN127" s="719"/>
      <c r="BO127" s="719"/>
      <c r="BP127" s="719"/>
      <c r="BQ127" s="719"/>
      <c r="BR127" s="719"/>
      <c r="BS127" s="719"/>
      <c r="BT127" s="719"/>
      <c r="BU127" s="720"/>
      <c r="BV127" s="676"/>
      <c r="BW127" s="677"/>
      <c r="BX127" s="677"/>
      <c r="BY127" s="677"/>
      <c r="BZ127" s="677"/>
      <c r="CA127" s="677"/>
      <c r="CB127" s="677"/>
      <c r="CC127" s="677"/>
      <c r="CD127" s="677"/>
      <c r="CE127" s="677"/>
      <c r="CF127" s="677"/>
      <c r="CG127" s="677"/>
      <c r="CH127" s="677"/>
      <c r="CI127" s="677"/>
      <c r="CJ127" s="677"/>
      <c r="CK127" s="678"/>
      <c r="CL127" s="93"/>
      <c r="CM127" s="92"/>
      <c r="CN127" s="92"/>
      <c r="CO127" s="92"/>
      <c r="CP127" s="92"/>
      <c r="CQ127" s="92"/>
      <c r="CR127" s="92"/>
      <c r="CS127" s="92"/>
      <c r="CT127" s="92"/>
      <c r="CU127" s="92"/>
      <c r="CV127" s="69"/>
      <c r="CW127" s="69"/>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82"/>
      <c r="EU127" s="82"/>
      <c r="EV127" s="82"/>
      <c r="EW127" s="82"/>
      <c r="EX127" s="71"/>
      <c r="EY127" s="71"/>
      <c r="EZ127" s="71"/>
      <c r="FA127" s="71"/>
      <c r="FB127" s="71"/>
      <c r="FC127" s="71"/>
      <c r="FD127" s="71"/>
      <c r="FE127" s="71"/>
      <c r="FF127" s="71"/>
      <c r="FG127" s="71"/>
      <c r="FH127" s="71"/>
      <c r="FI127" s="71"/>
      <c r="FJ127" s="72"/>
      <c r="FK127" s="72"/>
      <c r="FL127" s="72"/>
      <c r="FM127" s="72"/>
    </row>
    <row r="128" spans="2:172" ht="5.25" customHeight="1">
      <c r="B128" s="633"/>
      <c r="C128" s="634"/>
      <c r="D128" s="661"/>
      <c r="E128" s="661"/>
      <c r="F128" s="661"/>
      <c r="G128" s="661"/>
      <c r="H128" s="661"/>
      <c r="I128" s="661"/>
      <c r="J128" s="661"/>
      <c r="K128" s="661"/>
      <c r="L128" s="661"/>
      <c r="M128" s="661"/>
      <c r="N128" s="661"/>
      <c r="O128" s="661"/>
      <c r="P128" s="661"/>
      <c r="Q128" s="661"/>
      <c r="R128" s="661"/>
      <c r="S128" s="661"/>
      <c r="T128" s="661"/>
      <c r="U128" s="661"/>
      <c r="V128" s="661"/>
      <c r="W128" s="661"/>
      <c r="X128" s="661"/>
      <c r="Y128" s="661"/>
      <c r="Z128" s="661"/>
      <c r="AA128" s="661"/>
      <c r="AB128" s="661"/>
      <c r="AC128" s="661"/>
      <c r="AD128" s="661"/>
      <c r="AE128" s="661"/>
      <c r="AF128" s="661"/>
      <c r="AG128" s="661"/>
      <c r="AH128" s="661"/>
      <c r="AI128" s="661"/>
      <c r="AJ128" s="661"/>
      <c r="AK128" s="661"/>
      <c r="AL128" s="662"/>
      <c r="AM128" s="663"/>
      <c r="AN128" s="664"/>
      <c r="AO128" s="664"/>
      <c r="AP128" s="664"/>
      <c r="AQ128" s="664"/>
      <c r="AR128" s="664"/>
      <c r="AS128" s="664"/>
      <c r="AT128" s="664"/>
      <c r="AU128" s="664"/>
      <c r="AV128" s="664"/>
      <c r="AW128" s="664"/>
      <c r="AX128" s="665"/>
      <c r="AY128" s="71"/>
      <c r="AZ128" s="633"/>
      <c r="BA128" s="635"/>
      <c r="BB128" s="711"/>
      <c r="BC128" s="712"/>
      <c r="BD128" s="718"/>
      <c r="BE128" s="719"/>
      <c r="BF128" s="719"/>
      <c r="BG128" s="719"/>
      <c r="BH128" s="719"/>
      <c r="BI128" s="719"/>
      <c r="BJ128" s="719"/>
      <c r="BK128" s="719"/>
      <c r="BL128" s="719"/>
      <c r="BM128" s="719"/>
      <c r="BN128" s="719"/>
      <c r="BO128" s="719"/>
      <c r="BP128" s="719"/>
      <c r="BQ128" s="719"/>
      <c r="BR128" s="719"/>
      <c r="BS128" s="719"/>
      <c r="BT128" s="719"/>
      <c r="BU128" s="720"/>
      <c r="BV128" s="676"/>
      <c r="BW128" s="677"/>
      <c r="BX128" s="677"/>
      <c r="BY128" s="677"/>
      <c r="BZ128" s="677"/>
      <c r="CA128" s="677"/>
      <c r="CB128" s="677"/>
      <c r="CC128" s="677"/>
      <c r="CD128" s="677"/>
      <c r="CE128" s="677"/>
      <c r="CF128" s="677"/>
      <c r="CG128" s="677"/>
      <c r="CH128" s="677"/>
      <c r="CI128" s="677"/>
      <c r="CJ128" s="677"/>
      <c r="CK128" s="678"/>
      <c r="CL128" s="93"/>
      <c r="CM128" s="92"/>
      <c r="CN128" s="92"/>
      <c r="CO128" s="92"/>
      <c r="CP128" s="92"/>
      <c r="CQ128" s="92"/>
      <c r="CR128" s="92"/>
      <c r="CS128" s="92"/>
      <c r="CT128" s="92"/>
      <c r="CU128" s="92"/>
      <c r="DO128" s="71"/>
      <c r="DP128" s="71"/>
      <c r="DQ128" s="71"/>
      <c r="DR128" s="71"/>
      <c r="DS128" s="71"/>
      <c r="DT128" s="71"/>
      <c r="DU128" s="71"/>
      <c r="DV128" s="71"/>
      <c r="DW128" s="71"/>
      <c r="DX128" s="71"/>
      <c r="DY128" s="71"/>
      <c r="DZ128" s="71"/>
      <c r="EA128" s="71"/>
      <c r="EB128" s="71"/>
      <c r="EC128" s="71"/>
      <c r="ED128" s="71"/>
      <c r="EE128" s="71"/>
      <c r="EF128" s="71"/>
      <c r="EG128" s="71"/>
      <c r="EH128" s="71"/>
      <c r="EI128" s="71"/>
      <c r="EJ128" s="71"/>
      <c r="EK128" s="71"/>
      <c r="EL128" s="71"/>
      <c r="EM128" s="71"/>
      <c r="EN128" s="71"/>
      <c r="EO128" s="71"/>
      <c r="EP128" s="71"/>
      <c r="EQ128" s="71"/>
      <c r="ER128" s="71"/>
      <c r="ES128" s="71"/>
      <c r="ET128" s="82"/>
      <c r="EU128" s="82"/>
      <c r="EV128" s="82"/>
      <c r="EW128" s="82"/>
      <c r="EX128" s="71"/>
      <c r="EY128" s="71"/>
      <c r="EZ128" s="71"/>
      <c r="FA128" s="71"/>
      <c r="FB128" s="71"/>
      <c r="FC128" s="71"/>
      <c r="FD128" s="71"/>
      <c r="FE128" s="71"/>
      <c r="FF128" s="71"/>
      <c r="FG128" s="71"/>
      <c r="FH128" s="71"/>
      <c r="FI128" s="71"/>
      <c r="FJ128" s="72"/>
      <c r="FK128" s="72"/>
      <c r="FL128" s="72"/>
      <c r="FM128" s="72"/>
    </row>
    <row r="129" spans="2:169" ht="5.25" customHeight="1">
      <c r="B129" s="633"/>
      <c r="C129" s="634"/>
      <c r="D129" s="661"/>
      <c r="E129" s="661"/>
      <c r="F129" s="661"/>
      <c r="G129" s="661"/>
      <c r="H129" s="661"/>
      <c r="I129" s="661"/>
      <c r="J129" s="661"/>
      <c r="K129" s="661"/>
      <c r="L129" s="661"/>
      <c r="M129" s="661"/>
      <c r="N129" s="661"/>
      <c r="O129" s="661"/>
      <c r="P129" s="661"/>
      <c r="Q129" s="661"/>
      <c r="R129" s="661"/>
      <c r="S129" s="661"/>
      <c r="T129" s="661"/>
      <c r="U129" s="661"/>
      <c r="V129" s="661"/>
      <c r="W129" s="661"/>
      <c r="X129" s="661"/>
      <c r="Y129" s="661"/>
      <c r="Z129" s="661"/>
      <c r="AA129" s="661"/>
      <c r="AB129" s="661"/>
      <c r="AC129" s="661"/>
      <c r="AD129" s="661"/>
      <c r="AE129" s="661"/>
      <c r="AF129" s="661"/>
      <c r="AG129" s="661"/>
      <c r="AH129" s="661"/>
      <c r="AI129" s="661"/>
      <c r="AJ129" s="661"/>
      <c r="AK129" s="661"/>
      <c r="AL129" s="662"/>
      <c r="AM129" s="663"/>
      <c r="AN129" s="664"/>
      <c r="AO129" s="664"/>
      <c r="AP129" s="664"/>
      <c r="AQ129" s="664"/>
      <c r="AR129" s="664"/>
      <c r="AS129" s="664"/>
      <c r="AT129" s="664"/>
      <c r="AU129" s="664"/>
      <c r="AV129" s="664"/>
      <c r="AW129" s="664"/>
      <c r="AX129" s="665"/>
      <c r="AY129" s="71"/>
      <c r="AZ129" s="633"/>
      <c r="BA129" s="635"/>
      <c r="BB129" s="711"/>
      <c r="BC129" s="712"/>
      <c r="BD129" s="718"/>
      <c r="BE129" s="719"/>
      <c r="BF129" s="719"/>
      <c r="BG129" s="719"/>
      <c r="BH129" s="719"/>
      <c r="BI129" s="719"/>
      <c r="BJ129" s="719"/>
      <c r="BK129" s="719"/>
      <c r="BL129" s="719"/>
      <c r="BM129" s="719"/>
      <c r="BN129" s="719"/>
      <c r="BO129" s="719"/>
      <c r="BP129" s="719"/>
      <c r="BQ129" s="719"/>
      <c r="BR129" s="719"/>
      <c r="BS129" s="719"/>
      <c r="BT129" s="719"/>
      <c r="BU129" s="720"/>
      <c r="BV129" s="676"/>
      <c r="BW129" s="677"/>
      <c r="BX129" s="677"/>
      <c r="BY129" s="677"/>
      <c r="BZ129" s="677"/>
      <c r="CA129" s="677"/>
      <c r="CB129" s="677"/>
      <c r="CC129" s="677"/>
      <c r="CD129" s="677"/>
      <c r="CE129" s="677"/>
      <c r="CF129" s="677"/>
      <c r="CG129" s="677"/>
      <c r="CH129" s="677"/>
      <c r="CI129" s="677"/>
      <c r="CJ129" s="677"/>
      <c r="CK129" s="678"/>
      <c r="CL129" s="93"/>
      <c r="CM129" s="92"/>
      <c r="CN129" s="92"/>
      <c r="CO129" s="92"/>
      <c r="CP129" s="92"/>
      <c r="CQ129" s="92"/>
      <c r="CR129" s="92"/>
      <c r="CS129" s="92"/>
      <c r="CT129" s="92"/>
      <c r="CU129" s="92"/>
      <c r="DO129" s="71"/>
      <c r="DP129" s="71"/>
      <c r="DQ129" s="71"/>
      <c r="DR129" s="71"/>
      <c r="DS129" s="71"/>
      <c r="DT129" s="71"/>
      <c r="DU129" s="71"/>
      <c r="DV129" s="71"/>
      <c r="DW129" s="71"/>
      <c r="DX129" s="71"/>
      <c r="DY129" s="71"/>
      <c r="DZ129" s="71"/>
      <c r="EA129" s="71"/>
      <c r="EB129" s="71"/>
      <c r="EC129" s="71"/>
      <c r="ED129" s="71"/>
      <c r="EE129" s="71"/>
      <c r="EF129" s="71"/>
      <c r="EG129" s="71"/>
      <c r="EH129" s="71"/>
      <c r="EI129" s="71"/>
      <c r="EJ129" s="71"/>
      <c r="EK129" s="71"/>
      <c r="EL129" s="71"/>
      <c r="EM129" s="71"/>
      <c r="EN129" s="71"/>
      <c r="EO129" s="71"/>
      <c r="EP129" s="71"/>
      <c r="EQ129" s="71"/>
      <c r="ER129" s="71"/>
      <c r="ES129" s="71"/>
      <c r="ET129" s="82"/>
      <c r="EU129" s="82"/>
      <c r="EV129" s="82"/>
      <c r="EW129" s="82"/>
      <c r="EX129" s="71"/>
      <c r="EY129" s="71"/>
      <c r="EZ129" s="71"/>
      <c r="FA129" s="71"/>
      <c r="FB129" s="71"/>
      <c r="FC129" s="71"/>
      <c r="FD129" s="71"/>
      <c r="FE129" s="71"/>
      <c r="FF129" s="71"/>
      <c r="FG129" s="71"/>
      <c r="FH129" s="71"/>
      <c r="FI129" s="71"/>
      <c r="FJ129" s="72"/>
      <c r="FK129" s="72"/>
      <c r="FL129" s="72"/>
      <c r="FM129" s="72"/>
    </row>
    <row r="130" spans="2:169" ht="5.25" customHeight="1">
      <c r="B130" s="633"/>
      <c r="C130" s="634"/>
      <c r="D130" s="661"/>
      <c r="E130" s="661"/>
      <c r="F130" s="661"/>
      <c r="G130" s="661"/>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2"/>
      <c r="AM130" s="663"/>
      <c r="AN130" s="664"/>
      <c r="AO130" s="664"/>
      <c r="AP130" s="664"/>
      <c r="AQ130" s="664"/>
      <c r="AR130" s="664"/>
      <c r="AS130" s="664"/>
      <c r="AT130" s="664"/>
      <c r="AU130" s="664"/>
      <c r="AV130" s="664"/>
      <c r="AW130" s="664"/>
      <c r="AX130" s="665"/>
      <c r="AY130" s="71"/>
      <c r="AZ130" s="633"/>
      <c r="BA130" s="635"/>
      <c r="BB130" s="711"/>
      <c r="BC130" s="712"/>
      <c r="BD130" s="721"/>
      <c r="BE130" s="722"/>
      <c r="BF130" s="722"/>
      <c r="BG130" s="722"/>
      <c r="BH130" s="722"/>
      <c r="BI130" s="722"/>
      <c r="BJ130" s="722"/>
      <c r="BK130" s="722"/>
      <c r="BL130" s="722"/>
      <c r="BM130" s="722"/>
      <c r="BN130" s="722"/>
      <c r="BO130" s="722"/>
      <c r="BP130" s="722"/>
      <c r="BQ130" s="722"/>
      <c r="BR130" s="722"/>
      <c r="BS130" s="722"/>
      <c r="BT130" s="722"/>
      <c r="BU130" s="723"/>
      <c r="BV130" s="727"/>
      <c r="BW130" s="728"/>
      <c r="BX130" s="728"/>
      <c r="BY130" s="728"/>
      <c r="BZ130" s="728"/>
      <c r="CA130" s="728"/>
      <c r="CB130" s="728"/>
      <c r="CC130" s="728"/>
      <c r="CD130" s="728"/>
      <c r="CE130" s="728"/>
      <c r="CF130" s="728"/>
      <c r="CG130" s="728"/>
      <c r="CH130" s="728"/>
      <c r="CI130" s="728"/>
      <c r="CJ130" s="728"/>
      <c r="CK130" s="729"/>
      <c r="CL130" s="93"/>
      <c r="CM130" s="92"/>
      <c r="CN130" s="92"/>
      <c r="CO130" s="92"/>
      <c r="CP130" s="92"/>
      <c r="CQ130" s="92"/>
      <c r="CR130" s="92"/>
      <c r="CS130" s="92"/>
      <c r="CT130" s="92"/>
      <c r="CU130" s="92"/>
      <c r="DO130" s="71"/>
      <c r="DP130" s="71"/>
      <c r="DQ130" s="71"/>
      <c r="DR130" s="71"/>
      <c r="DS130" s="71"/>
      <c r="DT130" s="71"/>
      <c r="DU130" s="71"/>
      <c r="DV130" s="71"/>
      <c r="DW130" s="71"/>
      <c r="DX130" s="71"/>
      <c r="DY130" s="71"/>
      <c r="DZ130" s="71"/>
      <c r="EA130" s="71"/>
      <c r="EB130" s="71"/>
      <c r="EC130" s="71"/>
      <c r="ED130" s="71"/>
      <c r="EE130" s="71"/>
      <c r="EF130" s="71"/>
      <c r="EG130" s="71"/>
      <c r="EH130" s="71"/>
      <c r="EI130" s="71"/>
      <c r="EJ130" s="71"/>
      <c r="EK130" s="71"/>
      <c r="EL130" s="71"/>
      <c r="EM130" s="71"/>
      <c r="EN130" s="71"/>
      <c r="EO130" s="71"/>
      <c r="EP130" s="71"/>
      <c r="EQ130" s="71"/>
      <c r="ER130" s="71"/>
      <c r="ES130" s="71"/>
      <c r="ET130" s="82"/>
      <c r="EU130" s="82"/>
      <c r="EV130" s="82"/>
      <c r="EW130" s="82"/>
      <c r="EX130" s="71"/>
      <c r="EY130" s="71"/>
      <c r="EZ130" s="71"/>
      <c r="FA130" s="71"/>
      <c r="FB130" s="71"/>
      <c r="FC130" s="71"/>
      <c r="FD130" s="71"/>
      <c r="FE130" s="71"/>
      <c r="FF130" s="71"/>
      <c r="FG130" s="71"/>
      <c r="FH130" s="71"/>
      <c r="FI130" s="71"/>
      <c r="FJ130" s="72"/>
      <c r="FK130" s="72"/>
      <c r="FL130" s="72"/>
      <c r="FM130" s="72"/>
    </row>
    <row r="131" spans="2:169" ht="5.25" customHeight="1">
      <c r="B131" s="633"/>
      <c r="C131" s="634"/>
      <c r="D131" s="659"/>
      <c r="E131" s="659"/>
      <c r="F131" s="659"/>
      <c r="G131" s="659"/>
      <c r="H131" s="659"/>
      <c r="I131" s="659"/>
      <c r="J131" s="659"/>
      <c r="K131" s="659"/>
      <c r="L131" s="659"/>
      <c r="M131" s="659"/>
      <c r="N131" s="659"/>
      <c r="O131" s="659"/>
      <c r="P131" s="659"/>
      <c r="Q131" s="659"/>
      <c r="R131" s="659"/>
      <c r="S131" s="659"/>
      <c r="T131" s="659"/>
      <c r="U131" s="659"/>
      <c r="V131" s="659"/>
      <c r="W131" s="659"/>
      <c r="X131" s="659"/>
      <c r="Y131" s="659"/>
      <c r="Z131" s="659"/>
      <c r="AA131" s="659"/>
      <c r="AB131" s="659"/>
      <c r="AC131" s="659"/>
      <c r="AD131" s="659"/>
      <c r="AE131" s="659"/>
      <c r="AF131" s="659"/>
      <c r="AG131" s="659"/>
      <c r="AH131" s="659"/>
      <c r="AI131" s="659"/>
      <c r="AJ131" s="659"/>
      <c r="AK131" s="659"/>
      <c r="AL131" s="660"/>
      <c r="AM131" s="663"/>
      <c r="AN131" s="664"/>
      <c r="AO131" s="664"/>
      <c r="AP131" s="664"/>
      <c r="AQ131" s="664"/>
      <c r="AR131" s="664"/>
      <c r="AS131" s="664"/>
      <c r="AT131" s="664"/>
      <c r="AU131" s="664"/>
      <c r="AV131" s="664"/>
      <c r="AW131" s="664"/>
      <c r="AX131" s="665"/>
      <c r="AY131" s="71"/>
      <c r="AZ131" s="633"/>
      <c r="BA131" s="635"/>
      <c r="BB131" s="711"/>
      <c r="BC131" s="712"/>
      <c r="BD131" s="730"/>
      <c r="BE131" s="731"/>
      <c r="BF131" s="731"/>
      <c r="BG131" s="731"/>
      <c r="BH131" s="731"/>
      <c r="BI131" s="731"/>
      <c r="BJ131" s="731"/>
      <c r="BK131" s="731"/>
      <c r="BL131" s="731"/>
      <c r="BM131" s="731"/>
      <c r="BN131" s="731"/>
      <c r="BO131" s="731"/>
      <c r="BP131" s="731"/>
      <c r="BQ131" s="731"/>
      <c r="BR131" s="731"/>
      <c r="BS131" s="731"/>
      <c r="BT131" s="731"/>
      <c r="BU131" s="732"/>
      <c r="BV131" s="673"/>
      <c r="BW131" s="674"/>
      <c r="BX131" s="674"/>
      <c r="BY131" s="674"/>
      <c r="BZ131" s="674"/>
      <c r="CA131" s="674"/>
      <c r="CB131" s="674"/>
      <c r="CC131" s="674"/>
      <c r="CD131" s="674"/>
      <c r="CE131" s="674"/>
      <c r="CF131" s="674"/>
      <c r="CG131" s="674"/>
      <c r="CH131" s="674"/>
      <c r="CI131" s="674"/>
      <c r="CJ131" s="674"/>
      <c r="CK131" s="675"/>
      <c r="DD131" s="80"/>
      <c r="DE131" s="80"/>
      <c r="DF131" s="80"/>
      <c r="DG131" s="80"/>
      <c r="DH131" s="80"/>
      <c r="DI131" s="80"/>
      <c r="DJ131" s="80"/>
      <c r="DK131" s="80"/>
      <c r="DL131" s="80"/>
      <c r="DM131" s="80"/>
      <c r="DN131" s="80"/>
      <c r="DO131" s="80"/>
      <c r="DP131" s="80"/>
      <c r="DQ131" s="80"/>
      <c r="DR131" s="80"/>
      <c r="DS131" s="80"/>
      <c r="DT131" s="80"/>
    </row>
    <row r="132" spans="2:169" ht="5.25" customHeight="1">
      <c r="B132" s="633"/>
      <c r="C132" s="634"/>
      <c r="D132" s="661"/>
      <c r="E132" s="661"/>
      <c r="F132" s="661"/>
      <c r="G132" s="661"/>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2"/>
      <c r="AM132" s="663"/>
      <c r="AN132" s="664"/>
      <c r="AO132" s="664"/>
      <c r="AP132" s="664"/>
      <c r="AQ132" s="664"/>
      <c r="AR132" s="664"/>
      <c r="AS132" s="664"/>
      <c r="AT132" s="664"/>
      <c r="AU132" s="664"/>
      <c r="AV132" s="664"/>
      <c r="AW132" s="664"/>
      <c r="AX132" s="665"/>
      <c r="AY132" s="71"/>
      <c r="AZ132" s="633"/>
      <c r="BA132" s="635"/>
      <c r="BB132" s="711"/>
      <c r="BC132" s="712"/>
      <c r="BD132" s="718"/>
      <c r="BE132" s="719"/>
      <c r="BF132" s="719"/>
      <c r="BG132" s="719"/>
      <c r="BH132" s="719"/>
      <c r="BI132" s="719"/>
      <c r="BJ132" s="719"/>
      <c r="BK132" s="719"/>
      <c r="BL132" s="719"/>
      <c r="BM132" s="719"/>
      <c r="BN132" s="719"/>
      <c r="BO132" s="719"/>
      <c r="BP132" s="719"/>
      <c r="BQ132" s="719"/>
      <c r="BR132" s="719"/>
      <c r="BS132" s="719"/>
      <c r="BT132" s="719"/>
      <c r="BU132" s="720"/>
      <c r="BV132" s="676"/>
      <c r="BW132" s="677"/>
      <c r="BX132" s="677"/>
      <c r="BY132" s="677"/>
      <c r="BZ132" s="677"/>
      <c r="CA132" s="677"/>
      <c r="CB132" s="677"/>
      <c r="CC132" s="677"/>
      <c r="CD132" s="677"/>
      <c r="CE132" s="677"/>
      <c r="CF132" s="677"/>
      <c r="CG132" s="677"/>
      <c r="CH132" s="677"/>
      <c r="CI132" s="677"/>
      <c r="CJ132" s="677"/>
      <c r="CK132" s="678"/>
      <c r="DD132" s="85"/>
      <c r="DE132" s="85"/>
      <c r="DF132" s="85"/>
      <c r="DG132" s="85"/>
      <c r="DH132" s="85"/>
      <c r="DI132" s="85"/>
      <c r="DJ132" s="85"/>
      <c r="DK132" s="85"/>
      <c r="DL132" s="85"/>
      <c r="DM132" s="85"/>
      <c r="DN132" s="85"/>
      <c r="DO132" s="85"/>
      <c r="DP132" s="85"/>
      <c r="DQ132" s="85"/>
      <c r="DR132" s="85"/>
      <c r="DS132" s="85"/>
      <c r="DT132" s="85"/>
    </row>
    <row r="133" spans="2:169" ht="5.25" customHeight="1">
      <c r="B133" s="633"/>
      <c r="C133" s="634"/>
      <c r="D133" s="661"/>
      <c r="E133" s="661"/>
      <c r="F133" s="661"/>
      <c r="G133" s="661"/>
      <c r="H133" s="661"/>
      <c r="I133" s="661"/>
      <c r="J133" s="661"/>
      <c r="K133" s="661"/>
      <c r="L133" s="661"/>
      <c r="M133" s="661"/>
      <c r="N133" s="661"/>
      <c r="O133" s="661"/>
      <c r="P133" s="661"/>
      <c r="Q133" s="661"/>
      <c r="R133" s="661"/>
      <c r="S133" s="661"/>
      <c r="T133" s="661"/>
      <c r="U133" s="661"/>
      <c r="V133" s="661"/>
      <c r="W133" s="661"/>
      <c r="X133" s="661"/>
      <c r="Y133" s="661"/>
      <c r="Z133" s="661"/>
      <c r="AA133" s="661"/>
      <c r="AB133" s="661"/>
      <c r="AC133" s="661"/>
      <c r="AD133" s="661"/>
      <c r="AE133" s="661"/>
      <c r="AF133" s="661"/>
      <c r="AG133" s="661"/>
      <c r="AH133" s="661"/>
      <c r="AI133" s="661"/>
      <c r="AJ133" s="661"/>
      <c r="AK133" s="661"/>
      <c r="AL133" s="662"/>
      <c r="AM133" s="663"/>
      <c r="AN133" s="664"/>
      <c r="AO133" s="664"/>
      <c r="AP133" s="664"/>
      <c r="AQ133" s="664"/>
      <c r="AR133" s="664"/>
      <c r="AS133" s="664"/>
      <c r="AT133" s="664"/>
      <c r="AU133" s="664"/>
      <c r="AV133" s="664"/>
      <c r="AW133" s="664"/>
      <c r="AX133" s="665"/>
      <c r="AY133" s="71"/>
      <c r="AZ133" s="633"/>
      <c r="BA133" s="635"/>
      <c r="BB133" s="711"/>
      <c r="BC133" s="712"/>
      <c r="BD133" s="718"/>
      <c r="BE133" s="719"/>
      <c r="BF133" s="719"/>
      <c r="BG133" s="719"/>
      <c r="BH133" s="719"/>
      <c r="BI133" s="719"/>
      <c r="BJ133" s="719"/>
      <c r="BK133" s="719"/>
      <c r="BL133" s="719"/>
      <c r="BM133" s="719"/>
      <c r="BN133" s="719"/>
      <c r="BO133" s="719"/>
      <c r="BP133" s="719"/>
      <c r="BQ133" s="719"/>
      <c r="BR133" s="719"/>
      <c r="BS133" s="719"/>
      <c r="BT133" s="719"/>
      <c r="BU133" s="720"/>
      <c r="BV133" s="676"/>
      <c r="BW133" s="677"/>
      <c r="BX133" s="677"/>
      <c r="BY133" s="677"/>
      <c r="BZ133" s="677"/>
      <c r="CA133" s="677"/>
      <c r="CB133" s="677"/>
      <c r="CC133" s="677"/>
      <c r="CD133" s="677"/>
      <c r="CE133" s="677"/>
      <c r="CF133" s="677"/>
      <c r="CG133" s="677"/>
      <c r="CH133" s="677"/>
      <c r="CI133" s="677"/>
      <c r="CJ133" s="677"/>
      <c r="CK133" s="678"/>
    </row>
    <row r="134" spans="2:169" ht="5.25" customHeight="1">
      <c r="B134" s="633"/>
      <c r="C134" s="634"/>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2"/>
      <c r="AM134" s="663"/>
      <c r="AN134" s="664"/>
      <c r="AO134" s="664"/>
      <c r="AP134" s="664"/>
      <c r="AQ134" s="664"/>
      <c r="AR134" s="664"/>
      <c r="AS134" s="664"/>
      <c r="AT134" s="664"/>
      <c r="AU134" s="664"/>
      <c r="AV134" s="664"/>
      <c r="AW134" s="664"/>
      <c r="AX134" s="665"/>
      <c r="AY134" s="71"/>
      <c r="AZ134" s="633"/>
      <c r="BA134" s="635"/>
      <c r="BB134" s="711"/>
      <c r="BC134" s="712"/>
      <c r="BD134" s="718"/>
      <c r="BE134" s="719"/>
      <c r="BF134" s="719"/>
      <c r="BG134" s="719"/>
      <c r="BH134" s="719"/>
      <c r="BI134" s="719"/>
      <c r="BJ134" s="719"/>
      <c r="BK134" s="719"/>
      <c r="BL134" s="719"/>
      <c r="BM134" s="719"/>
      <c r="BN134" s="719"/>
      <c r="BO134" s="719"/>
      <c r="BP134" s="719"/>
      <c r="BQ134" s="719"/>
      <c r="BR134" s="719"/>
      <c r="BS134" s="719"/>
      <c r="BT134" s="719"/>
      <c r="BU134" s="720"/>
      <c r="BV134" s="676"/>
      <c r="BW134" s="677"/>
      <c r="BX134" s="677"/>
      <c r="BY134" s="677"/>
      <c r="BZ134" s="677"/>
      <c r="CA134" s="677"/>
      <c r="CB134" s="677"/>
      <c r="CC134" s="677"/>
      <c r="CD134" s="677"/>
      <c r="CE134" s="677"/>
      <c r="CF134" s="677"/>
      <c r="CG134" s="677"/>
      <c r="CH134" s="677"/>
      <c r="CI134" s="677"/>
      <c r="CJ134" s="677"/>
      <c r="CK134" s="678"/>
    </row>
    <row r="135" spans="2:169" ht="5.25" customHeight="1">
      <c r="B135" s="633"/>
      <c r="C135" s="634"/>
      <c r="D135" s="661"/>
      <c r="E135" s="661"/>
      <c r="F135" s="661"/>
      <c r="G135" s="661"/>
      <c r="H135" s="661"/>
      <c r="I135" s="661"/>
      <c r="J135" s="661"/>
      <c r="K135" s="661"/>
      <c r="L135" s="661"/>
      <c r="M135" s="661"/>
      <c r="N135" s="661"/>
      <c r="O135" s="661"/>
      <c r="P135" s="661"/>
      <c r="Q135" s="661"/>
      <c r="R135" s="661"/>
      <c r="S135" s="661"/>
      <c r="T135" s="661"/>
      <c r="U135" s="661"/>
      <c r="V135" s="661"/>
      <c r="W135" s="661"/>
      <c r="X135" s="661"/>
      <c r="Y135" s="661"/>
      <c r="Z135" s="661"/>
      <c r="AA135" s="661"/>
      <c r="AB135" s="661"/>
      <c r="AC135" s="661"/>
      <c r="AD135" s="661"/>
      <c r="AE135" s="661"/>
      <c r="AF135" s="661"/>
      <c r="AG135" s="661"/>
      <c r="AH135" s="661"/>
      <c r="AI135" s="661"/>
      <c r="AJ135" s="661"/>
      <c r="AK135" s="661"/>
      <c r="AL135" s="662"/>
      <c r="AM135" s="663"/>
      <c r="AN135" s="664"/>
      <c r="AO135" s="664"/>
      <c r="AP135" s="664"/>
      <c r="AQ135" s="664"/>
      <c r="AR135" s="664"/>
      <c r="AS135" s="664"/>
      <c r="AT135" s="664"/>
      <c r="AU135" s="664"/>
      <c r="AV135" s="664"/>
      <c r="AW135" s="664"/>
      <c r="AX135" s="665"/>
      <c r="AY135" s="71"/>
      <c r="AZ135" s="633"/>
      <c r="BA135" s="635"/>
      <c r="BB135" s="711"/>
      <c r="BC135" s="712"/>
      <c r="BD135" s="721"/>
      <c r="BE135" s="722"/>
      <c r="BF135" s="722"/>
      <c r="BG135" s="722"/>
      <c r="BH135" s="722"/>
      <c r="BI135" s="722"/>
      <c r="BJ135" s="722"/>
      <c r="BK135" s="722"/>
      <c r="BL135" s="722"/>
      <c r="BM135" s="722"/>
      <c r="BN135" s="722"/>
      <c r="BO135" s="722"/>
      <c r="BP135" s="722"/>
      <c r="BQ135" s="722"/>
      <c r="BR135" s="722"/>
      <c r="BS135" s="722"/>
      <c r="BT135" s="722"/>
      <c r="BU135" s="723"/>
      <c r="BV135" s="727"/>
      <c r="BW135" s="728"/>
      <c r="BX135" s="728"/>
      <c r="BY135" s="728"/>
      <c r="BZ135" s="728"/>
      <c r="CA135" s="728"/>
      <c r="CB135" s="728"/>
      <c r="CC135" s="728"/>
      <c r="CD135" s="728"/>
      <c r="CE135" s="728"/>
      <c r="CF135" s="728"/>
      <c r="CG135" s="728"/>
      <c r="CH135" s="728"/>
      <c r="CI135" s="728"/>
      <c r="CJ135" s="728"/>
      <c r="CK135" s="729"/>
    </row>
    <row r="136" spans="2:169" ht="5.25" customHeight="1">
      <c r="B136" s="633"/>
      <c r="C136" s="634"/>
      <c r="D136" s="659"/>
      <c r="E136" s="659"/>
      <c r="F136" s="659"/>
      <c r="G136" s="659"/>
      <c r="H136" s="659"/>
      <c r="I136" s="659"/>
      <c r="J136" s="659"/>
      <c r="K136" s="659"/>
      <c r="L136" s="659"/>
      <c r="M136" s="659"/>
      <c r="N136" s="659"/>
      <c r="O136" s="659"/>
      <c r="P136" s="659"/>
      <c r="Q136" s="659"/>
      <c r="R136" s="659"/>
      <c r="S136" s="659"/>
      <c r="T136" s="659"/>
      <c r="U136" s="659"/>
      <c r="V136" s="659"/>
      <c r="W136" s="659"/>
      <c r="X136" s="659"/>
      <c r="Y136" s="659"/>
      <c r="Z136" s="659"/>
      <c r="AA136" s="659"/>
      <c r="AB136" s="659"/>
      <c r="AC136" s="659"/>
      <c r="AD136" s="659"/>
      <c r="AE136" s="659"/>
      <c r="AF136" s="659"/>
      <c r="AG136" s="659"/>
      <c r="AH136" s="659"/>
      <c r="AI136" s="659"/>
      <c r="AJ136" s="659"/>
      <c r="AK136" s="659"/>
      <c r="AL136" s="660"/>
      <c r="AM136" s="663"/>
      <c r="AN136" s="664"/>
      <c r="AO136" s="664"/>
      <c r="AP136" s="664"/>
      <c r="AQ136" s="664"/>
      <c r="AR136" s="664"/>
      <c r="AS136" s="664"/>
      <c r="AT136" s="664"/>
      <c r="AU136" s="664"/>
      <c r="AV136" s="664"/>
      <c r="AW136" s="664"/>
      <c r="AX136" s="665"/>
      <c r="AY136" s="71"/>
      <c r="AZ136" s="633"/>
      <c r="BA136" s="635"/>
      <c r="BB136" s="711"/>
      <c r="BC136" s="712"/>
      <c r="BD136" s="736"/>
      <c r="BE136" s="737"/>
      <c r="BF136" s="737"/>
      <c r="BG136" s="737"/>
      <c r="BH136" s="737"/>
      <c r="BI136" s="737"/>
      <c r="BJ136" s="737"/>
      <c r="BK136" s="737"/>
      <c r="BL136" s="737"/>
      <c r="BM136" s="737"/>
      <c r="BN136" s="737"/>
      <c r="BO136" s="737"/>
      <c r="BP136" s="737"/>
      <c r="BQ136" s="737"/>
      <c r="BR136" s="737"/>
      <c r="BS136" s="737"/>
      <c r="BT136" s="737"/>
      <c r="BU136" s="738"/>
      <c r="BV136" s="673"/>
      <c r="BW136" s="674"/>
      <c r="BX136" s="674"/>
      <c r="BY136" s="674"/>
      <c r="BZ136" s="674"/>
      <c r="CA136" s="674"/>
      <c r="CB136" s="674"/>
      <c r="CC136" s="674"/>
      <c r="CD136" s="674"/>
      <c r="CE136" s="674"/>
      <c r="CF136" s="674"/>
      <c r="CG136" s="674"/>
      <c r="CH136" s="674"/>
      <c r="CI136" s="674"/>
      <c r="CJ136" s="674"/>
      <c r="CK136" s="675"/>
    </row>
    <row r="137" spans="2:169" ht="5.25" customHeight="1">
      <c r="B137" s="633"/>
      <c r="C137" s="634"/>
      <c r="D137" s="661"/>
      <c r="E137" s="661"/>
      <c r="F137" s="661"/>
      <c r="G137" s="661"/>
      <c r="H137" s="661"/>
      <c r="I137" s="661"/>
      <c r="J137" s="661"/>
      <c r="K137" s="661"/>
      <c r="L137" s="661"/>
      <c r="M137" s="661"/>
      <c r="N137" s="661"/>
      <c r="O137" s="661"/>
      <c r="P137" s="661"/>
      <c r="Q137" s="661"/>
      <c r="R137" s="661"/>
      <c r="S137" s="661"/>
      <c r="T137" s="661"/>
      <c r="U137" s="661"/>
      <c r="V137" s="661"/>
      <c r="W137" s="661"/>
      <c r="X137" s="661"/>
      <c r="Y137" s="661"/>
      <c r="Z137" s="661"/>
      <c r="AA137" s="661"/>
      <c r="AB137" s="661"/>
      <c r="AC137" s="661"/>
      <c r="AD137" s="661"/>
      <c r="AE137" s="661"/>
      <c r="AF137" s="661"/>
      <c r="AG137" s="661"/>
      <c r="AH137" s="661"/>
      <c r="AI137" s="661"/>
      <c r="AJ137" s="661"/>
      <c r="AK137" s="661"/>
      <c r="AL137" s="662"/>
      <c r="AM137" s="663"/>
      <c r="AN137" s="664"/>
      <c r="AO137" s="664"/>
      <c r="AP137" s="664"/>
      <c r="AQ137" s="664"/>
      <c r="AR137" s="664"/>
      <c r="AS137" s="664"/>
      <c r="AT137" s="664"/>
      <c r="AU137" s="664"/>
      <c r="AV137" s="664"/>
      <c r="AW137" s="664"/>
      <c r="AX137" s="665"/>
      <c r="AY137" s="71"/>
      <c r="AZ137" s="633"/>
      <c r="BA137" s="635"/>
      <c r="BB137" s="711"/>
      <c r="BC137" s="712"/>
      <c r="BD137" s="711"/>
      <c r="BE137" s="739"/>
      <c r="BF137" s="739"/>
      <c r="BG137" s="739"/>
      <c r="BH137" s="739"/>
      <c r="BI137" s="739"/>
      <c r="BJ137" s="739"/>
      <c r="BK137" s="739"/>
      <c r="BL137" s="739"/>
      <c r="BM137" s="739"/>
      <c r="BN137" s="739"/>
      <c r="BO137" s="739"/>
      <c r="BP137" s="739"/>
      <c r="BQ137" s="739"/>
      <c r="BR137" s="739"/>
      <c r="BS137" s="739"/>
      <c r="BT137" s="739"/>
      <c r="BU137" s="740"/>
      <c r="BV137" s="676"/>
      <c r="BW137" s="677"/>
      <c r="BX137" s="677"/>
      <c r="BY137" s="677"/>
      <c r="BZ137" s="677"/>
      <c r="CA137" s="677"/>
      <c r="CB137" s="677"/>
      <c r="CC137" s="677"/>
      <c r="CD137" s="677"/>
      <c r="CE137" s="677"/>
      <c r="CF137" s="677"/>
      <c r="CG137" s="677"/>
      <c r="CH137" s="677"/>
      <c r="CI137" s="677"/>
      <c r="CJ137" s="677"/>
      <c r="CK137" s="678"/>
    </row>
    <row r="138" spans="2:169" ht="5.25" customHeight="1">
      <c r="B138" s="633"/>
      <c r="C138" s="634"/>
      <c r="D138" s="661"/>
      <c r="E138" s="661"/>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1"/>
      <c r="AD138" s="661"/>
      <c r="AE138" s="661"/>
      <c r="AF138" s="661"/>
      <c r="AG138" s="661"/>
      <c r="AH138" s="661"/>
      <c r="AI138" s="661"/>
      <c r="AJ138" s="661"/>
      <c r="AK138" s="661"/>
      <c r="AL138" s="662"/>
      <c r="AM138" s="663"/>
      <c r="AN138" s="664"/>
      <c r="AO138" s="664"/>
      <c r="AP138" s="664"/>
      <c r="AQ138" s="664"/>
      <c r="AR138" s="664"/>
      <c r="AS138" s="664"/>
      <c r="AT138" s="664"/>
      <c r="AU138" s="664"/>
      <c r="AV138" s="664"/>
      <c r="AW138" s="664"/>
      <c r="AX138" s="665"/>
      <c r="AY138" s="71"/>
      <c r="AZ138" s="633"/>
      <c r="BA138" s="635"/>
      <c r="BB138" s="711"/>
      <c r="BC138" s="712"/>
      <c r="BD138" s="711"/>
      <c r="BE138" s="739"/>
      <c r="BF138" s="739"/>
      <c r="BG138" s="739"/>
      <c r="BH138" s="739"/>
      <c r="BI138" s="739"/>
      <c r="BJ138" s="739"/>
      <c r="BK138" s="739"/>
      <c r="BL138" s="739"/>
      <c r="BM138" s="739"/>
      <c r="BN138" s="739"/>
      <c r="BO138" s="739"/>
      <c r="BP138" s="739"/>
      <c r="BQ138" s="739"/>
      <c r="BR138" s="739"/>
      <c r="BS138" s="739"/>
      <c r="BT138" s="739"/>
      <c r="BU138" s="740"/>
      <c r="BV138" s="676"/>
      <c r="BW138" s="677"/>
      <c r="BX138" s="677"/>
      <c r="BY138" s="677"/>
      <c r="BZ138" s="677"/>
      <c r="CA138" s="677"/>
      <c r="CB138" s="677"/>
      <c r="CC138" s="677"/>
      <c r="CD138" s="677"/>
      <c r="CE138" s="677"/>
      <c r="CF138" s="677"/>
      <c r="CG138" s="677"/>
      <c r="CH138" s="677"/>
      <c r="CI138" s="677"/>
      <c r="CJ138" s="677"/>
      <c r="CK138" s="678"/>
    </row>
    <row r="139" spans="2:169" ht="5.25" customHeight="1">
      <c r="B139" s="633"/>
      <c r="C139" s="634"/>
      <c r="D139" s="661"/>
      <c r="E139" s="661"/>
      <c r="F139" s="661"/>
      <c r="G139" s="661"/>
      <c r="H139" s="661"/>
      <c r="I139" s="661"/>
      <c r="J139" s="661"/>
      <c r="K139" s="661"/>
      <c r="L139" s="661"/>
      <c r="M139" s="661"/>
      <c r="N139" s="661"/>
      <c r="O139" s="661"/>
      <c r="P139" s="661"/>
      <c r="Q139" s="661"/>
      <c r="R139" s="661"/>
      <c r="S139" s="661"/>
      <c r="T139" s="661"/>
      <c r="U139" s="661"/>
      <c r="V139" s="661"/>
      <c r="W139" s="661"/>
      <c r="X139" s="661"/>
      <c r="Y139" s="661"/>
      <c r="Z139" s="661"/>
      <c r="AA139" s="661"/>
      <c r="AB139" s="661"/>
      <c r="AC139" s="661"/>
      <c r="AD139" s="661"/>
      <c r="AE139" s="661"/>
      <c r="AF139" s="661"/>
      <c r="AG139" s="661"/>
      <c r="AH139" s="661"/>
      <c r="AI139" s="661"/>
      <c r="AJ139" s="661"/>
      <c r="AK139" s="661"/>
      <c r="AL139" s="662"/>
      <c r="AM139" s="663"/>
      <c r="AN139" s="664"/>
      <c r="AO139" s="664"/>
      <c r="AP139" s="664"/>
      <c r="AQ139" s="664"/>
      <c r="AR139" s="664"/>
      <c r="AS139" s="664"/>
      <c r="AT139" s="664"/>
      <c r="AU139" s="664"/>
      <c r="AV139" s="664"/>
      <c r="AW139" s="664"/>
      <c r="AX139" s="665"/>
      <c r="AY139" s="71"/>
      <c r="AZ139" s="633"/>
      <c r="BA139" s="635"/>
      <c r="BB139" s="711"/>
      <c r="BC139" s="712"/>
      <c r="BD139" s="711"/>
      <c r="BE139" s="739"/>
      <c r="BF139" s="739"/>
      <c r="BG139" s="739"/>
      <c r="BH139" s="739"/>
      <c r="BI139" s="739"/>
      <c r="BJ139" s="739"/>
      <c r="BK139" s="739"/>
      <c r="BL139" s="739"/>
      <c r="BM139" s="739"/>
      <c r="BN139" s="739"/>
      <c r="BO139" s="739"/>
      <c r="BP139" s="739"/>
      <c r="BQ139" s="739"/>
      <c r="BR139" s="739"/>
      <c r="BS139" s="739"/>
      <c r="BT139" s="739"/>
      <c r="BU139" s="740"/>
      <c r="BV139" s="676"/>
      <c r="BW139" s="677"/>
      <c r="BX139" s="677"/>
      <c r="BY139" s="677"/>
      <c r="BZ139" s="677"/>
      <c r="CA139" s="677"/>
      <c r="CB139" s="677"/>
      <c r="CC139" s="677"/>
      <c r="CD139" s="677"/>
      <c r="CE139" s="677"/>
      <c r="CF139" s="677"/>
      <c r="CG139" s="677"/>
      <c r="CH139" s="677"/>
      <c r="CI139" s="677"/>
      <c r="CJ139" s="677"/>
      <c r="CK139" s="678"/>
    </row>
    <row r="140" spans="2:169" ht="5.25" customHeight="1" thickBot="1">
      <c r="B140" s="633"/>
      <c r="C140" s="634"/>
      <c r="D140" s="661"/>
      <c r="E140" s="661"/>
      <c r="F140" s="661"/>
      <c r="G140" s="661"/>
      <c r="H140" s="661"/>
      <c r="I140" s="661"/>
      <c r="J140" s="661"/>
      <c r="K140" s="661"/>
      <c r="L140" s="661"/>
      <c r="M140" s="661"/>
      <c r="N140" s="661"/>
      <c r="O140" s="661"/>
      <c r="P140" s="661"/>
      <c r="Q140" s="661"/>
      <c r="R140" s="661"/>
      <c r="S140" s="661"/>
      <c r="T140" s="661"/>
      <c r="U140" s="661"/>
      <c r="V140" s="661"/>
      <c r="W140" s="661"/>
      <c r="X140" s="661"/>
      <c r="Y140" s="661"/>
      <c r="Z140" s="661"/>
      <c r="AA140" s="661"/>
      <c r="AB140" s="661"/>
      <c r="AC140" s="661"/>
      <c r="AD140" s="661"/>
      <c r="AE140" s="661"/>
      <c r="AF140" s="661"/>
      <c r="AG140" s="661"/>
      <c r="AH140" s="661"/>
      <c r="AI140" s="661"/>
      <c r="AJ140" s="661"/>
      <c r="AK140" s="661"/>
      <c r="AL140" s="662"/>
      <c r="AM140" s="733"/>
      <c r="AN140" s="734"/>
      <c r="AO140" s="734"/>
      <c r="AP140" s="734"/>
      <c r="AQ140" s="734"/>
      <c r="AR140" s="734"/>
      <c r="AS140" s="734"/>
      <c r="AT140" s="734"/>
      <c r="AU140" s="734"/>
      <c r="AV140" s="734"/>
      <c r="AW140" s="734"/>
      <c r="AX140" s="735"/>
      <c r="AY140" s="71"/>
      <c r="AZ140" s="671"/>
      <c r="BA140" s="672"/>
      <c r="BB140" s="713"/>
      <c r="BC140" s="714"/>
      <c r="BD140" s="713"/>
      <c r="BE140" s="741"/>
      <c r="BF140" s="741"/>
      <c r="BG140" s="741"/>
      <c r="BH140" s="741"/>
      <c r="BI140" s="741"/>
      <c r="BJ140" s="741"/>
      <c r="BK140" s="741"/>
      <c r="BL140" s="741"/>
      <c r="BM140" s="741"/>
      <c r="BN140" s="741"/>
      <c r="BO140" s="741"/>
      <c r="BP140" s="741"/>
      <c r="BQ140" s="741"/>
      <c r="BR140" s="741"/>
      <c r="BS140" s="741"/>
      <c r="BT140" s="741"/>
      <c r="BU140" s="742"/>
      <c r="BV140" s="679"/>
      <c r="BW140" s="680"/>
      <c r="BX140" s="680"/>
      <c r="BY140" s="680"/>
      <c r="BZ140" s="680"/>
      <c r="CA140" s="680"/>
      <c r="CB140" s="680"/>
      <c r="CC140" s="680"/>
      <c r="CD140" s="680"/>
      <c r="CE140" s="680"/>
      <c r="CF140" s="680"/>
      <c r="CG140" s="680"/>
      <c r="CH140" s="680"/>
      <c r="CI140" s="680"/>
      <c r="CJ140" s="680"/>
      <c r="CK140" s="681"/>
    </row>
    <row r="141" spans="2:169" ht="5.25" customHeight="1">
      <c r="B141" s="608" t="s">
        <v>31</v>
      </c>
      <c r="C141" s="609"/>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9"/>
      <c r="AL141" s="636"/>
      <c r="AM141" s="682">
        <v>0</v>
      </c>
      <c r="AN141" s="683"/>
      <c r="AO141" s="683"/>
      <c r="AP141" s="683"/>
      <c r="AQ141" s="683"/>
      <c r="AR141" s="683"/>
      <c r="AS141" s="683"/>
      <c r="AT141" s="683"/>
      <c r="AU141" s="683"/>
      <c r="AV141" s="683"/>
      <c r="AW141" s="683"/>
      <c r="AX141" s="684"/>
      <c r="AY141" s="71"/>
      <c r="AZ141" s="691" t="s">
        <v>139</v>
      </c>
      <c r="BA141" s="692"/>
      <c r="BB141" s="692"/>
      <c r="BC141" s="692"/>
      <c r="BD141" s="692"/>
      <c r="BE141" s="692"/>
      <c r="BF141" s="692"/>
      <c r="BG141" s="692"/>
      <c r="BH141" s="692"/>
      <c r="BI141" s="692"/>
      <c r="BJ141" s="692"/>
      <c r="BK141" s="692"/>
      <c r="BL141" s="692"/>
      <c r="BM141" s="692"/>
      <c r="BN141" s="692"/>
      <c r="BO141" s="692"/>
      <c r="BP141" s="692"/>
      <c r="BQ141" s="692"/>
      <c r="BR141" s="692"/>
      <c r="BS141" s="692"/>
      <c r="BT141" s="692"/>
      <c r="BU141" s="693"/>
      <c r="BV141" s="700" t="e">
        <f ca="1">SUM(BV111:CK125)</f>
        <v>#DIV/0!</v>
      </c>
      <c r="BW141" s="701"/>
      <c r="BX141" s="701"/>
      <c r="BY141" s="701"/>
      <c r="BZ141" s="701"/>
      <c r="CA141" s="701"/>
      <c r="CB141" s="701"/>
      <c r="CC141" s="701"/>
      <c r="CD141" s="701"/>
      <c r="CE141" s="701"/>
      <c r="CF141" s="701"/>
      <c r="CG141" s="701"/>
      <c r="CH141" s="701"/>
      <c r="CI141" s="701"/>
      <c r="CJ141" s="701"/>
      <c r="CK141" s="702"/>
    </row>
    <row r="142" spans="2:169" ht="5.25" customHeight="1">
      <c r="B142" s="612"/>
      <c r="C142" s="610"/>
      <c r="D142" s="610"/>
      <c r="E142" s="610"/>
      <c r="F142" s="610"/>
      <c r="G142" s="610"/>
      <c r="H142" s="610"/>
      <c r="I142" s="610"/>
      <c r="J142" s="610"/>
      <c r="K142" s="610"/>
      <c r="L142" s="610"/>
      <c r="M142" s="610"/>
      <c r="N142" s="610"/>
      <c r="O142" s="610"/>
      <c r="P142" s="610"/>
      <c r="Q142" s="610"/>
      <c r="R142" s="610"/>
      <c r="S142" s="610"/>
      <c r="T142" s="610"/>
      <c r="U142" s="610"/>
      <c r="V142" s="610"/>
      <c r="W142" s="610"/>
      <c r="X142" s="610"/>
      <c r="Y142" s="610"/>
      <c r="Z142" s="610"/>
      <c r="AA142" s="610"/>
      <c r="AB142" s="610"/>
      <c r="AC142" s="610"/>
      <c r="AD142" s="610"/>
      <c r="AE142" s="610"/>
      <c r="AF142" s="610"/>
      <c r="AG142" s="610"/>
      <c r="AH142" s="610"/>
      <c r="AI142" s="610"/>
      <c r="AJ142" s="610"/>
      <c r="AK142" s="610"/>
      <c r="AL142" s="611"/>
      <c r="AM142" s="685"/>
      <c r="AN142" s="686"/>
      <c r="AO142" s="686"/>
      <c r="AP142" s="686"/>
      <c r="AQ142" s="686"/>
      <c r="AR142" s="686"/>
      <c r="AS142" s="686"/>
      <c r="AT142" s="686"/>
      <c r="AU142" s="686"/>
      <c r="AV142" s="686"/>
      <c r="AW142" s="686"/>
      <c r="AX142" s="687"/>
      <c r="AY142" s="71"/>
      <c r="AZ142" s="694"/>
      <c r="BA142" s="695"/>
      <c r="BB142" s="695"/>
      <c r="BC142" s="695"/>
      <c r="BD142" s="695"/>
      <c r="BE142" s="695"/>
      <c r="BF142" s="695"/>
      <c r="BG142" s="695"/>
      <c r="BH142" s="695"/>
      <c r="BI142" s="695"/>
      <c r="BJ142" s="695"/>
      <c r="BK142" s="695"/>
      <c r="BL142" s="695"/>
      <c r="BM142" s="695"/>
      <c r="BN142" s="695"/>
      <c r="BO142" s="695"/>
      <c r="BP142" s="695"/>
      <c r="BQ142" s="695"/>
      <c r="BR142" s="695"/>
      <c r="BS142" s="695"/>
      <c r="BT142" s="695"/>
      <c r="BU142" s="696"/>
      <c r="BV142" s="703"/>
      <c r="BW142" s="704"/>
      <c r="BX142" s="704"/>
      <c r="BY142" s="704"/>
      <c r="BZ142" s="704"/>
      <c r="CA142" s="704"/>
      <c r="CB142" s="704"/>
      <c r="CC142" s="704"/>
      <c r="CD142" s="704"/>
      <c r="CE142" s="704"/>
      <c r="CF142" s="704"/>
      <c r="CG142" s="704"/>
      <c r="CH142" s="704"/>
      <c r="CI142" s="704"/>
      <c r="CJ142" s="704"/>
      <c r="CK142" s="705"/>
    </row>
    <row r="143" spans="2:169" ht="5.25" customHeight="1">
      <c r="B143" s="612"/>
      <c r="C143" s="610"/>
      <c r="D143" s="610"/>
      <c r="E143" s="610"/>
      <c r="F143" s="610"/>
      <c r="G143" s="610"/>
      <c r="H143" s="610"/>
      <c r="I143" s="610"/>
      <c r="J143" s="610"/>
      <c r="K143" s="610"/>
      <c r="L143" s="610"/>
      <c r="M143" s="610"/>
      <c r="N143" s="610"/>
      <c r="O143" s="610"/>
      <c r="P143" s="610"/>
      <c r="Q143" s="610"/>
      <c r="R143" s="610"/>
      <c r="S143" s="610"/>
      <c r="T143" s="610"/>
      <c r="U143" s="610"/>
      <c r="V143" s="610"/>
      <c r="W143" s="610"/>
      <c r="X143" s="610"/>
      <c r="Y143" s="610"/>
      <c r="Z143" s="610"/>
      <c r="AA143" s="610"/>
      <c r="AB143" s="610"/>
      <c r="AC143" s="610"/>
      <c r="AD143" s="610"/>
      <c r="AE143" s="610"/>
      <c r="AF143" s="610"/>
      <c r="AG143" s="610"/>
      <c r="AH143" s="610"/>
      <c r="AI143" s="610"/>
      <c r="AJ143" s="610"/>
      <c r="AK143" s="610"/>
      <c r="AL143" s="611"/>
      <c r="AM143" s="685"/>
      <c r="AN143" s="686"/>
      <c r="AO143" s="686"/>
      <c r="AP143" s="686"/>
      <c r="AQ143" s="686"/>
      <c r="AR143" s="686"/>
      <c r="AS143" s="686"/>
      <c r="AT143" s="686"/>
      <c r="AU143" s="686"/>
      <c r="AV143" s="686"/>
      <c r="AW143" s="686"/>
      <c r="AX143" s="687"/>
      <c r="AY143" s="71"/>
      <c r="AZ143" s="694"/>
      <c r="BA143" s="695"/>
      <c r="BB143" s="695"/>
      <c r="BC143" s="695"/>
      <c r="BD143" s="695"/>
      <c r="BE143" s="695"/>
      <c r="BF143" s="695"/>
      <c r="BG143" s="695"/>
      <c r="BH143" s="695"/>
      <c r="BI143" s="695"/>
      <c r="BJ143" s="695"/>
      <c r="BK143" s="695"/>
      <c r="BL143" s="695"/>
      <c r="BM143" s="695"/>
      <c r="BN143" s="695"/>
      <c r="BO143" s="695"/>
      <c r="BP143" s="695"/>
      <c r="BQ143" s="695"/>
      <c r="BR143" s="695"/>
      <c r="BS143" s="695"/>
      <c r="BT143" s="695"/>
      <c r="BU143" s="696"/>
      <c r="BV143" s="703"/>
      <c r="BW143" s="704"/>
      <c r="BX143" s="704"/>
      <c r="BY143" s="704"/>
      <c r="BZ143" s="704"/>
      <c r="CA143" s="704"/>
      <c r="CB143" s="704"/>
      <c r="CC143" s="704"/>
      <c r="CD143" s="704"/>
      <c r="CE143" s="704"/>
      <c r="CF143" s="704"/>
      <c r="CG143" s="704"/>
      <c r="CH143" s="704"/>
      <c r="CI143" s="704"/>
      <c r="CJ143" s="704"/>
      <c r="CK143" s="705"/>
    </row>
    <row r="144" spans="2:169" ht="10.5" customHeight="1" thickBot="1">
      <c r="B144" s="613"/>
      <c r="C144" s="614"/>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4"/>
      <c r="AD144" s="614"/>
      <c r="AE144" s="614"/>
      <c r="AF144" s="614"/>
      <c r="AG144" s="614"/>
      <c r="AH144" s="614"/>
      <c r="AI144" s="614"/>
      <c r="AJ144" s="614"/>
      <c r="AK144" s="614"/>
      <c r="AL144" s="615"/>
      <c r="AM144" s="688"/>
      <c r="AN144" s="689"/>
      <c r="AO144" s="689"/>
      <c r="AP144" s="689"/>
      <c r="AQ144" s="689"/>
      <c r="AR144" s="689"/>
      <c r="AS144" s="689"/>
      <c r="AT144" s="689"/>
      <c r="AU144" s="689"/>
      <c r="AV144" s="689"/>
      <c r="AW144" s="689"/>
      <c r="AX144" s="690"/>
      <c r="AY144" s="71"/>
      <c r="AZ144" s="697"/>
      <c r="BA144" s="698"/>
      <c r="BB144" s="698"/>
      <c r="BC144" s="698"/>
      <c r="BD144" s="698"/>
      <c r="BE144" s="698"/>
      <c r="BF144" s="698"/>
      <c r="BG144" s="698"/>
      <c r="BH144" s="698"/>
      <c r="BI144" s="698"/>
      <c r="BJ144" s="698"/>
      <c r="BK144" s="698"/>
      <c r="BL144" s="698"/>
      <c r="BM144" s="698"/>
      <c r="BN144" s="698"/>
      <c r="BO144" s="698"/>
      <c r="BP144" s="698"/>
      <c r="BQ144" s="698"/>
      <c r="BR144" s="698"/>
      <c r="BS144" s="698"/>
      <c r="BT144" s="698"/>
      <c r="BU144" s="699"/>
      <c r="BV144" s="706"/>
      <c r="BW144" s="707"/>
      <c r="BX144" s="707"/>
      <c r="BY144" s="707"/>
      <c r="BZ144" s="707"/>
      <c r="CA144" s="707"/>
      <c r="CB144" s="707"/>
      <c r="CC144" s="707"/>
      <c r="CD144" s="707"/>
      <c r="CE144" s="707"/>
      <c r="CF144" s="707"/>
      <c r="CG144" s="707"/>
      <c r="CH144" s="707"/>
      <c r="CI144" s="707"/>
      <c r="CJ144" s="707"/>
      <c r="CK144" s="708"/>
    </row>
    <row r="145" spans="2:169" ht="8.1" customHeight="1">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D145" s="86"/>
      <c r="CE145" s="72"/>
      <c r="CF145" s="72"/>
      <c r="CG145" s="72"/>
      <c r="CH145" s="69"/>
      <c r="CI145" s="69"/>
      <c r="CJ145" s="71"/>
      <c r="CK145" s="71"/>
      <c r="CL145" s="71"/>
      <c r="CM145" s="74"/>
      <c r="CN145" s="593"/>
      <c r="CO145" s="593"/>
      <c r="CP145" s="593"/>
      <c r="CQ145" s="593"/>
      <c r="CR145" s="593"/>
      <c r="CS145" s="593"/>
      <c r="CT145" s="593"/>
      <c r="CU145" s="593"/>
      <c r="CV145" s="747"/>
      <c r="CW145" s="747"/>
      <c r="CX145" s="747"/>
      <c r="CY145" s="747"/>
      <c r="CZ145" s="747"/>
      <c r="DA145" s="747"/>
      <c r="DB145" s="747"/>
      <c r="DC145" s="747"/>
      <c r="DD145" s="747"/>
      <c r="DE145" s="747"/>
      <c r="DF145" s="747"/>
      <c r="DG145" s="747"/>
      <c r="DH145" s="747"/>
      <c r="DI145" s="747"/>
      <c r="DJ145" s="747"/>
      <c r="DK145" s="747"/>
      <c r="DL145" s="747"/>
      <c r="DM145" s="593"/>
      <c r="DN145" s="593"/>
      <c r="DO145" s="593"/>
      <c r="DP145" s="593"/>
      <c r="DQ145" s="593"/>
      <c r="DR145" s="593"/>
      <c r="DS145" s="593"/>
      <c r="DT145" s="593"/>
      <c r="DU145" s="593"/>
      <c r="DV145" s="593"/>
      <c r="DW145" s="593"/>
      <c r="DX145" s="593"/>
      <c r="DY145" s="593"/>
      <c r="DZ145" s="593"/>
      <c r="EA145" s="593"/>
      <c r="EB145" s="593"/>
      <c r="EC145" s="593"/>
      <c r="ED145" s="593"/>
      <c r="EE145" s="593"/>
      <c r="EF145" s="593"/>
      <c r="EG145" s="748"/>
      <c r="EH145" s="748"/>
      <c r="EI145" s="748"/>
      <c r="EJ145" s="748"/>
      <c r="EK145" s="748"/>
      <c r="EL145" s="748"/>
      <c r="EM145" s="748"/>
      <c r="EN145" s="748"/>
      <c r="EO145" s="748"/>
      <c r="EP145" s="748"/>
      <c r="EQ145" s="748"/>
      <c r="ER145" s="748"/>
      <c r="ES145" s="749"/>
      <c r="ET145" s="749"/>
      <c r="EU145" s="749"/>
      <c r="EV145" s="749"/>
      <c r="EW145" s="749"/>
      <c r="EX145" s="749"/>
      <c r="EY145" s="749"/>
      <c r="EZ145" s="749"/>
      <c r="FA145" s="749"/>
      <c r="FB145" s="749"/>
      <c r="FC145" s="749"/>
      <c r="FD145" s="749"/>
      <c r="FE145" s="749"/>
      <c r="FF145" s="749"/>
      <c r="FG145" s="749"/>
      <c r="FH145" s="749"/>
      <c r="FI145" s="72"/>
      <c r="FJ145" s="72"/>
      <c r="FK145" s="72"/>
      <c r="FL145" s="72"/>
      <c r="FM145" s="72"/>
    </row>
    <row r="146" spans="2:169" ht="15.75" customHeight="1">
      <c r="B146" s="593"/>
      <c r="C146" s="593"/>
      <c r="D146" s="593"/>
      <c r="E146" s="593"/>
      <c r="F146" s="593"/>
      <c r="G146" s="593"/>
      <c r="H146" s="593"/>
      <c r="I146" s="593"/>
      <c r="J146" s="85"/>
      <c r="K146" s="85"/>
      <c r="L146" s="85"/>
      <c r="M146" s="85"/>
      <c r="N146" s="85"/>
      <c r="O146" s="85"/>
      <c r="P146" s="85"/>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N146" s="593"/>
      <c r="BO146" s="593"/>
      <c r="BP146" s="593"/>
      <c r="BQ146" s="593"/>
      <c r="BR146" s="593"/>
      <c r="BS146" s="593"/>
      <c r="BT146" s="593"/>
      <c r="BU146" s="593"/>
      <c r="BV146" s="593"/>
      <c r="BW146" s="593"/>
      <c r="BX146" s="593"/>
      <c r="BY146" s="593"/>
      <c r="BZ146" s="593"/>
      <c r="CA146" s="593"/>
      <c r="CB146" s="593"/>
      <c r="CC146" s="593"/>
      <c r="CD146" s="593"/>
      <c r="CE146" s="593"/>
      <c r="CF146" s="593"/>
      <c r="CG146" s="593"/>
      <c r="CH146" s="593"/>
      <c r="CI146" s="593"/>
      <c r="CJ146" s="593"/>
      <c r="CK146" s="593"/>
      <c r="CL146" s="74"/>
      <c r="CM146" s="74"/>
      <c r="CN146" s="593"/>
      <c r="CO146" s="593"/>
      <c r="CP146" s="593"/>
      <c r="CQ146" s="593"/>
      <c r="CR146" s="593"/>
      <c r="CS146" s="593"/>
      <c r="CT146" s="593"/>
      <c r="CU146" s="593"/>
      <c r="CV146" s="747"/>
      <c r="CW146" s="747"/>
      <c r="CX146" s="747"/>
      <c r="CY146" s="747"/>
      <c r="CZ146" s="747"/>
      <c r="DA146" s="747"/>
      <c r="DB146" s="747"/>
      <c r="DC146" s="747"/>
      <c r="DD146" s="747"/>
      <c r="DE146" s="747"/>
      <c r="DF146" s="747"/>
      <c r="DG146" s="747"/>
      <c r="DH146" s="747"/>
      <c r="DI146" s="747"/>
      <c r="DJ146" s="747"/>
      <c r="DK146" s="747"/>
      <c r="DL146" s="747"/>
      <c r="DM146" s="593"/>
      <c r="DN146" s="593"/>
      <c r="DO146" s="593"/>
      <c r="DP146" s="593"/>
      <c r="DQ146" s="593"/>
      <c r="DR146" s="593"/>
      <c r="DS146" s="593"/>
      <c r="DT146" s="593"/>
      <c r="DU146" s="593"/>
      <c r="DV146" s="593"/>
      <c r="DW146" s="593"/>
      <c r="DX146" s="593"/>
      <c r="DY146" s="593"/>
      <c r="DZ146" s="593"/>
      <c r="EA146" s="593"/>
      <c r="EB146" s="593"/>
      <c r="EC146" s="593"/>
      <c r="ED146" s="593"/>
      <c r="EE146" s="593"/>
      <c r="EF146" s="593"/>
      <c r="EG146" s="748"/>
      <c r="EH146" s="748"/>
      <c r="EI146" s="748"/>
      <c r="EJ146" s="748"/>
      <c r="EK146" s="748"/>
      <c r="EL146" s="748"/>
      <c r="EM146" s="748"/>
      <c r="EN146" s="748"/>
      <c r="EO146" s="748"/>
      <c r="EP146" s="748"/>
      <c r="EQ146" s="748"/>
      <c r="ER146" s="748"/>
      <c r="ES146" s="749"/>
      <c r="ET146" s="749"/>
      <c r="EU146" s="749"/>
      <c r="EV146" s="749"/>
      <c r="EW146" s="749"/>
      <c r="EX146" s="749"/>
      <c r="EY146" s="749"/>
      <c r="EZ146" s="749"/>
      <c r="FA146" s="749"/>
      <c r="FB146" s="749"/>
      <c r="FC146" s="749"/>
      <c r="FD146" s="749"/>
      <c r="FE146" s="749"/>
      <c r="FF146" s="749"/>
      <c r="FG146" s="749"/>
      <c r="FH146" s="749"/>
      <c r="FI146" s="72"/>
      <c r="FJ146" s="72"/>
      <c r="FK146" s="72"/>
      <c r="FL146" s="72"/>
      <c r="FM146" s="72"/>
    </row>
    <row r="147" spans="2:169" ht="16.5" customHeight="1">
      <c r="CH147" s="91"/>
      <c r="CI147" s="91"/>
      <c r="CJ147" s="748"/>
      <c r="CK147" s="748"/>
      <c r="CL147" s="748"/>
      <c r="CM147" s="748"/>
      <c r="CN147" s="748"/>
      <c r="CO147" s="748"/>
      <c r="CP147" s="748"/>
      <c r="CQ147" s="748"/>
      <c r="CR147" s="748"/>
      <c r="CS147" s="748"/>
      <c r="CT147" s="748"/>
      <c r="CU147" s="748"/>
      <c r="CV147" s="750"/>
      <c r="CW147" s="750"/>
      <c r="CX147" s="750"/>
      <c r="CY147" s="750"/>
      <c r="CZ147" s="750"/>
      <c r="DA147" s="750"/>
      <c r="DB147" s="750"/>
      <c r="DC147" s="750"/>
      <c r="DD147" s="750"/>
      <c r="DE147" s="750"/>
      <c r="DF147" s="750"/>
      <c r="DG147" s="750"/>
      <c r="DH147" s="750"/>
      <c r="DI147" s="750"/>
      <c r="DJ147" s="750"/>
      <c r="DK147" s="750"/>
      <c r="DL147" s="750"/>
      <c r="DM147" s="748"/>
      <c r="DN147" s="748"/>
      <c r="DO147" s="748"/>
      <c r="DP147" s="748"/>
      <c r="DQ147" s="748"/>
      <c r="DR147" s="748"/>
      <c r="DS147" s="748"/>
      <c r="DT147" s="748"/>
      <c r="DU147" s="748"/>
      <c r="DV147" s="748"/>
      <c r="DW147" s="748"/>
      <c r="DX147" s="748"/>
      <c r="DY147" s="748"/>
      <c r="DZ147" s="748"/>
      <c r="EA147" s="748"/>
      <c r="EB147" s="748"/>
      <c r="EC147" s="748"/>
      <c r="ED147" s="748"/>
      <c r="EE147" s="748"/>
      <c r="EF147" s="748"/>
      <c r="EG147" s="748"/>
      <c r="EH147" s="748"/>
      <c r="EI147" s="748"/>
      <c r="EJ147" s="748"/>
      <c r="EK147" s="748"/>
      <c r="EL147" s="748"/>
      <c r="EM147" s="748"/>
      <c r="EN147" s="748"/>
      <c r="EO147" s="748"/>
      <c r="EP147" s="748"/>
      <c r="EQ147" s="748"/>
      <c r="ER147" s="748"/>
      <c r="ES147" s="749"/>
      <c r="ET147" s="749"/>
      <c r="EU147" s="749"/>
      <c r="EV147" s="749"/>
      <c r="EW147" s="749"/>
      <c r="EX147" s="749"/>
      <c r="EY147" s="749"/>
      <c r="EZ147" s="749"/>
      <c r="FA147" s="749"/>
      <c r="FB147" s="749"/>
      <c r="FC147" s="749"/>
      <c r="FD147" s="749"/>
      <c r="FE147" s="749"/>
      <c r="FF147" s="749"/>
      <c r="FG147" s="749"/>
      <c r="FH147" s="749"/>
      <c r="FI147" s="72"/>
      <c r="FJ147" s="72"/>
      <c r="FK147" s="72"/>
      <c r="FL147" s="72"/>
      <c r="FM147" s="72"/>
    </row>
    <row r="148" spans="2:169" ht="16.5" customHeight="1">
      <c r="CH148" s="91"/>
      <c r="CI148" s="91"/>
    </row>
  </sheetData>
  <sheetProtection algorithmName="SHA-512" hashValue="tZPuU1ARopuL9TuV5HAVOM7YRE9G6/T5TXnY72HnRQG9XOO1UT2584hgiulEHQodKL+vG8JXwPd0S8/1CAkTgw==" saltValue="sqK1scubbdWEtqQ209Oeqg==" spinCount="100000" sheet="1" objects="1" scenarios="1"/>
  <protectedRanges>
    <protectedRange sqref="AU32:BY96" name="範囲1"/>
    <protectedRange sqref="D106:AX140" name="範囲2"/>
  </protectedRanges>
  <mergeCells count="270">
    <mergeCell ref="DS147:DT147"/>
    <mergeCell ref="DU147:DV147"/>
    <mergeCell ref="EI147:EJ147"/>
    <mergeCell ref="EK147:EL147"/>
    <mergeCell ref="EM147:EN147"/>
    <mergeCell ref="EO147:EP147"/>
    <mergeCell ref="EQ147:ER147"/>
    <mergeCell ref="ES147:FH147"/>
    <mergeCell ref="DW147:DX147"/>
    <mergeCell ref="DY147:DZ147"/>
    <mergeCell ref="EA147:EB147"/>
    <mergeCell ref="EC147:ED147"/>
    <mergeCell ref="EE147:EF147"/>
    <mergeCell ref="EG147:EH147"/>
    <mergeCell ref="CJ147:CK147"/>
    <mergeCell ref="CL147:CM147"/>
    <mergeCell ref="CN147:CO147"/>
    <mergeCell ref="CP147:CQ147"/>
    <mergeCell ref="CR147:CS147"/>
    <mergeCell ref="CT147:CU147"/>
    <mergeCell ref="EA146:EB146"/>
    <mergeCell ref="EC146:ED146"/>
    <mergeCell ref="EE146:EF146"/>
    <mergeCell ref="DO146:DP146"/>
    <mergeCell ref="DQ146:DR146"/>
    <mergeCell ref="DS146:DT146"/>
    <mergeCell ref="DU146:DV146"/>
    <mergeCell ref="DW146:DX146"/>
    <mergeCell ref="DY146:DZ146"/>
    <mergeCell ref="CN146:CO146"/>
    <mergeCell ref="CP146:CQ146"/>
    <mergeCell ref="CR146:CS146"/>
    <mergeCell ref="CT146:CU146"/>
    <mergeCell ref="CV146:DL146"/>
    <mergeCell ref="CV147:DL147"/>
    <mergeCell ref="DM147:DN147"/>
    <mergeCell ref="DO147:DP147"/>
    <mergeCell ref="DQ147:DR147"/>
    <mergeCell ref="CD146:CE146"/>
    <mergeCell ref="CF146:CG146"/>
    <mergeCell ref="CH146:CK146"/>
    <mergeCell ref="EO145:EP145"/>
    <mergeCell ref="EQ145:ER145"/>
    <mergeCell ref="ES145:FH145"/>
    <mergeCell ref="EG145:EH145"/>
    <mergeCell ref="EI145:EJ145"/>
    <mergeCell ref="EK145:EL145"/>
    <mergeCell ref="EM145:EN145"/>
    <mergeCell ref="ES146:FH146"/>
    <mergeCell ref="EG146:EH146"/>
    <mergeCell ref="EI146:EJ146"/>
    <mergeCell ref="EK146:EL146"/>
    <mergeCell ref="EM146:EN146"/>
    <mergeCell ref="EO146:EP146"/>
    <mergeCell ref="EQ146:ER146"/>
    <mergeCell ref="DM146:DN146"/>
    <mergeCell ref="B146:C146"/>
    <mergeCell ref="D146:E146"/>
    <mergeCell ref="F146:I146"/>
    <mergeCell ref="BN146:BO146"/>
    <mergeCell ref="BP146:BQ146"/>
    <mergeCell ref="BR146:BS146"/>
    <mergeCell ref="BT146:BU146"/>
    <mergeCell ref="EC145:ED145"/>
    <mergeCell ref="EE145:EF145"/>
    <mergeCell ref="DQ145:DR145"/>
    <mergeCell ref="DS145:DT145"/>
    <mergeCell ref="DU145:DV145"/>
    <mergeCell ref="DW145:DX145"/>
    <mergeCell ref="DY145:DZ145"/>
    <mergeCell ref="EA145:EB145"/>
    <mergeCell ref="CP145:CQ145"/>
    <mergeCell ref="CR145:CS145"/>
    <mergeCell ref="CT145:CU145"/>
    <mergeCell ref="CV145:DL145"/>
    <mergeCell ref="DM145:DN145"/>
    <mergeCell ref="DO145:DP145"/>
    <mergeCell ref="BV146:BY146"/>
    <mergeCell ref="BZ146:CA146"/>
    <mergeCell ref="CB146:CC146"/>
    <mergeCell ref="B141:AL144"/>
    <mergeCell ref="AM141:AX144"/>
    <mergeCell ref="AZ141:BU144"/>
    <mergeCell ref="BV141:CK144"/>
    <mergeCell ref="CN145:CO145"/>
    <mergeCell ref="BB126:BC140"/>
    <mergeCell ref="BD126:BU130"/>
    <mergeCell ref="BV126:CK130"/>
    <mergeCell ref="D131:AL135"/>
    <mergeCell ref="AM131:AX135"/>
    <mergeCell ref="BD131:BU135"/>
    <mergeCell ref="BV131:CK135"/>
    <mergeCell ref="D136:AL140"/>
    <mergeCell ref="AM136:AX140"/>
    <mergeCell ref="BD136:BU140"/>
    <mergeCell ref="B103:C140"/>
    <mergeCell ref="D103:AL105"/>
    <mergeCell ref="AM103:AX105"/>
    <mergeCell ref="BB116:BC120"/>
    <mergeCell ref="BD116:BU120"/>
    <mergeCell ref="BV116:CK120"/>
    <mergeCell ref="D121:AL125"/>
    <mergeCell ref="AM121:AX125"/>
    <mergeCell ref="BB121:BC125"/>
    <mergeCell ref="BD121:BU125"/>
    <mergeCell ref="BV121:CK125"/>
    <mergeCell ref="BB106:BC110"/>
    <mergeCell ref="BD106:BU110"/>
    <mergeCell ref="BV106:CK110"/>
    <mergeCell ref="D111:AL115"/>
    <mergeCell ref="AM111:AX115"/>
    <mergeCell ref="BB111:BC115"/>
    <mergeCell ref="BD111:BU115"/>
    <mergeCell ref="BV111:CK115"/>
    <mergeCell ref="D106:AL110"/>
    <mergeCell ref="AM106:AX110"/>
    <mergeCell ref="AZ106:BA140"/>
    <mergeCell ref="D116:AL120"/>
    <mergeCell ref="AM116:AX120"/>
    <mergeCell ref="D126:AL130"/>
    <mergeCell ref="AM126:AX130"/>
    <mergeCell ref="BV136:CK140"/>
    <mergeCell ref="D92:AH96"/>
    <mergeCell ref="AI92:AT96"/>
    <mergeCell ref="AU92:BY96"/>
    <mergeCell ref="BZ92:CK96"/>
    <mergeCell ref="B97:AH101"/>
    <mergeCell ref="AI97:AT101"/>
    <mergeCell ref="D82:AA86"/>
    <mergeCell ref="AB82:AH86"/>
    <mergeCell ref="AI82:AT86"/>
    <mergeCell ref="AU82:BY86"/>
    <mergeCell ref="BZ82:CK86"/>
    <mergeCell ref="D87:AA91"/>
    <mergeCell ref="AB87:AH91"/>
    <mergeCell ref="AI87:AT91"/>
    <mergeCell ref="AU87:BY91"/>
    <mergeCell ref="BZ87:CK91"/>
    <mergeCell ref="B29:C96"/>
    <mergeCell ref="D29:AH31"/>
    <mergeCell ref="AI29:AT31"/>
    <mergeCell ref="AU29:BY31"/>
    <mergeCell ref="BZ29:CK31"/>
    <mergeCell ref="D32:AH36"/>
    <mergeCell ref="AI32:AT36"/>
    <mergeCell ref="AU32:BY36"/>
    <mergeCell ref="D72:AA76"/>
    <mergeCell ref="AB72:AH76"/>
    <mergeCell ref="AI72:AT76"/>
    <mergeCell ref="AU72:BY76"/>
    <mergeCell ref="BZ72:CK76"/>
    <mergeCell ref="D77:AA81"/>
    <mergeCell ref="AB77:AH81"/>
    <mergeCell ref="AI77:AT81"/>
    <mergeCell ref="AU77:BY81"/>
    <mergeCell ref="BZ77:CK81"/>
    <mergeCell ref="AB52:AH56"/>
    <mergeCell ref="AI52:AT56"/>
    <mergeCell ref="AU52:BY56"/>
    <mergeCell ref="BZ52:CK56"/>
    <mergeCell ref="CN63:CO63"/>
    <mergeCell ref="D67:AA71"/>
    <mergeCell ref="AB67:AH71"/>
    <mergeCell ref="AI67:AT71"/>
    <mergeCell ref="AU67:BY71"/>
    <mergeCell ref="BZ67:CK71"/>
    <mergeCell ref="D57:AA61"/>
    <mergeCell ref="AB57:AH61"/>
    <mergeCell ref="AI57:AT61"/>
    <mergeCell ref="AU57:BY61"/>
    <mergeCell ref="BZ57:CK61"/>
    <mergeCell ref="D62:AA66"/>
    <mergeCell ref="AB62:AH66"/>
    <mergeCell ref="AI62:AT66"/>
    <mergeCell ref="AU62:BY66"/>
    <mergeCell ref="BZ62:CK66"/>
    <mergeCell ref="BZ32:CK36"/>
    <mergeCell ref="D37:AH41"/>
    <mergeCell ref="AI37:AT41"/>
    <mergeCell ref="AU37:BY41"/>
    <mergeCell ref="BZ37:CK41"/>
    <mergeCell ref="D42:AA46"/>
    <mergeCell ref="AB42:AH46"/>
    <mergeCell ref="AI42:AT46"/>
    <mergeCell ref="AU42:BY46"/>
    <mergeCell ref="BZ42:CK46"/>
    <mergeCell ref="D47:AA51"/>
    <mergeCell ref="AB47:AH51"/>
    <mergeCell ref="AI47:AT51"/>
    <mergeCell ref="AU47:BY51"/>
    <mergeCell ref="BZ47:CK51"/>
    <mergeCell ref="D52:AA56"/>
    <mergeCell ref="AQ24:AZ25"/>
    <mergeCell ref="BA24:BG25"/>
    <mergeCell ref="B24:I25"/>
    <mergeCell ref="J24:K25"/>
    <mergeCell ref="L24:P25"/>
    <mergeCell ref="Q24:R25"/>
    <mergeCell ref="S24:X25"/>
    <mergeCell ref="Y24:AB25"/>
    <mergeCell ref="BT26:CA27"/>
    <mergeCell ref="AI26:AM27"/>
    <mergeCell ref="AO26:AP27"/>
    <mergeCell ref="AQ26:AZ27"/>
    <mergeCell ref="BA26:BD27"/>
    <mergeCell ref="BE26:BG27"/>
    <mergeCell ref="BJ26:BS27"/>
    <mergeCell ref="B26:I27"/>
    <mergeCell ref="J26:R27"/>
    <mergeCell ref="S26:V27"/>
    <mergeCell ref="W26:AB27"/>
    <mergeCell ref="AC26:AD27"/>
    <mergeCell ref="AE26:AG27"/>
    <mergeCell ref="B16:I18"/>
    <mergeCell ref="J16:V18"/>
    <mergeCell ref="W16:AD18"/>
    <mergeCell ref="AE16:AJ16"/>
    <mergeCell ref="AK16:AP16"/>
    <mergeCell ref="AE17:AJ18"/>
    <mergeCell ref="AK17:AP18"/>
    <mergeCell ref="B19:I21"/>
    <mergeCell ref="AC24:AD25"/>
    <mergeCell ref="AE24:AJ25"/>
    <mergeCell ref="AK24:AN25"/>
    <mergeCell ref="AO24:AP25"/>
    <mergeCell ref="B22:I23"/>
    <mergeCell ref="J22:V23"/>
    <mergeCell ref="W22:AD23"/>
    <mergeCell ref="AE22:AP23"/>
    <mergeCell ref="J19:O21"/>
    <mergeCell ref="P19:V21"/>
    <mergeCell ref="W19:AD21"/>
    <mergeCell ref="AE19:AL21"/>
    <mergeCell ref="AM19:AP21"/>
    <mergeCell ref="O4:Q5"/>
    <mergeCell ref="R4:T5"/>
    <mergeCell ref="U4:W5"/>
    <mergeCell ref="X4:Z5"/>
    <mergeCell ref="AA4:AC5"/>
    <mergeCell ref="BC21:BH23"/>
    <mergeCell ref="BI21:BL23"/>
    <mergeCell ref="BM21:BX23"/>
    <mergeCell ref="BY21:CK23"/>
    <mergeCell ref="AT21:BB23"/>
    <mergeCell ref="AT15:BB19"/>
    <mergeCell ref="BC15:CK20"/>
    <mergeCell ref="N2:BQ2"/>
    <mergeCell ref="BR2:BY2"/>
    <mergeCell ref="BZ2:CC2"/>
    <mergeCell ref="CD2:CG2"/>
    <mergeCell ref="CH2:CK2"/>
    <mergeCell ref="N3:BQ3"/>
    <mergeCell ref="AT8:BB14"/>
    <mergeCell ref="BC8:CK14"/>
    <mergeCell ref="B12:N14"/>
    <mergeCell ref="O12:Z14"/>
    <mergeCell ref="AA12:AH14"/>
    <mergeCell ref="AI12:AM14"/>
    <mergeCell ref="AN12:AP14"/>
    <mergeCell ref="AR4:CB5"/>
    <mergeCell ref="CH4:CK5"/>
    <mergeCell ref="B6:N7"/>
    <mergeCell ref="O6:AP7"/>
    <mergeCell ref="AR6:AS23"/>
    <mergeCell ref="AT6:BB7"/>
    <mergeCell ref="BC6:CB7"/>
    <mergeCell ref="CC6:CK7"/>
    <mergeCell ref="B8:N11"/>
    <mergeCell ref="O8:AP11"/>
    <mergeCell ref="B4:N5"/>
  </mergeCells>
  <phoneticPr fontId="3"/>
  <dataValidations count="1">
    <dataValidation type="whole" operator="greaterThanOrEqual" allowBlank="1" showInputMessage="1" showErrorMessage="1" sqref="AI26:AM27 W26:AB27 AE17:AP18" xr:uid="{9B4C4C99-DF5A-42E5-A974-86E79FDFFEB5}">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view="pageBreakPreview" zoomScale="60" zoomScaleNormal="100" workbookViewId="0">
      <selection activeCell="CQ10" sqref="CQ10"/>
    </sheetView>
  </sheetViews>
  <sheetFormatPr defaultColWidth="1.25" defaultRowHeight="16.5" customHeight="1"/>
  <cols>
    <col min="1" max="1" width="1" style="64" customWidth="1"/>
    <col min="2" max="256" width="1.125" style="64" customWidth="1"/>
    <col min="257" max="16384" width="1.25" style="64"/>
  </cols>
  <sheetData>
    <row r="1" spans="1:141" ht="12"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248" t="s">
        <v>360</v>
      </c>
      <c r="CG1" s="63"/>
      <c r="CH1" s="63"/>
      <c r="CI1" s="63"/>
      <c r="CJ1" s="63"/>
      <c r="CK1" s="63"/>
      <c r="CL1" s="63"/>
    </row>
    <row r="2" spans="1:141" ht="20.100000000000001" customHeight="1" thickBot="1">
      <c r="A2" s="65"/>
      <c r="B2" s="65"/>
      <c r="C2" s="65"/>
      <c r="D2" s="65"/>
      <c r="E2" s="65"/>
      <c r="F2" s="65"/>
      <c r="G2" s="65"/>
      <c r="H2" s="65"/>
      <c r="I2" s="65"/>
      <c r="J2" s="65"/>
      <c r="K2" s="65"/>
      <c r="L2" s="65"/>
      <c r="M2" s="65"/>
      <c r="N2" s="290" t="s">
        <v>19</v>
      </c>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1"/>
      <c r="BR2" s="292">
        <f>施設情報!C3</f>
        <v>0</v>
      </c>
      <c r="BS2" s="293"/>
      <c r="BT2" s="293"/>
      <c r="BU2" s="293"/>
      <c r="BV2" s="293"/>
      <c r="BW2" s="293"/>
      <c r="BX2" s="293"/>
      <c r="BY2" s="294"/>
      <c r="BZ2" s="295" t="s">
        <v>0</v>
      </c>
      <c r="CA2" s="295"/>
      <c r="CB2" s="295"/>
      <c r="CC2" s="296"/>
      <c r="CD2" s="297">
        <f>施設情報!E3</f>
        <v>0</v>
      </c>
      <c r="CE2" s="293"/>
      <c r="CF2" s="293"/>
      <c r="CG2" s="298"/>
      <c r="CH2" s="299" t="s">
        <v>1</v>
      </c>
      <c r="CI2" s="295"/>
      <c r="CJ2" s="295"/>
      <c r="CK2" s="300"/>
      <c r="CL2" s="65"/>
    </row>
    <row r="3" spans="1:141" ht="26.25" customHeight="1" thickBot="1">
      <c r="A3" s="66"/>
      <c r="B3" s="66"/>
      <c r="C3" s="66"/>
      <c r="D3" s="66"/>
      <c r="E3" s="66"/>
      <c r="F3" s="66"/>
      <c r="G3" s="66"/>
      <c r="H3" s="66"/>
      <c r="I3" s="66"/>
      <c r="J3" s="66"/>
      <c r="K3" s="66"/>
      <c r="L3" s="66"/>
      <c r="M3" s="66"/>
      <c r="N3" s="301" t="s">
        <v>123</v>
      </c>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67"/>
      <c r="BS3" s="67"/>
      <c r="BT3" s="67"/>
      <c r="BU3" s="67"/>
      <c r="BV3" s="67"/>
      <c r="BW3" s="67"/>
      <c r="BX3" s="67"/>
      <c r="BY3" s="67"/>
      <c r="BZ3" s="67"/>
      <c r="CA3" s="67"/>
      <c r="CB3" s="67"/>
    </row>
    <row r="4" spans="1:141" ht="9.75" customHeight="1" thickTop="1">
      <c r="B4" s="406" t="s">
        <v>5</v>
      </c>
      <c r="C4" s="407"/>
      <c r="D4" s="407"/>
      <c r="E4" s="407"/>
      <c r="F4" s="407"/>
      <c r="G4" s="407"/>
      <c r="H4" s="407"/>
      <c r="I4" s="407"/>
      <c r="J4" s="407"/>
      <c r="K4" s="407"/>
      <c r="L4" s="407"/>
      <c r="M4" s="407"/>
      <c r="N4" s="407"/>
      <c r="O4" s="410">
        <v>1</v>
      </c>
      <c r="P4" s="411"/>
      <c r="Q4" s="411"/>
      <c r="R4" s="411">
        <v>4</v>
      </c>
      <c r="S4" s="411"/>
      <c r="T4" s="411"/>
      <c r="U4" s="411">
        <v>1</v>
      </c>
      <c r="V4" s="411"/>
      <c r="W4" s="411"/>
      <c r="X4" s="411">
        <v>0</v>
      </c>
      <c r="Y4" s="411"/>
      <c r="Z4" s="411"/>
      <c r="AA4" s="411">
        <v>0</v>
      </c>
      <c r="AB4" s="411"/>
      <c r="AC4" s="414"/>
      <c r="AD4" s="68"/>
      <c r="AE4" s="68"/>
      <c r="AF4" s="68"/>
      <c r="AG4" s="68"/>
      <c r="AH4" s="68"/>
      <c r="AI4" s="68"/>
      <c r="AJ4" s="68"/>
      <c r="AK4" s="68"/>
      <c r="AL4" s="68"/>
      <c r="AM4" s="68"/>
      <c r="AN4" s="68"/>
      <c r="AO4" s="68"/>
      <c r="AP4" s="68"/>
      <c r="AQ4" s="68"/>
      <c r="AR4" s="344" t="s">
        <v>278</v>
      </c>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B4" s="344"/>
      <c r="CC4" s="72"/>
      <c r="CD4" s="72"/>
      <c r="CE4" s="72"/>
      <c r="CF4" s="72"/>
      <c r="CG4" s="72"/>
      <c r="CH4" s="346">
        <v>1</v>
      </c>
      <c r="CI4" s="347"/>
      <c r="CJ4" s="347"/>
      <c r="CK4" s="348"/>
    </row>
    <row r="5" spans="1:141" ht="10.5" customHeight="1" thickBot="1">
      <c r="B5" s="408"/>
      <c r="C5" s="409"/>
      <c r="D5" s="409"/>
      <c r="E5" s="409"/>
      <c r="F5" s="409"/>
      <c r="G5" s="409"/>
      <c r="H5" s="409"/>
      <c r="I5" s="409"/>
      <c r="J5" s="409"/>
      <c r="K5" s="409"/>
      <c r="L5" s="409"/>
      <c r="M5" s="409"/>
      <c r="N5" s="409"/>
      <c r="O5" s="412"/>
      <c r="P5" s="413"/>
      <c r="Q5" s="413"/>
      <c r="R5" s="413"/>
      <c r="S5" s="413"/>
      <c r="T5" s="413"/>
      <c r="U5" s="413"/>
      <c r="V5" s="413"/>
      <c r="W5" s="413"/>
      <c r="X5" s="413"/>
      <c r="Y5" s="413"/>
      <c r="Z5" s="413"/>
      <c r="AA5" s="413"/>
      <c r="AB5" s="413"/>
      <c r="AC5" s="415"/>
      <c r="AD5" s="68"/>
      <c r="AE5" s="68"/>
      <c r="AF5" s="68"/>
      <c r="AG5" s="68"/>
      <c r="AH5" s="68"/>
      <c r="AI5" s="68"/>
      <c r="AJ5" s="68"/>
      <c r="AK5" s="68"/>
      <c r="AL5" s="68"/>
      <c r="AM5" s="68"/>
      <c r="AN5" s="68"/>
      <c r="AO5" s="68"/>
      <c r="AP5" s="68"/>
      <c r="AQ5" s="68"/>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c r="CA5" s="345"/>
      <c r="CB5" s="345"/>
      <c r="CC5" s="72"/>
      <c r="CD5" s="72"/>
      <c r="CE5" s="72"/>
      <c r="CF5" s="72"/>
      <c r="CG5" s="72"/>
      <c r="CH5" s="349"/>
      <c r="CI5" s="350"/>
      <c r="CJ5" s="350"/>
      <c r="CK5" s="351"/>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row>
    <row r="6" spans="1:141" ht="9.75" customHeight="1">
      <c r="B6" s="352" t="s">
        <v>3</v>
      </c>
      <c r="C6" s="353"/>
      <c r="D6" s="353"/>
      <c r="E6" s="353"/>
      <c r="F6" s="353"/>
      <c r="G6" s="353"/>
      <c r="H6" s="353"/>
      <c r="I6" s="353"/>
      <c r="J6" s="353"/>
      <c r="K6" s="353"/>
      <c r="L6" s="353"/>
      <c r="M6" s="353"/>
      <c r="N6" s="354"/>
      <c r="O6" s="358">
        <f>VLOOKUP($CH$4,'児童情報 '!$A:$Q,2,FALSE)</f>
        <v>0</v>
      </c>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60"/>
      <c r="AQ6" s="68"/>
      <c r="AR6" s="364" t="s">
        <v>6</v>
      </c>
      <c r="AS6" s="365"/>
      <c r="AT6" s="370" t="s">
        <v>4</v>
      </c>
      <c r="AU6" s="371"/>
      <c r="AV6" s="371"/>
      <c r="AW6" s="371"/>
      <c r="AX6" s="371"/>
      <c r="AY6" s="371"/>
      <c r="AZ6" s="371"/>
      <c r="BA6" s="371"/>
      <c r="BB6" s="372"/>
      <c r="BC6" s="376">
        <f>施設情報!C2</f>
        <v>0</v>
      </c>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8"/>
      <c r="CC6" s="382"/>
      <c r="CD6" s="383"/>
      <c r="CE6" s="383"/>
      <c r="CF6" s="383"/>
      <c r="CG6" s="383"/>
      <c r="CH6" s="383"/>
      <c r="CI6" s="383"/>
      <c r="CJ6" s="383"/>
      <c r="CK6" s="384"/>
      <c r="CR6" s="69"/>
      <c r="CS6" s="69"/>
      <c r="CT6" s="70"/>
      <c r="CU6" s="70"/>
      <c r="CV6" s="70"/>
      <c r="CW6" s="70"/>
      <c r="CX6" s="70"/>
      <c r="CY6" s="70"/>
      <c r="CZ6" s="70"/>
      <c r="DA6" s="70"/>
      <c r="DB6" s="70"/>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2"/>
      <c r="ED6" s="72"/>
      <c r="EE6" s="72"/>
      <c r="EF6" s="72"/>
      <c r="EG6" s="72"/>
      <c r="EH6" s="72"/>
      <c r="EI6" s="72"/>
      <c r="EJ6" s="72"/>
      <c r="EK6" s="72"/>
    </row>
    <row r="7" spans="1:141" ht="9.75" customHeight="1">
      <c r="B7" s="355"/>
      <c r="C7" s="356"/>
      <c r="D7" s="356"/>
      <c r="E7" s="356"/>
      <c r="F7" s="356"/>
      <c r="G7" s="356"/>
      <c r="H7" s="356"/>
      <c r="I7" s="356"/>
      <c r="J7" s="356"/>
      <c r="K7" s="356"/>
      <c r="L7" s="356"/>
      <c r="M7" s="356"/>
      <c r="N7" s="357"/>
      <c r="O7" s="361"/>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3"/>
      <c r="AQ7" s="68"/>
      <c r="AR7" s="366"/>
      <c r="AS7" s="367"/>
      <c r="AT7" s="373"/>
      <c r="AU7" s="374"/>
      <c r="AV7" s="374"/>
      <c r="AW7" s="374"/>
      <c r="AX7" s="374"/>
      <c r="AY7" s="374"/>
      <c r="AZ7" s="374"/>
      <c r="BA7" s="374"/>
      <c r="BB7" s="375"/>
      <c r="BC7" s="379"/>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1"/>
      <c r="CC7" s="385"/>
      <c r="CD7" s="386"/>
      <c r="CE7" s="386"/>
      <c r="CF7" s="386"/>
      <c r="CG7" s="386"/>
      <c r="CH7" s="386"/>
      <c r="CI7" s="386"/>
      <c r="CJ7" s="386"/>
      <c r="CK7" s="387"/>
      <c r="CR7" s="69"/>
      <c r="CS7" s="69"/>
      <c r="CT7" s="70"/>
      <c r="CU7" s="70"/>
      <c r="CV7" s="70"/>
      <c r="CW7" s="70"/>
      <c r="CX7" s="70"/>
      <c r="CY7" s="70"/>
      <c r="CZ7" s="70"/>
      <c r="DA7" s="70"/>
      <c r="DB7" s="70"/>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2"/>
      <c r="ED7" s="72"/>
      <c r="EE7" s="72"/>
      <c r="EF7" s="72"/>
      <c r="EG7" s="72"/>
      <c r="EH7" s="72"/>
      <c r="EI7" s="72"/>
      <c r="EJ7" s="72"/>
      <c r="EK7" s="72"/>
    </row>
    <row r="8" spans="1:141" ht="9.75" customHeight="1">
      <c r="B8" s="388" t="s">
        <v>9</v>
      </c>
      <c r="C8" s="389"/>
      <c r="D8" s="389"/>
      <c r="E8" s="389"/>
      <c r="F8" s="389"/>
      <c r="G8" s="389"/>
      <c r="H8" s="389"/>
      <c r="I8" s="389"/>
      <c r="J8" s="389"/>
      <c r="K8" s="389"/>
      <c r="L8" s="389"/>
      <c r="M8" s="389"/>
      <c r="N8" s="390"/>
      <c r="O8" s="397">
        <f>VLOOKUP($CH$4,'児童情報 '!$A:$Q,3,FALSE)</f>
        <v>0</v>
      </c>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9"/>
      <c r="AQ8" s="68"/>
      <c r="AR8" s="366"/>
      <c r="AS8" s="367"/>
      <c r="AT8" s="302" t="s">
        <v>27</v>
      </c>
      <c r="AU8" s="302"/>
      <c r="AV8" s="302"/>
      <c r="AW8" s="302"/>
      <c r="AX8" s="302"/>
      <c r="AY8" s="302"/>
      <c r="AZ8" s="302"/>
      <c r="BA8" s="302"/>
      <c r="BB8" s="303"/>
      <c r="BC8" s="306">
        <f>施設情報!C5</f>
        <v>0</v>
      </c>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8"/>
      <c r="CR8" s="69"/>
      <c r="CS8" s="69"/>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row>
    <row r="9" spans="1:141" ht="9.75" customHeight="1">
      <c r="B9" s="391"/>
      <c r="C9" s="392"/>
      <c r="D9" s="392"/>
      <c r="E9" s="392"/>
      <c r="F9" s="392"/>
      <c r="G9" s="392"/>
      <c r="H9" s="392"/>
      <c r="I9" s="392"/>
      <c r="J9" s="392"/>
      <c r="K9" s="392"/>
      <c r="L9" s="392"/>
      <c r="M9" s="392"/>
      <c r="N9" s="393"/>
      <c r="O9" s="400"/>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2"/>
      <c r="AQ9" s="68"/>
      <c r="AR9" s="366"/>
      <c r="AS9" s="367"/>
      <c r="AT9" s="302"/>
      <c r="AU9" s="302"/>
      <c r="AV9" s="302"/>
      <c r="AW9" s="302"/>
      <c r="AX9" s="302"/>
      <c r="AY9" s="302"/>
      <c r="AZ9" s="302"/>
      <c r="BA9" s="302"/>
      <c r="BB9" s="303"/>
      <c r="BC9" s="309"/>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1"/>
      <c r="CR9" s="69"/>
      <c r="CS9" s="69"/>
      <c r="CT9" s="71"/>
      <c r="CU9" s="71"/>
      <c r="CV9" s="71"/>
      <c r="CW9" s="71"/>
      <c r="CX9" s="71"/>
      <c r="CY9" s="71"/>
      <c r="CZ9" s="71"/>
      <c r="DA9" s="71"/>
      <c r="DB9" s="71"/>
      <c r="DC9" s="71"/>
      <c r="DD9" s="71"/>
      <c r="DE9" s="71"/>
      <c r="DF9" s="71"/>
      <c r="DG9" s="71"/>
      <c r="DH9" s="71"/>
      <c r="DI9" s="71"/>
      <c r="DJ9" s="71"/>
      <c r="DK9" s="71"/>
      <c r="DL9" s="71"/>
      <c r="DM9" s="71"/>
      <c r="DN9" s="71"/>
      <c r="DO9" s="71"/>
      <c r="DP9" s="71"/>
      <c r="DQ9" s="71"/>
      <c r="DR9" s="71"/>
      <c r="DS9" s="71"/>
      <c r="DT9" s="71"/>
      <c r="DU9" s="71"/>
      <c r="DV9" s="71"/>
      <c r="DW9" s="71"/>
      <c r="DX9" s="71"/>
      <c r="DY9" s="71"/>
      <c r="DZ9" s="71"/>
      <c r="EA9" s="71"/>
      <c r="EB9" s="71"/>
      <c r="EC9" s="71"/>
      <c r="ED9" s="71"/>
      <c r="EE9" s="71"/>
      <c r="EF9" s="71"/>
      <c r="EG9" s="71"/>
      <c r="EH9" s="71"/>
      <c r="EI9" s="71"/>
      <c r="EJ9" s="71"/>
      <c r="EK9" s="71"/>
    </row>
    <row r="10" spans="1:141" ht="9.75" customHeight="1">
      <c r="B10" s="391"/>
      <c r="C10" s="392"/>
      <c r="D10" s="392"/>
      <c r="E10" s="392"/>
      <c r="F10" s="392"/>
      <c r="G10" s="392"/>
      <c r="H10" s="392"/>
      <c r="I10" s="392"/>
      <c r="J10" s="392"/>
      <c r="K10" s="392"/>
      <c r="L10" s="392"/>
      <c r="M10" s="392"/>
      <c r="N10" s="393"/>
      <c r="O10" s="400"/>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2"/>
      <c r="AQ10" s="68"/>
      <c r="AR10" s="366"/>
      <c r="AS10" s="367"/>
      <c r="AT10" s="302"/>
      <c r="AU10" s="302"/>
      <c r="AV10" s="302"/>
      <c r="AW10" s="302"/>
      <c r="AX10" s="302"/>
      <c r="AY10" s="302"/>
      <c r="AZ10" s="302"/>
      <c r="BA10" s="302"/>
      <c r="BB10" s="303"/>
      <c r="BC10" s="309"/>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c r="BZ10" s="310"/>
      <c r="CA10" s="310"/>
      <c r="CB10" s="310"/>
      <c r="CC10" s="310"/>
      <c r="CD10" s="310"/>
      <c r="CE10" s="310"/>
      <c r="CF10" s="310"/>
      <c r="CG10" s="310"/>
      <c r="CH10" s="310"/>
      <c r="CI10" s="310"/>
      <c r="CJ10" s="310"/>
      <c r="CK10" s="311"/>
      <c r="CR10" s="69"/>
      <c r="CS10" s="69"/>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c r="EB10" s="71"/>
      <c r="EC10" s="71"/>
      <c r="ED10" s="71"/>
      <c r="EE10" s="71"/>
      <c r="EF10" s="71"/>
      <c r="EG10" s="71"/>
      <c r="EH10" s="71"/>
      <c r="EI10" s="71"/>
      <c r="EJ10" s="71"/>
      <c r="EK10" s="71"/>
    </row>
    <row r="11" spans="1:141" ht="9.75" customHeight="1">
      <c r="B11" s="394"/>
      <c r="C11" s="395"/>
      <c r="D11" s="395"/>
      <c r="E11" s="395"/>
      <c r="F11" s="395"/>
      <c r="G11" s="395"/>
      <c r="H11" s="395"/>
      <c r="I11" s="395"/>
      <c r="J11" s="395"/>
      <c r="K11" s="395"/>
      <c r="L11" s="395"/>
      <c r="M11" s="395"/>
      <c r="N11" s="396"/>
      <c r="O11" s="403"/>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5"/>
      <c r="AQ11" s="68"/>
      <c r="AR11" s="366"/>
      <c r="AS11" s="367"/>
      <c r="AT11" s="302"/>
      <c r="AU11" s="302"/>
      <c r="AV11" s="302"/>
      <c r="AW11" s="302"/>
      <c r="AX11" s="302"/>
      <c r="AY11" s="302"/>
      <c r="AZ11" s="302"/>
      <c r="BA11" s="302"/>
      <c r="BB11" s="303"/>
      <c r="BC11" s="309"/>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c r="BZ11" s="310"/>
      <c r="CA11" s="310"/>
      <c r="CB11" s="310"/>
      <c r="CC11" s="310"/>
      <c r="CD11" s="310"/>
      <c r="CE11" s="310"/>
      <c r="CF11" s="310"/>
      <c r="CG11" s="310"/>
      <c r="CH11" s="310"/>
      <c r="CI11" s="310"/>
      <c r="CJ11" s="310"/>
      <c r="CK11" s="311"/>
      <c r="CR11" s="69"/>
      <c r="CS11" s="69"/>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row>
    <row r="12" spans="1:141" ht="9.75" customHeight="1">
      <c r="B12" s="315" t="s">
        <v>8</v>
      </c>
      <c r="C12" s="316"/>
      <c r="D12" s="316"/>
      <c r="E12" s="316"/>
      <c r="F12" s="316"/>
      <c r="G12" s="316"/>
      <c r="H12" s="316"/>
      <c r="I12" s="316"/>
      <c r="J12" s="316"/>
      <c r="K12" s="316"/>
      <c r="L12" s="316"/>
      <c r="M12" s="316"/>
      <c r="N12" s="316"/>
      <c r="O12" s="321">
        <f>VLOOKUP($CH$4,'児童情報 '!$A:$Q,4,FALSE)</f>
        <v>0</v>
      </c>
      <c r="P12" s="322"/>
      <c r="Q12" s="322"/>
      <c r="R12" s="322"/>
      <c r="S12" s="322"/>
      <c r="T12" s="322"/>
      <c r="U12" s="322"/>
      <c r="V12" s="322"/>
      <c r="W12" s="322"/>
      <c r="X12" s="322"/>
      <c r="Y12" s="322"/>
      <c r="Z12" s="323"/>
      <c r="AA12" s="330" t="s">
        <v>7</v>
      </c>
      <c r="AB12" s="330"/>
      <c r="AC12" s="330"/>
      <c r="AD12" s="330"/>
      <c r="AE12" s="330"/>
      <c r="AF12" s="330"/>
      <c r="AG12" s="330"/>
      <c r="AH12" s="330"/>
      <c r="AI12" s="332">
        <f>VLOOKUP($CH$4,'児童情報 '!$A:$Q,5,FALSE)</f>
        <v>0</v>
      </c>
      <c r="AJ12" s="333"/>
      <c r="AK12" s="333"/>
      <c r="AL12" s="333"/>
      <c r="AM12" s="333"/>
      <c r="AN12" s="338" t="s">
        <v>38</v>
      </c>
      <c r="AO12" s="338"/>
      <c r="AP12" s="339"/>
      <c r="AQ12" s="68"/>
      <c r="AR12" s="366"/>
      <c r="AS12" s="367"/>
      <c r="AT12" s="302"/>
      <c r="AU12" s="302"/>
      <c r="AV12" s="302"/>
      <c r="AW12" s="302"/>
      <c r="AX12" s="302"/>
      <c r="AY12" s="302"/>
      <c r="AZ12" s="302"/>
      <c r="BA12" s="302"/>
      <c r="BB12" s="303"/>
      <c r="BC12" s="309"/>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c r="BZ12" s="310"/>
      <c r="CA12" s="310"/>
      <c r="CB12" s="310"/>
      <c r="CC12" s="310"/>
      <c r="CD12" s="310"/>
      <c r="CE12" s="310"/>
      <c r="CF12" s="310"/>
      <c r="CG12" s="310"/>
      <c r="CH12" s="310"/>
      <c r="CI12" s="310"/>
      <c r="CJ12" s="310"/>
      <c r="CK12" s="311"/>
      <c r="CR12" s="69"/>
      <c r="CS12" s="69"/>
      <c r="CT12" s="71"/>
      <c r="CU12" s="71"/>
      <c r="CV12" s="71"/>
      <c r="CW12" s="71"/>
      <c r="CX12" s="71"/>
      <c r="CY12" s="71"/>
      <c r="CZ12" s="71"/>
      <c r="DA12" s="71"/>
      <c r="DB12" s="71"/>
      <c r="DC12" s="71"/>
      <c r="DD12" s="71"/>
      <c r="DE12" s="71"/>
      <c r="DF12" s="71"/>
      <c r="DG12" s="71"/>
      <c r="DH12" s="71"/>
      <c r="DI12" s="71"/>
      <c r="DJ12" s="71"/>
      <c r="DK12" s="71"/>
      <c r="DL12" s="71"/>
      <c r="DM12" s="73"/>
      <c r="DN12" s="73"/>
      <c r="DO12" s="73"/>
      <c r="DP12" s="73"/>
      <c r="DQ12" s="73"/>
      <c r="DR12" s="73"/>
      <c r="DS12" s="73"/>
      <c r="DT12" s="73"/>
      <c r="DU12" s="73"/>
      <c r="DV12" s="73"/>
      <c r="DW12" s="73"/>
      <c r="DX12" s="73"/>
      <c r="DY12" s="71"/>
      <c r="DZ12" s="71"/>
      <c r="EA12" s="71"/>
      <c r="EB12" s="71"/>
      <c r="EC12" s="71"/>
      <c r="ED12" s="71"/>
      <c r="EE12" s="71"/>
      <c r="EF12" s="71"/>
      <c r="EG12" s="71"/>
      <c r="EH12" s="71"/>
      <c r="EI12" s="71"/>
      <c r="EJ12" s="71"/>
      <c r="EK12" s="71"/>
    </row>
    <row r="13" spans="1:141" ht="9.75" customHeight="1">
      <c r="B13" s="317"/>
      <c r="C13" s="318"/>
      <c r="D13" s="318"/>
      <c r="E13" s="318"/>
      <c r="F13" s="318"/>
      <c r="G13" s="318"/>
      <c r="H13" s="318"/>
      <c r="I13" s="318"/>
      <c r="J13" s="318"/>
      <c r="K13" s="318"/>
      <c r="L13" s="318"/>
      <c r="M13" s="318"/>
      <c r="N13" s="318"/>
      <c r="O13" s="324"/>
      <c r="P13" s="325"/>
      <c r="Q13" s="325"/>
      <c r="R13" s="325"/>
      <c r="S13" s="325"/>
      <c r="T13" s="325"/>
      <c r="U13" s="325"/>
      <c r="V13" s="325"/>
      <c r="W13" s="325"/>
      <c r="X13" s="325"/>
      <c r="Y13" s="325"/>
      <c r="Z13" s="326"/>
      <c r="AA13" s="330"/>
      <c r="AB13" s="330"/>
      <c r="AC13" s="330"/>
      <c r="AD13" s="330"/>
      <c r="AE13" s="330"/>
      <c r="AF13" s="330"/>
      <c r="AG13" s="330"/>
      <c r="AH13" s="330"/>
      <c r="AI13" s="334"/>
      <c r="AJ13" s="335"/>
      <c r="AK13" s="335"/>
      <c r="AL13" s="335"/>
      <c r="AM13" s="335"/>
      <c r="AN13" s="340"/>
      <c r="AO13" s="340"/>
      <c r="AP13" s="341"/>
      <c r="AQ13" s="68"/>
      <c r="AR13" s="366"/>
      <c r="AS13" s="367"/>
      <c r="AT13" s="302"/>
      <c r="AU13" s="302"/>
      <c r="AV13" s="302"/>
      <c r="AW13" s="302"/>
      <c r="AX13" s="302"/>
      <c r="AY13" s="302"/>
      <c r="AZ13" s="302"/>
      <c r="BA13" s="302"/>
      <c r="BB13" s="303"/>
      <c r="BC13" s="309"/>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1"/>
      <c r="CR13" s="69"/>
      <c r="CS13" s="69"/>
      <c r="CT13" s="71"/>
      <c r="CU13" s="71"/>
      <c r="CV13" s="71"/>
      <c r="CW13" s="71"/>
      <c r="CX13" s="71"/>
      <c r="CY13" s="71"/>
      <c r="CZ13" s="71"/>
      <c r="DA13" s="71"/>
      <c r="DB13" s="71"/>
      <c r="DC13" s="71"/>
      <c r="DD13" s="71"/>
      <c r="DE13" s="71"/>
      <c r="DF13" s="71"/>
      <c r="DG13" s="71"/>
      <c r="DH13" s="71"/>
      <c r="DI13" s="71"/>
      <c r="DJ13" s="71"/>
      <c r="DK13" s="71"/>
      <c r="DL13" s="71"/>
      <c r="DM13" s="73"/>
      <c r="DN13" s="73"/>
      <c r="DO13" s="73"/>
      <c r="DP13" s="73"/>
      <c r="DQ13" s="73"/>
      <c r="DR13" s="73"/>
      <c r="DS13" s="73"/>
      <c r="DT13" s="73"/>
      <c r="DU13" s="73"/>
      <c r="DV13" s="73"/>
      <c r="DW13" s="73"/>
      <c r="DX13" s="73"/>
      <c r="DY13" s="71"/>
      <c r="DZ13" s="71"/>
      <c r="EA13" s="71"/>
      <c r="EB13" s="71"/>
      <c r="EC13" s="71"/>
      <c r="ED13" s="71"/>
      <c r="EE13" s="71"/>
      <c r="EF13" s="71"/>
      <c r="EG13" s="71"/>
      <c r="EH13" s="71"/>
      <c r="EI13" s="71"/>
      <c r="EJ13" s="71"/>
      <c r="EK13" s="71"/>
    </row>
    <row r="14" spans="1:141" ht="9.75" customHeight="1" thickBot="1">
      <c r="B14" s="319"/>
      <c r="C14" s="320"/>
      <c r="D14" s="320"/>
      <c r="E14" s="320"/>
      <c r="F14" s="320"/>
      <c r="G14" s="320"/>
      <c r="H14" s="320"/>
      <c r="I14" s="320"/>
      <c r="J14" s="320"/>
      <c r="K14" s="320"/>
      <c r="L14" s="320"/>
      <c r="M14" s="320"/>
      <c r="N14" s="320"/>
      <c r="O14" s="327"/>
      <c r="P14" s="328"/>
      <c r="Q14" s="328"/>
      <c r="R14" s="328"/>
      <c r="S14" s="328"/>
      <c r="T14" s="328"/>
      <c r="U14" s="328"/>
      <c r="V14" s="328"/>
      <c r="W14" s="328"/>
      <c r="X14" s="328"/>
      <c r="Y14" s="328"/>
      <c r="Z14" s="329"/>
      <c r="AA14" s="331"/>
      <c r="AB14" s="331"/>
      <c r="AC14" s="331"/>
      <c r="AD14" s="331"/>
      <c r="AE14" s="331"/>
      <c r="AF14" s="331"/>
      <c r="AG14" s="331"/>
      <c r="AH14" s="331"/>
      <c r="AI14" s="336"/>
      <c r="AJ14" s="337"/>
      <c r="AK14" s="337"/>
      <c r="AL14" s="337"/>
      <c r="AM14" s="337"/>
      <c r="AN14" s="342"/>
      <c r="AO14" s="342"/>
      <c r="AP14" s="343"/>
      <c r="AQ14" s="68"/>
      <c r="AR14" s="366"/>
      <c r="AS14" s="367"/>
      <c r="AT14" s="304"/>
      <c r="AU14" s="304"/>
      <c r="AV14" s="304"/>
      <c r="AW14" s="304"/>
      <c r="AX14" s="304"/>
      <c r="AY14" s="304"/>
      <c r="AZ14" s="304"/>
      <c r="BA14" s="304"/>
      <c r="BB14" s="305"/>
      <c r="BC14" s="312"/>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3"/>
      <c r="CC14" s="313"/>
      <c r="CD14" s="313"/>
      <c r="CE14" s="313"/>
      <c r="CF14" s="313"/>
      <c r="CG14" s="313"/>
      <c r="CH14" s="313"/>
      <c r="CI14" s="313"/>
      <c r="CJ14" s="313"/>
      <c r="CK14" s="314"/>
      <c r="CR14" s="69"/>
      <c r="CS14" s="69"/>
      <c r="CT14" s="71"/>
      <c r="CU14" s="71"/>
      <c r="CV14" s="71"/>
      <c r="CW14" s="71"/>
      <c r="CX14" s="71"/>
      <c r="CY14" s="71"/>
      <c r="CZ14" s="71"/>
      <c r="DA14" s="71"/>
      <c r="DB14" s="71"/>
      <c r="DC14" s="71"/>
      <c r="DD14" s="71"/>
      <c r="DE14" s="71"/>
      <c r="DF14" s="71"/>
      <c r="DG14" s="71"/>
      <c r="DH14" s="71"/>
      <c r="DI14" s="71"/>
      <c r="DJ14" s="71"/>
      <c r="DK14" s="71"/>
      <c r="DL14" s="71"/>
      <c r="DM14" s="73"/>
      <c r="DN14" s="73"/>
      <c r="DO14" s="73"/>
      <c r="DP14" s="73"/>
      <c r="DQ14" s="73"/>
      <c r="DR14" s="73"/>
      <c r="DS14" s="73"/>
      <c r="DT14" s="73"/>
      <c r="DU14" s="73"/>
      <c r="DV14" s="73"/>
      <c r="DW14" s="73"/>
      <c r="DX14" s="73"/>
      <c r="DY14" s="71"/>
      <c r="DZ14" s="71"/>
      <c r="EA14" s="71"/>
      <c r="EB14" s="71"/>
      <c r="EC14" s="71"/>
      <c r="ED14" s="71"/>
      <c r="EE14" s="71"/>
      <c r="EF14" s="71"/>
      <c r="EG14" s="71"/>
      <c r="EH14" s="71"/>
      <c r="EI14" s="71"/>
      <c r="EJ14" s="71"/>
      <c r="EK14" s="71"/>
    </row>
    <row r="15" spans="1:141" ht="9.75" customHeight="1" thickBot="1">
      <c r="A15" s="72"/>
      <c r="B15" s="93"/>
      <c r="C15" s="93"/>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71"/>
      <c r="AR15" s="366"/>
      <c r="AS15" s="367"/>
      <c r="AT15" s="302" t="s">
        <v>26</v>
      </c>
      <c r="AU15" s="392"/>
      <c r="AV15" s="392"/>
      <c r="AW15" s="392"/>
      <c r="AX15" s="392"/>
      <c r="AY15" s="392"/>
      <c r="AZ15" s="392"/>
      <c r="BA15" s="392"/>
      <c r="BB15" s="392"/>
      <c r="BC15" s="434">
        <f>施設情報!C4</f>
        <v>0</v>
      </c>
      <c r="BD15" s="435"/>
      <c r="BE15" s="435"/>
      <c r="BF15" s="435"/>
      <c r="BG15" s="435"/>
      <c r="BH15" s="435"/>
      <c r="BI15" s="435"/>
      <c r="BJ15" s="435"/>
      <c r="BK15" s="435"/>
      <c r="BL15" s="435"/>
      <c r="BM15" s="435"/>
      <c r="BN15" s="435"/>
      <c r="BO15" s="435"/>
      <c r="BP15" s="435"/>
      <c r="BQ15" s="435"/>
      <c r="BR15" s="435"/>
      <c r="BS15" s="435"/>
      <c r="BT15" s="435"/>
      <c r="BU15" s="435"/>
      <c r="BV15" s="435"/>
      <c r="BW15" s="435"/>
      <c r="BX15" s="435"/>
      <c r="BY15" s="435"/>
      <c r="BZ15" s="435"/>
      <c r="CA15" s="435"/>
      <c r="CB15" s="435"/>
      <c r="CC15" s="435"/>
      <c r="CD15" s="435"/>
      <c r="CE15" s="435"/>
      <c r="CF15" s="435"/>
      <c r="CG15" s="435"/>
      <c r="CH15" s="435"/>
      <c r="CI15" s="435"/>
      <c r="CJ15" s="435"/>
      <c r="CK15" s="436"/>
      <c r="CR15" s="69"/>
      <c r="CS15" s="69"/>
      <c r="CT15" s="71"/>
      <c r="CU15" s="71"/>
      <c r="CV15" s="71"/>
      <c r="CW15" s="71"/>
      <c r="CX15" s="71"/>
      <c r="CY15" s="71"/>
      <c r="CZ15" s="71"/>
      <c r="DA15" s="71"/>
      <c r="DB15" s="71"/>
      <c r="DC15" s="71"/>
      <c r="DD15" s="71"/>
      <c r="DE15" s="71"/>
      <c r="DF15" s="71"/>
      <c r="DG15" s="71"/>
      <c r="DH15" s="71"/>
      <c r="DI15" s="71"/>
      <c r="DJ15" s="71"/>
      <c r="DK15" s="74"/>
      <c r="DL15" s="71"/>
      <c r="DM15" s="71"/>
      <c r="DN15" s="71"/>
      <c r="DO15" s="71"/>
      <c r="DP15" s="71"/>
      <c r="DQ15" s="71"/>
      <c r="DR15" s="71"/>
      <c r="DS15" s="71"/>
      <c r="DT15" s="71"/>
      <c r="DU15" s="71"/>
      <c r="DV15" s="71"/>
      <c r="DW15" s="71"/>
      <c r="DX15" s="71"/>
      <c r="DY15" s="71"/>
      <c r="DZ15" s="71"/>
      <c r="EA15" s="71"/>
      <c r="EB15" s="71"/>
      <c r="EC15" s="71"/>
      <c r="ED15" s="71"/>
      <c r="EE15" s="71"/>
      <c r="EF15" s="71"/>
      <c r="EG15" s="75"/>
      <c r="EH15" s="71"/>
      <c r="EI15" s="71"/>
      <c r="EJ15" s="71"/>
      <c r="EK15" s="71"/>
    </row>
    <row r="16" spans="1:141" ht="11.1" customHeight="1">
      <c r="B16" s="449" t="s">
        <v>24</v>
      </c>
      <c r="C16" s="450"/>
      <c r="D16" s="450"/>
      <c r="E16" s="450"/>
      <c r="F16" s="450"/>
      <c r="G16" s="450"/>
      <c r="H16" s="450"/>
      <c r="I16" s="450"/>
      <c r="J16" s="455">
        <f>VLOOKUP($CH$4,'児童情報 '!$A:$Q,6,FALSE)</f>
        <v>0</v>
      </c>
      <c r="K16" s="455"/>
      <c r="L16" s="455"/>
      <c r="M16" s="455"/>
      <c r="N16" s="455"/>
      <c r="O16" s="455"/>
      <c r="P16" s="455"/>
      <c r="Q16" s="455"/>
      <c r="R16" s="455"/>
      <c r="S16" s="455"/>
      <c r="T16" s="455"/>
      <c r="U16" s="455"/>
      <c r="V16" s="455"/>
      <c r="W16" s="458" t="s">
        <v>44</v>
      </c>
      <c r="X16" s="459"/>
      <c r="Y16" s="459"/>
      <c r="Z16" s="459"/>
      <c r="AA16" s="459"/>
      <c r="AB16" s="459"/>
      <c r="AC16" s="459"/>
      <c r="AD16" s="460"/>
      <c r="AE16" s="467" t="s">
        <v>149</v>
      </c>
      <c r="AF16" s="468"/>
      <c r="AG16" s="468"/>
      <c r="AH16" s="468"/>
      <c r="AI16" s="468"/>
      <c r="AJ16" s="469"/>
      <c r="AK16" s="470"/>
      <c r="AL16" s="471"/>
      <c r="AM16" s="471"/>
      <c r="AN16" s="471"/>
      <c r="AO16" s="471"/>
      <c r="AP16" s="472"/>
      <c r="AQ16" s="68"/>
      <c r="AR16" s="366"/>
      <c r="AS16" s="367"/>
      <c r="AT16" s="392"/>
      <c r="AU16" s="392"/>
      <c r="AV16" s="392"/>
      <c r="AW16" s="392"/>
      <c r="AX16" s="392"/>
      <c r="AY16" s="392"/>
      <c r="AZ16" s="392"/>
      <c r="BA16" s="392"/>
      <c r="BB16" s="392"/>
      <c r="BC16" s="437"/>
      <c r="BD16" s="438"/>
      <c r="BE16" s="438"/>
      <c r="BF16" s="438"/>
      <c r="BG16" s="438"/>
      <c r="BH16" s="438"/>
      <c r="BI16" s="438"/>
      <c r="BJ16" s="438"/>
      <c r="BK16" s="438"/>
      <c r="BL16" s="438"/>
      <c r="BM16" s="438"/>
      <c r="BN16" s="438"/>
      <c r="BO16" s="438"/>
      <c r="BP16" s="438"/>
      <c r="BQ16" s="438"/>
      <c r="BR16" s="438"/>
      <c r="BS16" s="438"/>
      <c r="BT16" s="438"/>
      <c r="BU16" s="438"/>
      <c r="BV16" s="438"/>
      <c r="BW16" s="438"/>
      <c r="BX16" s="438"/>
      <c r="BY16" s="438"/>
      <c r="BZ16" s="438"/>
      <c r="CA16" s="438"/>
      <c r="CB16" s="438"/>
      <c r="CC16" s="438"/>
      <c r="CD16" s="438"/>
      <c r="CE16" s="438"/>
      <c r="CF16" s="438"/>
      <c r="CG16" s="438"/>
      <c r="CH16" s="438"/>
      <c r="CI16" s="438"/>
      <c r="CJ16" s="438"/>
      <c r="CK16" s="439"/>
      <c r="CR16" s="76"/>
      <c r="CS16" s="76"/>
      <c r="CT16" s="76"/>
      <c r="CU16" s="76"/>
      <c r="CV16" s="76"/>
      <c r="CW16" s="76"/>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c r="DY16" s="71"/>
      <c r="DZ16" s="71"/>
      <c r="EA16" s="71"/>
      <c r="EB16" s="71"/>
      <c r="EC16" s="71"/>
      <c r="ED16" s="71"/>
      <c r="EE16" s="71"/>
      <c r="EF16" s="71"/>
      <c r="EG16" s="71"/>
      <c r="EH16" s="71"/>
      <c r="EI16" s="71"/>
      <c r="EJ16" s="71"/>
      <c r="EK16" s="71"/>
    </row>
    <row r="17" spans="1:141" ht="11.1" customHeight="1">
      <c r="B17" s="451"/>
      <c r="C17" s="452"/>
      <c r="D17" s="452"/>
      <c r="E17" s="452"/>
      <c r="F17" s="452"/>
      <c r="G17" s="452"/>
      <c r="H17" s="452"/>
      <c r="I17" s="452"/>
      <c r="J17" s="456"/>
      <c r="K17" s="456"/>
      <c r="L17" s="456"/>
      <c r="M17" s="456"/>
      <c r="N17" s="456"/>
      <c r="O17" s="456"/>
      <c r="P17" s="456"/>
      <c r="Q17" s="456"/>
      <c r="R17" s="456"/>
      <c r="S17" s="456"/>
      <c r="T17" s="456"/>
      <c r="U17" s="456"/>
      <c r="V17" s="456"/>
      <c r="W17" s="461"/>
      <c r="X17" s="462"/>
      <c r="Y17" s="462"/>
      <c r="Z17" s="462"/>
      <c r="AA17" s="462"/>
      <c r="AB17" s="462"/>
      <c r="AC17" s="462"/>
      <c r="AD17" s="463"/>
      <c r="AE17" s="416">
        <f>施設情報!C10</f>
        <v>0</v>
      </c>
      <c r="AF17" s="417"/>
      <c r="AG17" s="417"/>
      <c r="AH17" s="417"/>
      <c r="AI17" s="417"/>
      <c r="AJ17" s="473"/>
      <c r="AK17" s="477"/>
      <c r="AL17" s="478"/>
      <c r="AM17" s="478"/>
      <c r="AN17" s="478"/>
      <c r="AO17" s="478"/>
      <c r="AP17" s="479"/>
      <c r="AQ17" s="68"/>
      <c r="AR17" s="366"/>
      <c r="AS17" s="367"/>
      <c r="AT17" s="392"/>
      <c r="AU17" s="392"/>
      <c r="AV17" s="392"/>
      <c r="AW17" s="392"/>
      <c r="AX17" s="392"/>
      <c r="AY17" s="392"/>
      <c r="AZ17" s="392"/>
      <c r="BA17" s="392"/>
      <c r="BB17" s="392"/>
      <c r="BC17" s="437"/>
      <c r="BD17" s="438"/>
      <c r="BE17" s="438"/>
      <c r="BF17" s="438"/>
      <c r="BG17" s="438"/>
      <c r="BH17" s="438"/>
      <c r="BI17" s="438"/>
      <c r="BJ17" s="438"/>
      <c r="BK17" s="438"/>
      <c r="BL17" s="438"/>
      <c r="BM17" s="438"/>
      <c r="BN17" s="438"/>
      <c r="BO17" s="438"/>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9"/>
      <c r="CR17" s="76"/>
      <c r="CS17" s="76"/>
      <c r="CT17" s="76"/>
      <c r="CU17" s="76"/>
      <c r="CV17" s="76"/>
      <c r="CW17" s="76"/>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row>
    <row r="18" spans="1:141" ht="11.1" customHeight="1">
      <c r="B18" s="453"/>
      <c r="C18" s="454"/>
      <c r="D18" s="454"/>
      <c r="E18" s="454"/>
      <c r="F18" s="454"/>
      <c r="G18" s="454"/>
      <c r="H18" s="454"/>
      <c r="I18" s="454"/>
      <c r="J18" s="457"/>
      <c r="K18" s="457"/>
      <c r="L18" s="457"/>
      <c r="M18" s="457"/>
      <c r="N18" s="457"/>
      <c r="O18" s="457"/>
      <c r="P18" s="457"/>
      <c r="Q18" s="457"/>
      <c r="R18" s="457"/>
      <c r="S18" s="457"/>
      <c r="T18" s="457"/>
      <c r="U18" s="457"/>
      <c r="V18" s="457"/>
      <c r="W18" s="464"/>
      <c r="X18" s="465"/>
      <c r="Y18" s="465"/>
      <c r="Z18" s="465"/>
      <c r="AA18" s="465"/>
      <c r="AB18" s="465"/>
      <c r="AC18" s="465"/>
      <c r="AD18" s="466"/>
      <c r="AE18" s="474"/>
      <c r="AF18" s="475"/>
      <c r="AG18" s="475"/>
      <c r="AH18" s="475"/>
      <c r="AI18" s="475"/>
      <c r="AJ18" s="476"/>
      <c r="AK18" s="480"/>
      <c r="AL18" s="481"/>
      <c r="AM18" s="481"/>
      <c r="AN18" s="481"/>
      <c r="AO18" s="481"/>
      <c r="AP18" s="482"/>
      <c r="AQ18" s="94"/>
      <c r="AR18" s="366"/>
      <c r="AS18" s="367"/>
      <c r="AT18" s="392"/>
      <c r="AU18" s="392"/>
      <c r="AV18" s="392"/>
      <c r="AW18" s="392"/>
      <c r="AX18" s="392"/>
      <c r="AY18" s="392"/>
      <c r="AZ18" s="392"/>
      <c r="BA18" s="392"/>
      <c r="BB18" s="392"/>
      <c r="BC18" s="437"/>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c r="CF18" s="438"/>
      <c r="CG18" s="438"/>
      <c r="CH18" s="438"/>
      <c r="CI18" s="438"/>
      <c r="CJ18" s="438"/>
      <c r="CK18" s="439"/>
      <c r="CR18" s="76"/>
      <c r="CS18" s="76"/>
      <c r="CT18" s="76"/>
      <c r="CU18" s="76"/>
      <c r="CV18" s="76"/>
      <c r="CW18" s="76"/>
      <c r="CX18" s="71"/>
      <c r="CY18" s="71"/>
      <c r="CZ18" s="71"/>
      <c r="DA18" s="71"/>
      <c r="DB18" s="71"/>
      <c r="DC18" s="71"/>
      <c r="DD18" s="71"/>
      <c r="DE18" s="71"/>
      <c r="DF18" s="71"/>
      <c r="DG18" s="71"/>
      <c r="DH18" s="71"/>
      <c r="DI18" s="71"/>
      <c r="DJ18" s="71"/>
      <c r="DK18" s="71"/>
      <c r="DL18" s="71"/>
      <c r="DM18" s="71"/>
      <c r="DN18" s="71"/>
      <c r="DO18" s="71"/>
      <c r="DP18" s="71"/>
      <c r="DQ18" s="71"/>
      <c r="DR18" s="71"/>
      <c r="DS18" s="71"/>
      <c r="DT18" s="71"/>
      <c r="DU18" s="71"/>
      <c r="DV18" s="71"/>
      <c r="DW18" s="71"/>
      <c r="DX18" s="71"/>
      <c r="DY18" s="71"/>
      <c r="DZ18" s="71"/>
      <c r="EA18" s="71"/>
      <c r="EB18" s="71"/>
      <c r="EC18" s="71"/>
      <c r="ED18" s="71"/>
      <c r="EE18" s="71"/>
      <c r="EF18" s="71"/>
      <c r="EG18" s="71"/>
      <c r="EH18" s="71"/>
      <c r="EI18" s="71"/>
      <c r="EJ18" s="71"/>
      <c r="EK18" s="71"/>
    </row>
    <row r="19" spans="1:141" ht="11.1" customHeight="1">
      <c r="B19" s="483" t="s">
        <v>105</v>
      </c>
      <c r="C19" s="484"/>
      <c r="D19" s="484"/>
      <c r="E19" s="484"/>
      <c r="F19" s="484"/>
      <c r="G19" s="484"/>
      <c r="H19" s="484"/>
      <c r="I19" s="484"/>
      <c r="J19" s="506">
        <f>VLOOKUP($CH$4,'児童情報 '!$A:$Q,7,FALSE)</f>
        <v>0</v>
      </c>
      <c r="K19" s="506"/>
      <c r="L19" s="506"/>
      <c r="M19" s="506"/>
      <c r="N19" s="506"/>
      <c r="O19" s="506"/>
      <c r="P19" s="506">
        <f>VLOOKUP($CH$4,'児童情報 '!$A:$Q,8,FALSE)</f>
        <v>0</v>
      </c>
      <c r="Q19" s="506"/>
      <c r="R19" s="506"/>
      <c r="S19" s="506"/>
      <c r="T19" s="506"/>
      <c r="U19" s="506"/>
      <c r="V19" s="506"/>
      <c r="W19" s="507" t="s">
        <v>34</v>
      </c>
      <c r="X19" s="330"/>
      <c r="Y19" s="330"/>
      <c r="Z19" s="330"/>
      <c r="AA19" s="330"/>
      <c r="AB19" s="330"/>
      <c r="AC19" s="330"/>
      <c r="AD19" s="330"/>
      <c r="AE19" s="416">
        <f>施設情報!C12</f>
        <v>0</v>
      </c>
      <c r="AF19" s="417"/>
      <c r="AG19" s="417"/>
      <c r="AH19" s="417"/>
      <c r="AI19" s="417"/>
      <c r="AJ19" s="417"/>
      <c r="AK19" s="417"/>
      <c r="AL19" s="417"/>
      <c r="AM19" s="338" t="s">
        <v>35</v>
      </c>
      <c r="AN19" s="338"/>
      <c r="AO19" s="338"/>
      <c r="AP19" s="339"/>
      <c r="AQ19" s="94"/>
      <c r="AR19" s="366"/>
      <c r="AS19" s="367"/>
      <c r="AT19" s="392"/>
      <c r="AU19" s="392"/>
      <c r="AV19" s="392"/>
      <c r="AW19" s="392"/>
      <c r="AX19" s="392"/>
      <c r="AY19" s="392"/>
      <c r="AZ19" s="392"/>
      <c r="BA19" s="392"/>
      <c r="BB19" s="392"/>
      <c r="BC19" s="437"/>
      <c r="BD19" s="438"/>
      <c r="BE19" s="438"/>
      <c r="BF19" s="438"/>
      <c r="BG19" s="438"/>
      <c r="BH19" s="438"/>
      <c r="BI19" s="438"/>
      <c r="BJ19" s="438"/>
      <c r="BK19" s="438"/>
      <c r="BL19" s="438"/>
      <c r="BM19" s="438"/>
      <c r="BN19" s="438"/>
      <c r="BO19" s="438"/>
      <c r="BP19" s="438"/>
      <c r="BQ19" s="438"/>
      <c r="BR19" s="438"/>
      <c r="BS19" s="438"/>
      <c r="BT19" s="438"/>
      <c r="BU19" s="438"/>
      <c r="BV19" s="438"/>
      <c r="BW19" s="438"/>
      <c r="BX19" s="438"/>
      <c r="BY19" s="438"/>
      <c r="BZ19" s="438"/>
      <c r="CA19" s="438"/>
      <c r="CB19" s="438"/>
      <c r="CC19" s="438"/>
      <c r="CD19" s="438"/>
      <c r="CE19" s="438"/>
      <c r="CF19" s="438"/>
      <c r="CG19" s="438"/>
      <c r="CH19" s="438"/>
      <c r="CI19" s="438"/>
      <c r="CJ19" s="438"/>
      <c r="CK19" s="439"/>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c r="EI19" s="71"/>
      <c r="EJ19" s="71"/>
      <c r="EK19" s="71"/>
    </row>
    <row r="20" spans="1:141" ht="11.1" customHeight="1">
      <c r="B20" s="485"/>
      <c r="C20" s="484"/>
      <c r="D20" s="484"/>
      <c r="E20" s="484"/>
      <c r="F20" s="484"/>
      <c r="G20" s="484"/>
      <c r="H20" s="484"/>
      <c r="I20" s="484"/>
      <c r="J20" s="506"/>
      <c r="K20" s="506"/>
      <c r="L20" s="506"/>
      <c r="M20" s="506"/>
      <c r="N20" s="506"/>
      <c r="O20" s="506"/>
      <c r="P20" s="506"/>
      <c r="Q20" s="506"/>
      <c r="R20" s="506"/>
      <c r="S20" s="506"/>
      <c r="T20" s="506"/>
      <c r="U20" s="506"/>
      <c r="V20" s="506"/>
      <c r="W20" s="330"/>
      <c r="X20" s="330"/>
      <c r="Y20" s="330"/>
      <c r="Z20" s="330"/>
      <c r="AA20" s="330"/>
      <c r="AB20" s="330"/>
      <c r="AC20" s="330"/>
      <c r="AD20" s="330"/>
      <c r="AE20" s="418"/>
      <c r="AF20" s="419"/>
      <c r="AG20" s="419"/>
      <c r="AH20" s="419"/>
      <c r="AI20" s="419"/>
      <c r="AJ20" s="419"/>
      <c r="AK20" s="419"/>
      <c r="AL20" s="419"/>
      <c r="AM20" s="340"/>
      <c r="AN20" s="340"/>
      <c r="AO20" s="340"/>
      <c r="AP20" s="341"/>
      <c r="AQ20" s="94"/>
      <c r="AR20" s="366"/>
      <c r="AS20" s="367"/>
      <c r="AT20" s="104"/>
      <c r="AU20" s="104"/>
      <c r="AV20" s="104"/>
      <c r="AW20" s="104"/>
      <c r="AX20" s="104"/>
      <c r="AY20" s="104"/>
      <c r="AZ20" s="104"/>
      <c r="BA20" s="104"/>
      <c r="BB20" s="104"/>
      <c r="BC20" s="440"/>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1"/>
      <c r="BZ20" s="441"/>
      <c r="CA20" s="441"/>
      <c r="CB20" s="441"/>
      <c r="CC20" s="441"/>
      <c r="CD20" s="441"/>
      <c r="CE20" s="441"/>
      <c r="CF20" s="441"/>
      <c r="CG20" s="441"/>
      <c r="CH20" s="441"/>
      <c r="CI20" s="441"/>
      <c r="CJ20" s="441"/>
      <c r="CK20" s="442"/>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row>
    <row r="21" spans="1:141" ht="11.1" customHeight="1">
      <c r="B21" s="485"/>
      <c r="C21" s="484"/>
      <c r="D21" s="484"/>
      <c r="E21" s="484"/>
      <c r="F21" s="484"/>
      <c r="G21" s="484"/>
      <c r="H21" s="484"/>
      <c r="I21" s="484"/>
      <c r="J21" s="506"/>
      <c r="K21" s="506"/>
      <c r="L21" s="506"/>
      <c r="M21" s="506"/>
      <c r="N21" s="506"/>
      <c r="O21" s="506"/>
      <c r="P21" s="506"/>
      <c r="Q21" s="506"/>
      <c r="R21" s="506"/>
      <c r="S21" s="506"/>
      <c r="T21" s="506"/>
      <c r="U21" s="506"/>
      <c r="V21" s="506"/>
      <c r="W21" s="330"/>
      <c r="X21" s="330"/>
      <c r="Y21" s="330"/>
      <c r="Z21" s="330"/>
      <c r="AA21" s="330"/>
      <c r="AB21" s="330"/>
      <c r="AC21" s="330"/>
      <c r="AD21" s="330"/>
      <c r="AE21" s="474"/>
      <c r="AF21" s="475"/>
      <c r="AG21" s="475"/>
      <c r="AH21" s="475"/>
      <c r="AI21" s="475"/>
      <c r="AJ21" s="475"/>
      <c r="AK21" s="475"/>
      <c r="AL21" s="475"/>
      <c r="AM21" s="508"/>
      <c r="AN21" s="508"/>
      <c r="AO21" s="508"/>
      <c r="AP21" s="509"/>
      <c r="AQ21" s="94"/>
      <c r="AR21" s="366"/>
      <c r="AS21" s="367"/>
      <c r="AT21" s="388" t="s">
        <v>17</v>
      </c>
      <c r="AU21" s="389"/>
      <c r="AV21" s="389"/>
      <c r="AW21" s="389"/>
      <c r="AX21" s="389"/>
      <c r="AY21" s="389"/>
      <c r="AZ21" s="389"/>
      <c r="BA21" s="389"/>
      <c r="BB21" s="390"/>
      <c r="BC21" s="416">
        <f>施設情報!C8</f>
        <v>0</v>
      </c>
      <c r="BD21" s="417"/>
      <c r="BE21" s="417"/>
      <c r="BF21" s="417"/>
      <c r="BG21" s="417"/>
      <c r="BH21" s="417"/>
      <c r="BI21" s="338" t="s">
        <v>39</v>
      </c>
      <c r="BJ21" s="338"/>
      <c r="BK21" s="338"/>
      <c r="BL21" s="422"/>
      <c r="BM21" s="425" t="s">
        <v>25</v>
      </c>
      <c r="BN21" s="389"/>
      <c r="BO21" s="389"/>
      <c r="BP21" s="389"/>
      <c r="BQ21" s="389"/>
      <c r="BR21" s="389"/>
      <c r="BS21" s="389"/>
      <c r="BT21" s="389"/>
      <c r="BU21" s="389"/>
      <c r="BV21" s="389"/>
      <c r="BW21" s="389"/>
      <c r="BX21" s="390"/>
      <c r="BY21" s="416" t="str">
        <f>施設情報!C7</f>
        <v>私立</v>
      </c>
      <c r="BZ21" s="417"/>
      <c r="CA21" s="417"/>
      <c r="CB21" s="417"/>
      <c r="CC21" s="417"/>
      <c r="CD21" s="417"/>
      <c r="CE21" s="417"/>
      <c r="CF21" s="417"/>
      <c r="CG21" s="417"/>
      <c r="CH21" s="417"/>
      <c r="CI21" s="417"/>
      <c r="CJ21" s="417"/>
      <c r="CK21" s="430"/>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row>
    <row r="22" spans="1:141" ht="11.1" customHeight="1">
      <c r="B22" s="485" t="s">
        <v>13</v>
      </c>
      <c r="C22" s="484"/>
      <c r="D22" s="484"/>
      <c r="E22" s="484"/>
      <c r="F22" s="484"/>
      <c r="G22" s="484"/>
      <c r="H22" s="484"/>
      <c r="I22" s="484"/>
      <c r="J22" s="498"/>
      <c r="K22" s="498"/>
      <c r="L22" s="498"/>
      <c r="M22" s="498"/>
      <c r="N22" s="498"/>
      <c r="O22" s="498"/>
      <c r="P22" s="498"/>
      <c r="Q22" s="498"/>
      <c r="R22" s="498"/>
      <c r="S22" s="498"/>
      <c r="T22" s="498"/>
      <c r="U22" s="498"/>
      <c r="V22" s="498"/>
      <c r="W22" s="316" t="s">
        <v>15</v>
      </c>
      <c r="X22" s="316"/>
      <c r="Y22" s="316"/>
      <c r="Z22" s="316"/>
      <c r="AA22" s="316"/>
      <c r="AB22" s="316"/>
      <c r="AC22" s="316"/>
      <c r="AD22" s="316"/>
      <c r="AE22" s="500">
        <f>VLOOKUP($CH$4,'児童情報 '!$A:$Q,9,FALSE)</f>
        <v>0</v>
      </c>
      <c r="AF22" s="501"/>
      <c r="AG22" s="501"/>
      <c r="AH22" s="501"/>
      <c r="AI22" s="501"/>
      <c r="AJ22" s="501"/>
      <c r="AK22" s="501"/>
      <c r="AL22" s="501"/>
      <c r="AM22" s="501"/>
      <c r="AN22" s="501"/>
      <c r="AO22" s="501"/>
      <c r="AP22" s="502"/>
      <c r="AQ22" s="94"/>
      <c r="AR22" s="366"/>
      <c r="AS22" s="367"/>
      <c r="AT22" s="391"/>
      <c r="AU22" s="392"/>
      <c r="AV22" s="392"/>
      <c r="AW22" s="392"/>
      <c r="AX22" s="392"/>
      <c r="AY22" s="392"/>
      <c r="AZ22" s="392"/>
      <c r="BA22" s="392"/>
      <c r="BB22" s="393"/>
      <c r="BC22" s="418"/>
      <c r="BD22" s="419"/>
      <c r="BE22" s="419"/>
      <c r="BF22" s="419"/>
      <c r="BG22" s="419"/>
      <c r="BH22" s="419"/>
      <c r="BI22" s="340"/>
      <c r="BJ22" s="340"/>
      <c r="BK22" s="340"/>
      <c r="BL22" s="423"/>
      <c r="BM22" s="426"/>
      <c r="BN22" s="392"/>
      <c r="BO22" s="392"/>
      <c r="BP22" s="392"/>
      <c r="BQ22" s="392"/>
      <c r="BR22" s="392"/>
      <c r="BS22" s="392"/>
      <c r="BT22" s="392"/>
      <c r="BU22" s="392"/>
      <c r="BV22" s="392"/>
      <c r="BW22" s="392"/>
      <c r="BX22" s="393"/>
      <c r="BY22" s="418"/>
      <c r="BZ22" s="419"/>
      <c r="CA22" s="419"/>
      <c r="CB22" s="419"/>
      <c r="CC22" s="419"/>
      <c r="CD22" s="419"/>
      <c r="CE22" s="419"/>
      <c r="CF22" s="419"/>
      <c r="CG22" s="419"/>
      <c r="CH22" s="419"/>
      <c r="CI22" s="419"/>
      <c r="CJ22" s="419"/>
      <c r="CK22" s="43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c r="EI22" s="71"/>
      <c r="EJ22" s="71"/>
      <c r="EK22" s="71"/>
    </row>
    <row r="23" spans="1:141" ht="11.1" customHeight="1" thickBot="1">
      <c r="B23" s="496"/>
      <c r="C23" s="497"/>
      <c r="D23" s="497"/>
      <c r="E23" s="497"/>
      <c r="F23" s="497"/>
      <c r="G23" s="497"/>
      <c r="H23" s="497"/>
      <c r="I23" s="497"/>
      <c r="J23" s="499"/>
      <c r="K23" s="499"/>
      <c r="L23" s="499"/>
      <c r="M23" s="499"/>
      <c r="N23" s="499"/>
      <c r="O23" s="499"/>
      <c r="P23" s="499"/>
      <c r="Q23" s="499"/>
      <c r="R23" s="499"/>
      <c r="S23" s="499"/>
      <c r="T23" s="499"/>
      <c r="U23" s="499"/>
      <c r="V23" s="499"/>
      <c r="W23" s="318"/>
      <c r="X23" s="318"/>
      <c r="Y23" s="318"/>
      <c r="Z23" s="318"/>
      <c r="AA23" s="318"/>
      <c r="AB23" s="318"/>
      <c r="AC23" s="318"/>
      <c r="AD23" s="318"/>
      <c r="AE23" s="503"/>
      <c r="AF23" s="504"/>
      <c r="AG23" s="504"/>
      <c r="AH23" s="504"/>
      <c r="AI23" s="504"/>
      <c r="AJ23" s="504"/>
      <c r="AK23" s="504"/>
      <c r="AL23" s="504"/>
      <c r="AM23" s="504"/>
      <c r="AN23" s="504"/>
      <c r="AO23" s="504"/>
      <c r="AP23" s="505"/>
      <c r="AQ23" s="94"/>
      <c r="AR23" s="368"/>
      <c r="AS23" s="369"/>
      <c r="AT23" s="433"/>
      <c r="AU23" s="428"/>
      <c r="AV23" s="428"/>
      <c r="AW23" s="428"/>
      <c r="AX23" s="428"/>
      <c r="AY23" s="428"/>
      <c r="AZ23" s="428"/>
      <c r="BA23" s="428"/>
      <c r="BB23" s="429"/>
      <c r="BC23" s="420"/>
      <c r="BD23" s="421"/>
      <c r="BE23" s="421"/>
      <c r="BF23" s="421"/>
      <c r="BG23" s="421"/>
      <c r="BH23" s="421"/>
      <c r="BI23" s="342"/>
      <c r="BJ23" s="342"/>
      <c r="BK23" s="342"/>
      <c r="BL23" s="424"/>
      <c r="BM23" s="427"/>
      <c r="BN23" s="428"/>
      <c r="BO23" s="428"/>
      <c r="BP23" s="428"/>
      <c r="BQ23" s="428"/>
      <c r="BR23" s="428"/>
      <c r="BS23" s="428"/>
      <c r="BT23" s="428"/>
      <c r="BU23" s="428"/>
      <c r="BV23" s="428"/>
      <c r="BW23" s="428"/>
      <c r="BX23" s="429"/>
      <c r="BY23" s="420"/>
      <c r="BZ23" s="421"/>
      <c r="CA23" s="421"/>
      <c r="CB23" s="421"/>
      <c r="CC23" s="421"/>
      <c r="CD23" s="421"/>
      <c r="CE23" s="421"/>
      <c r="CF23" s="421"/>
      <c r="CG23" s="421"/>
      <c r="CH23" s="421"/>
      <c r="CI23" s="421"/>
      <c r="CJ23" s="421"/>
      <c r="CK23" s="432"/>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c r="EI23" s="71"/>
      <c r="EJ23" s="71"/>
      <c r="EK23" s="71"/>
    </row>
    <row r="24" spans="1:141" s="72" customFormat="1" ht="11.1" customHeight="1">
      <c r="B24" s="545" t="s">
        <v>199</v>
      </c>
      <c r="C24" s="546"/>
      <c r="D24" s="546"/>
      <c r="E24" s="546"/>
      <c r="F24" s="546"/>
      <c r="G24" s="546"/>
      <c r="H24" s="546"/>
      <c r="I24" s="547"/>
      <c r="J24" s="447" t="s">
        <v>40</v>
      </c>
      <c r="K24" s="445"/>
      <c r="L24" s="553">
        <f ca="1">Y24+AK24</f>
        <v>6</v>
      </c>
      <c r="M24" s="553"/>
      <c r="N24" s="553"/>
      <c r="O24" s="553"/>
      <c r="P24" s="553"/>
      <c r="Q24" s="445" t="s">
        <v>37</v>
      </c>
      <c r="R24" s="555"/>
      <c r="S24" s="447" t="s">
        <v>41</v>
      </c>
      <c r="T24" s="445"/>
      <c r="U24" s="445"/>
      <c r="V24" s="445"/>
      <c r="W24" s="445"/>
      <c r="X24" s="445"/>
      <c r="Y24" s="492">
        <f ca="1">後集計【小規模】!G30</f>
        <v>2</v>
      </c>
      <c r="Z24" s="443"/>
      <c r="AA24" s="443"/>
      <c r="AB24" s="443"/>
      <c r="AC24" s="486" t="s">
        <v>37</v>
      </c>
      <c r="AD24" s="486"/>
      <c r="AE24" s="488" t="s">
        <v>327</v>
      </c>
      <c r="AF24" s="489"/>
      <c r="AG24" s="489"/>
      <c r="AH24" s="489"/>
      <c r="AI24" s="489"/>
      <c r="AJ24" s="489"/>
      <c r="AK24" s="492">
        <f ca="1">後集計【小規模】!G31</f>
        <v>4</v>
      </c>
      <c r="AL24" s="443"/>
      <c r="AM24" s="443"/>
      <c r="AN24" s="443"/>
      <c r="AO24" s="486" t="s">
        <v>37</v>
      </c>
      <c r="AP24" s="494"/>
      <c r="AQ24" s="533" t="s">
        <v>349</v>
      </c>
      <c r="AR24" s="534"/>
      <c r="AS24" s="534"/>
      <c r="AT24" s="534"/>
      <c r="AU24" s="534"/>
      <c r="AV24" s="534"/>
      <c r="AW24" s="534"/>
      <c r="AX24" s="534"/>
      <c r="AY24" s="534"/>
      <c r="AZ24" s="535"/>
      <c r="BA24" s="539">
        <f>施設情報!C14</f>
        <v>0</v>
      </c>
      <c r="BB24" s="540"/>
      <c r="BC24" s="540"/>
      <c r="BD24" s="540"/>
      <c r="BE24" s="540"/>
      <c r="BF24" s="540"/>
      <c r="BG24" s="541"/>
    </row>
    <row r="25" spans="1:141" s="72" customFormat="1" ht="11.1" customHeight="1" thickBot="1">
      <c r="A25" s="77"/>
      <c r="B25" s="548"/>
      <c r="C25" s="549"/>
      <c r="D25" s="549"/>
      <c r="E25" s="549"/>
      <c r="F25" s="549"/>
      <c r="G25" s="549"/>
      <c r="H25" s="549"/>
      <c r="I25" s="550"/>
      <c r="J25" s="551"/>
      <c r="K25" s="552"/>
      <c r="L25" s="554"/>
      <c r="M25" s="554"/>
      <c r="N25" s="554"/>
      <c r="O25" s="554"/>
      <c r="P25" s="554"/>
      <c r="Q25" s="552"/>
      <c r="R25" s="556"/>
      <c r="S25" s="551"/>
      <c r="T25" s="552"/>
      <c r="U25" s="552"/>
      <c r="V25" s="552"/>
      <c r="W25" s="552"/>
      <c r="X25" s="552"/>
      <c r="Y25" s="493"/>
      <c r="Z25" s="493"/>
      <c r="AA25" s="493"/>
      <c r="AB25" s="493"/>
      <c r="AC25" s="487"/>
      <c r="AD25" s="487"/>
      <c r="AE25" s="490"/>
      <c r="AF25" s="491"/>
      <c r="AG25" s="491"/>
      <c r="AH25" s="491"/>
      <c r="AI25" s="491"/>
      <c r="AJ25" s="491"/>
      <c r="AK25" s="493"/>
      <c r="AL25" s="493"/>
      <c r="AM25" s="493"/>
      <c r="AN25" s="493"/>
      <c r="AO25" s="487"/>
      <c r="AP25" s="495"/>
      <c r="AQ25" s="536"/>
      <c r="AR25" s="537"/>
      <c r="AS25" s="537"/>
      <c r="AT25" s="537"/>
      <c r="AU25" s="537"/>
      <c r="AV25" s="537"/>
      <c r="AW25" s="537"/>
      <c r="AX25" s="537"/>
      <c r="AY25" s="537"/>
      <c r="AZ25" s="538"/>
      <c r="BA25" s="542"/>
      <c r="BB25" s="543"/>
      <c r="BC25" s="543"/>
      <c r="BD25" s="543"/>
      <c r="BE25" s="543"/>
      <c r="BF25" s="543"/>
      <c r="BG25" s="544"/>
    </row>
    <row r="26" spans="1:141" s="72" customFormat="1" ht="11.1" customHeight="1">
      <c r="B26" s="545" t="s">
        <v>277</v>
      </c>
      <c r="C26" s="546"/>
      <c r="D26" s="546"/>
      <c r="E26" s="546"/>
      <c r="F26" s="546"/>
      <c r="G26" s="546"/>
      <c r="H26" s="546"/>
      <c r="I26" s="547"/>
      <c r="J26" s="416">
        <f>施設情報!C15</f>
        <v>0</v>
      </c>
      <c r="K26" s="417"/>
      <c r="L26" s="417"/>
      <c r="M26" s="417"/>
      <c r="N26" s="417"/>
      <c r="O26" s="417"/>
      <c r="P26" s="417"/>
      <c r="Q26" s="417"/>
      <c r="R26" s="473"/>
      <c r="S26" s="447" t="s">
        <v>42</v>
      </c>
      <c r="T26" s="445"/>
      <c r="U26" s="445"/>
      <c r="V26" s="445"/>
      <c r="W26" s="443">
        <f>施設情報!C16</f>
        <v>0</v>
      </c>
      <c r="X26" s="443"/>
      <c r="Y26" s="443"/>
      <c r="Z26" s="443"/>
      <c r="AA26" s="443"/>
      <c r="AB26" s="443"/>
      <c r="AC26" s="445" t="s">
        <v>35</v>
      </c>
      <c r="AD26" s="445"/>
      <c r="AE26" s="447" t="s">
        <v>43</v>
      </c>
      <c r="AF26" s="445"/>
      <c r="AG26" s="445"/>
      <c r="AH26" s="87"/>
      <c r="AI26" s="443">
        <f>施設情報!C17</f>
        <v>0</v>
      </c>
      <c r="AJ26" s="443"/>
      <c r="AK26" s="443"/>
      <c r="AL26" s="443"/>
      <c r="AM26" s="443"/>
      <c r="AN26" s="87"/>
      <c r="AO26" s="486" t="s">
        <v>36</v>
      </c>
      <c r="AP26" s="494"/>
      <c r="AQ26" s="565" t="s">
        <v>196</v>
      </c>
      <c r="AR26" s="565"/>
      <c r="AS26" s="565"/>
      <c r="AT26" s="565"/>
      <c r="AU26" s="565"/>
      <c r="AV26" s="565"/>
      <c r="AW26" s="565"/>
      <c r="AX26" s="565"/>
      <c r="AY26" s="565"/>
      <c r="AZ26" s="566"/>
      <c r="BA26" s="569">
        <f>施設情報!C13</f>
        <v>0</v>
      </c>
      <c r="BB26" s="570"/>
      <c r="BC26" s="570"/>
      <c r="BD26" s="571"/>
      <c r="BE26" s="575" t="s">
        <v>197</v>
      </c>
      <c r="BF26" s="575"/>
      <c r="BG26" s="576"/>
      <c r="BI26" s="71"/>
      <c r="BJ26" s="579" t="s">
        <v>106</v>
      </c>
      <c r="BK26" s="580"/>
      <c r="BL26" s="580"/>
      <c r="BM26" s="580"/>
      <c r="BN26" s="580"/>
      <c r="BO26" s="580"/>
      <c r="BP26" s="580"/>
      <c r="BQ26" s="580"/>
      <c r="BR26" s="580"/>
      <c r="BS26" s="581"/>
      <c r="BT26" s="557"/>
      <c r="BU26" s="558"/>
      <c r="BV26" s="558"/>
      <c r="BW26" s="558"/>
      <c r="BX26" s="558"/>
      <c r="BY26" s="558"/>
      <c r="BZ26" s="558"/>
      <c r="CA26" s="559"/>
    </row>
    <row r="27" spans="1:141" ht="11.1" customHeight="1" thickBot="1">
      <c r="B27" s="585"/>
      <c r="C27" s="586"/>
      <c r="D27" s="586"/>
      <c r="E27" s="586"/>
      <c r="F27" s="586"/>
      <c r="G27" s="586"/>
      <c r="H27" s="586"/>
      <c r="I27" s="587"/>
      <c r="J27" s="420"/>
      <c r="K27" s="421"/>
      <c r="L27" s="421"/>
      <c r="M27" s="421"/>
      <c r="N27" s="421"/>
      <c r="O27" s="421"/>
      <c r="P27" s="421"/>
      <c r="Q27" s="421"/>
      <c r="R27" s="588"/>
      <c r="S27" s="448"/>
      <c r="T27" s="446"/>
      <c r="U27" s="446"/>
      <c r="V27" s="446"/>
      <c r="W27" s="444"/>
      <c r="X27" s="444"/>
      <c r="Y27" s="444"/>
      <c r="Z27" s="444"/>
      <c r="AA27" s="444"/>
      <c r="AB27" s="444"/>
      <c r="AC27" s="446"/>
      <c r="AD27" s="446"/>
      <c r="AE27" s="448"/>
      <c r="AF27" s="446"/>
      <c r="AG27" s="446"/>
      <c r="AH27" s="88"/>
      <c r="AI27" s="444"/>
      <c r="AJ27" s="444"/>
      <c r="AK27" s="444"/>
      <c r="AL27" s="444"/>
      <c r="AM27" s="444"/>
      <c r="AN27" s="88"/>
      <c r="AO27" s="563"/>
      <c r="AP27" s="564"/>
      <c r="AQ27" s="567"/>
      <c r="AR27" s="567"/>
      <c r="AS27" s="567"/>
      <c r="AT27" s="567"/>
      <c r="AU27" s="567"/>
      <c r="AV27" s="567"/>
      <c r="AW27" s="567"/>
      <c r="AX27" s="567"/>
      <c r="AY27" s="567"/>
      <c r="AZ27" s="568"/>
      <c r="BA27" s="572"/>
      <c r="BB27" s="573"/>
      <c r="BC27" s="573"/>
      <c r="BD27" s="574"/>
      <c r="BE27" s="577"/>
      <c r="BF27" s="577"/>
      <c r="BG27" s="578"/>
      <c r="BI27" s="72"/>
      <c r="BJ27" s="582"/>
      <c r="BK27" s="583"/>
      <c r="BL27" s="583"/>
      <c r="BM27" s="583"/>
      <c r="BN27" s="583"/>
      <c r="BO27" s="583"/>
      <c r="BP27" s="583"/>
      <c r="BQ27" s="583"/>
      <c r="BR27" s="583"/>
      <c r="BS27" s="584"/>
      <c r="BT27" s="560"/>
      <c r="BU27" s="561"/>
      <c r="BV27" s="561"/>
      <c r="BW27" s="561"/>
      <c r="BX27" s="561"/>
      <c r="BY27" s="561"/>
      <c r="BZ27" s="561"/>
      <c r="CA27" s="562"/>
    </row>
    <row r="28" spans="1:141" s="72" customFormat="1" ht="9.75" customHeight="1" thickBot="1">
      <c r="B28" s="78"/>
      <c r="C28" s="79"/>
      <c r="D28" s="79"/>
      <c r="E28" s="79"/>
      <c r="F28" s="79"/>
      <c r="G28" s="79"/>
      <c r="H28" s="79"/>
      <c r="I28" s="79"/>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row>
    <row r="29" spans="1:141" ht="5.25" customHeight="1">
      <c r="B29" s="631" t="s">
        <v>11</v>
      </c>
      <c r="C29" s="632"/>
      <c r="D29" s="608" t="s">
        <v>14</v>
      </c>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8" t="s">
        <v>10</v>
      </c>
      <c r="AJ29" s="609"/>
      <c r="AK29" s="609"/>
      <c r="AL29" s="609"/>
      <c r="AM29" s="609"/>
      <c r="AN29" s="609"/>
      <c r="AO29" s="609"/>
      <c r="AP29" s="609"/>
      <c r="AQ29" s="609"/>
      <c r="AR29" s="609"/>
      <c r="AS29" s="609"/>
      <c r="AT29" s="636"/>
      <c r="AU29" s="608" t="s">
        <v>14</v>
      </c>
      <c r="AV29" s="609"/>
      <c r="AW29" s="609"/>
      <c r="AX29" s="609"/>
      <c r="AY29" s="609"/>
      <c r="AZ29" s="609"/>
      <c r="BA29" s="609"/>
      <c r="BB29" s="609"/>
      <c r="BC29" s="609"/>
      <c r="BD29" s="609"/>
      <c r="BE29" s="609"/>
      <c r="BF29" s="609"/>
      <c r="BG29" s="609"/>
      <c r="BH29" s="609"/>
      <c r="BI29" s="609"/>
      <c r="BJ29" s="609"/>
      <c r="BK29" s="609"/>
      <c r="BL29" s="609"/>
      <c r="BM29" s="609"/>
      <c r="BN29" s="609"/>
      <c r="BO29" s="609"/>
      <c r="BP29" s="609"/>
      <c r="BQ29" s="609"/>
      <c r="BR29" s="609"/>
      <c r="BS29" s="609"/>
      <c r="BT29" s="609"/>
      <c r="BU29" s="609"/>
      <c r="BV29" s="609"/>
      <c r="BW29" s="609"/>
      <c r="BX29" s="609"/>
      <c r="BY29" s="636"/>
      <c r="BZ29" s="608" t="s">
        <v>10</v>
      </c>
      <c r="CA29" s="609"/>
      <c r="CB29" s="609"/>
      <c r="CC29" s="609"/>
      <c r="CD29" s="609"/>
      <c r="CE29" s="609"/>
      <c r="CF29" s="609"/>
      <c r="CG29" s="609"/>
      <c r="CH29" s="609"/>
      <c r="CI29" s="609"/>
      <c r="CJ29" s="609"/>
      <c r="CK29" s="636"/>
      <c r="DU29" s="72"/>
      <c r="DV29" s="72"/>
      <c r="DW29" s="72"/>
      <c r="DX29" s="72"/>
      <c r="DY29" s="72"/>
      <c r="DZ29" s="72"/>
      <c r="EA29" s="72"/>
      <c r="EB29" s="72"/>
      <c r="EC29" s="72"/>
      <c r="ED29" s="72"/>
      <c r="EE29" s="72"/>
      <c r="EF29" s="72"/>
      <c r="EG29" s="72"/>
      <c r="EH29" s="72"/>
      <c r="EI29" s="72"/>
      <c r="EJ29" s="72"/>
      <c r="EK29" s="72"/>
    </row>
    <row r="30" spans="1:141" ht="5.25" customHeight="1">
      <c r="B30" s="633"/>
      <c r="C30" s="634"/>
      <c r="D30" s="612"/>
      <c r="E30" s="610"/>
      <c r="F30" s="610"/>
      <c r="G30" s="610"/>
      <c r="H30" s="610"/>
      <c r="I30" s="610"/>
      <c r="J30" s="610"/>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0"/>
      <c r="AH30" s="610"/>
      <c r="AI30" s="612"/>
      <c r="AJ30" s="610"/>
      <c r="AK30" s="610"/>
      <c r="AL30" s="610"/>
      <c r="AM30" s="610"/>
      <c r="AN30" s="610"/>
      <c r="AO30" s="610"/>
      <c r="AP30" s="610"/>
      <c r="AQ30" s="610"/>
      <c r="AR30" s="610"/>
      <c r="AS30" s="610"/>
      <c r="AT30" s="611"/>
      <c r="AU30" s="612"/>
      <c r="AV30" s="610"/>
      <c r="AW30" s="610"/>
      <c r="AX30" s="610"/>
      <c r="AY30" s="610"/>
      <c r="AZ30" s="610"/>
      <c r="BA30" s="610"/>
      <c r="BB30" s="610"/>
      <c r="BC30" s="610"/>
      <c r="BD30" s="610"/>
      <c r="BE30" s="610"/>
      <c r="BF30" s="610"/>
      <c r="BG30" s="610"/>
      <c r="BH30" s="610"/>
      <c r="BI30" s="610"/>
      <c r="BJ30" s="610"/>
      <c r="BK30" s="610"/>
      <c r="BL30" s="610"/>
      <c r="BM30" s="610"/>
      <c r="BN30" s="610"/>
      <c r="BO30" s="610"/>
      <c r="BP30" s="610"/>
      <c r="BQ30" s="610"/>
      <c r="BR30" s="610"/>
      <c r="BS30" s="610"/>
      <c r="BT30" s="610"/>
      <c r="BU30" s="610"/>
      <c r="BV30" s="610"/>
      <c r="BW30" s="610"/>
      <c r="BX30" s="610"/>
      <c r="BY30" s="611"/>
      <c r="BZ30" s="612"/>
      <c r="CA30" s="610"/>
      <c r="CB30" s="610"/>
      <c r="CC30" s="610"/>
      <c r="CD30" s="610"/>
      <c r="CE30" s="610"/>
      <c r="CF30" s="610"/>
      <c r="CG30" s="610"/>
      <c r="CH30" s="610"/>
      <c r="CI30" s="610"/>
      <c r="CJ30" s="610"/>
      <c r="CK30" s="611"/>
      <c r="DU30" s="72"/>
      <c r="DV30" s="72"/>
      <c r="DW30" s="72"/>
      <c r="DX30" s="72"/>
      <c r="DY30" s="72"/>
      <c r="DZ30" s="72"/>
      <c r="EA30" s="72"/>
      <c r="EB30" s="72"/>
      <c r="EC30" s="72"/>
      <c r="ED30" s="72"/>
      <c r="EE30" s="72"/>
      <c r="EF30" s="72"/>
      <c r="EG30" s="72"/>
      <c r="EH30" s="72"/>
      <c r="EI30" s="72"/>
      <c r="EJ30" s="72"/>
      <c r="EK30" s="72"/>
    </row>
    <row r="31" spans="1:141" ht="5.25" customHeight="1" thickBot="1">
      <c r="B31" s="633"/>
      <c r="C31" s="634"/>
      <c r="D31" s="613"/>
      <c r="E31" s="614"/>
      <c r="F31" s="614"/>
      <c r="G31" s="614"/>
      <c r="H31" s="614"/>
      <c r="I31" s="614"/>
      <c r="J31" s="614"/>
      <c r="K31" s="614"/>
      <c r="L31" s="614"/>
      <c r="M31" s="614"/>
      <c r="N31" s="614"/>
      <c r="O31" s="614"/>
      <c r="P31" s="614"/>
      <c r="Q31" s="614"/>
      <c r="R31" s="614"/>
      <c r="S31" s="614"/>
      <c r="T31" s="614"/>
      <c r="U31" s="614"/>
      <c r="V31" s="614"/>
      <c r="W31" s="614"/>
      <c r="X31" s="614"/>
      <c r="Y31" s="614"/>
      <c r="Z31" s="614"/>
      <c r="AA31" s="614"/>
      <c r="AB31" s="614"/>
      <c r="AC31" s="614"/>
      <c r="AD31" s="614"/>
      <c r="AE31" s="614"/>
      <c r="AF31" s="614"/>
      <c r="AG31" s="614"/>
      <c r="AH31" s="614"/>
      <c r="AI31" s="613"/>
      <c r="AJ31" s="614"/>
      <c r="AK31" s="614"/>
      <c r="AL31" s="614"/>
      <c r="AM31" s="614"/>
      <c r="AN31" s="614"/>
      <c r="AO31" s="614"/>
      <c r="AP31" s="614"/>
      <c r="AQ31" s="614"/>
      <c r="AR31" s="614"/>
      <c r="AS31" s="614"/>
      <c r="AT31" s="615"/>
      <c r="AU31" s="613"/>
      <c r="AV31" s="614"/>
      <c r="AW31" s="614"/>
      <c r="AX31" s="614"/>
      <c r="AY31" s="614"/>
      <c r="AZ31" s="614"/>
      <c r="BA31" s="614"/>
      <c r="BB31" s="614"/>
      <c r="BC31" s="614"/>
      <c r="BD31" s="614"/>
      <c r="BE31" s="614"/>
      <c r="BF31" s="614"/>
      <c r="BG31" s="614"/>
      <c r="BH31" s="614"/>
      <c r="BI31" s="614"/>
      <c r="BJ31" s="614"/>
      <c r="BK31" s="614"/>
      <c r="BL31" s="614"/>
      <c r="BM31" s="614"/>
      <c r="BN31" s="614"/>
      <c r="BO31" s="614"/>
      <c r="BP31" s="614"/>
      <c r="BQ31" s="614"/>
      <c r="BR31" s="614"/>
      <c r="BS31" s="614"/>
      <c r="BT31" s="614"/>
      <c r="BU31" s="614"/>
      <c r="BV31" s="614"/>
      <c r="BW31" s="614"/>
      <c r="BX31" s="614"/>
      <c r="BY31" s="615"/>
      <c r="BZ31" s="613"/>
      <c r="CA31" s="614"/>
      <c r="CB31" s="614"/>
      <c r="CC31" s="614"/>
      <c r="CD31" s="614"/>
      <c r="CE31" s="614"/>
      <c r="CF31" s="614"/>
      <c r="CG31" s="614"/>
      <c r="CH31" s="614"/>
      <c r="CI31" s="614"/>
      <c r="CJ31" s="614"/>
      <c r="CK31" s="615"/>
      <c r="DU31" s="72"/>
      <c r="DV31" s="72"/>
      <c r="DW31" s="72"/>
      <c r="DX31" s="72"/>
      <c r="DY31" s="72"/>
      <c r="DZ31" s="72"/>
      <c r="EA31" s="72"/>
      <c r="EB31" s="72"/>
      <c r="EC31" s="72"/>
      <c r="ED31" s="72"/>
      <c r="EE31" s="72"/>
      <c r="EF31" s="72"/>
      <c r="EG31" s="72"/>
      <c r="EH31" s="72"/>
      <c r="EI31" s="72"/>
      <c r="EJ31" s="72"/>
      <c r="EK31" s="72"/>
    </row>
    <row r="32" spans="1:141" ht="5.25" customHeight="1">
      <c r="B32" s="633"/>
      <c r="C32" s="635"/>
      <c r="D32" s="637" t="s">
        <v>20</v>
      </c>
      <c r="E32" s="638"/>
      <c r="F32" s="638"/>
      <c r="G32" s="638"/>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805">
        <f ca="1">後集計【小規模】!K3</f>
        <v>0</v>
      </c>
      <c r="AJ32" s="806"/>
      <c r="AK32" s="806"/>
      <c r="AL32" s="806"/>
      <c r="AM32" s="806"/>
      <c r="AN32" s="806"/>
      <c r="AO32" s="806"/>
      <c r="AP32" s="806"/>
      <c r="AQ32" s="806"/>
      <c r="AR32" s="806"/>
      <c r="AS32" s="806"/>
      <c r="AT32" s="807"/>
      <c r="AU32" s="808"/>
      <c r="AV32" s="642"/>
      <c r="AW32" s="642"/>
      <c r="AX32" s="642"/>
      <c r="AY32" s="642"/>
      <c r="AZ32" s="642"/>
      <c r="BA32" s="642"/>
      <c r="BB32" s="642"/>
      <c r="BC32" s="642"/>
      <c r="BD32" s="642"/>
      <c r="BE32" s="642"/>
      <c r="BF32" s="642"/>
      <c r="BG32" s="642"/>
      <c r="BH32" s="642"/>
      <c r="BI32" s="642"/>
      <c r="BJ32" s="642"/>
      <c r="BK32" s="642"/>
      <c r="BL32" s="642"/>
      <c r="BM32" s="642"/>
      <c r="BN32" s="642"/>
      <c r="BO32" s="642"/>
      <c r="BP32" s="642"/>
      <c r="BQ32" s="642"/>
      <c r="BR32" s="642"/>
      <c r="BS32" s="642"/>
      <c r="BT32" s="642"/>
      <c r="BU32" s="642"/>
      <c r="BV32" s="642"/>
      <c r="BW32" s="642"/>
      <c r="BX32" s="642"/>
      <c r="BY32" s="809"/>
      <c r="BZ32" s="805"/>
      <c r="CA32" s="806"/>
      <c r="CB32" s="806"/>
      <c r="CC32" s="806"/>
      <c r="CD32" s="806"/>
      <c r="CE32" s="806"/>
      <c r="CF32" s="806"/>
      <c r="CG32" s="806"/>
      <c r="CH32" s="806"/>
      <c r="CI32" s="806"/>
      <c r="CJ32" s="806"/>
      <c r="CK32" s="807"/>
      <c r="DU32" s="72"/>
      <c r="DV32" s="72"/>
      <c r="DW32" s="72"/>
      <c r="DX32" s="72"/>
      <c r="DY32" s="72"/>
      <c r="DZ32" s="72"/>
      <c r="EA32" s="72"/>
      <c r="EB32" s="72"/>
      <c r="EC32" s="72"/>
      <c r="ED32" s="72"/>
      <c r="EE32" s="72"/>
      <c r="EF32" s="72"/>
      <c r="EG32" s="72"/>
      <c r="EH32" s="72"/>
      <c r="EI32" s="72"/>
      <c r="EJ32" s="72"/>
      <c r="EK32" s="72"/>
    </row>
    <row r="33" spans="2:141" ht="5.25" customHeight="1">
      <c r="B33" s="633"/>
      <c r="C33" s="635"/>
      <c r="D33" s="591"/>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794"/>
      <c r="AJ33" s="795"/>
      <c r="AK33" s="795"/>
      <c r="AL33" s="795"/>
      <c r="AM33" s="795"/>
      <c r="AN33" s="795"/>
      <c r="AO33" s="795"/>
      <c r="AP33" s="795"/>
      <c r="AQ33" s="795"/>
      <c r="AR33" s="795"/>
      <c r="AS33" s="795"/>
      <c r="AT33" s="796"/>
      <c r="AU33" s="803"/>
      <c r="AV33" s="521"/>
      <c r="AW33" s="521"/>
      <c r="AX33" s="521"/>
      <c r="AY33" s="521"/>
      <c r="AZ33" s="521"/>
      <c r="BA33" s="521"/>
      <c r="BB33" s="521"/>
      <c r="BC33" s="521"/>
      <c r="BD33" s="521"/>
      <c r="BE33" s="521"/>
      <c r="BF33" s="521"/>
      <c r="BG33" s="521"/>
      <c r="BH33" s="521"/>
      <c r="BI33" s="521"/>
      <c r="BJ33" s="521"/>
      <c r="BK33" s="521"/>
      <c r="BL33" s="521"/>
      <c r="BM33" s="521"/>
      <c r="BN33" s="521"/>
      <c r="BO33" s="521"/>
      <c r="BP33" s="521"/>
      <c r="BQ33" s="521"/>
      <c r="BR33" s="521"/>
      <c r="BS33" s="521"/>
      <c r="BT33" s="521"/>
      <c r="BU33" s="521"/>
      <c r="BV33" s="521"/>
      <c r="BW33" s="521"/>
      <c r="BX33" s="521"/>
      <c r="BY33" s="804"/>
      <c r="BZ33" s="794"/>
      <c r="CA33" s="795"/>
      <c r="CB33" s="795"/>
      <c r="CC33" s="795"/>
      <c r="CD33" s="795"/>
      <c r="CE33" s="795"/>
      <c r="CF33" s="795"/>
      <c r="CG33" s="795"/>
      <c r="CH33" s="795"/>
      <c r="CI33" s="795"/>
      <c r="CJ33" s="795"/>
      <c r="CK33" s="796"/>
      <c r="DU33" s="72"/>
      <c r="DV33" s="72"/>
      <c r="DW33" s="72"/>
      <c r="DX33" s="72"/>
      <c r="DY33" s="72"/>
      <c r="DZ33" s="72"/>
      <c r="EA33" s="72"/>
      <c r="EB33" s="72"/>
      <c r="EC33" s="72"/>
      <c r="ED33" s="72"/>
      <c r="EE33" s="72"/>
      <c r="EF33" s="72"/>
      <c r="EG33" s="72"/>
      <c r="EH33" s="72"/>
      <c r="EI33" s="72"/>
      <c r="EJ33" s="72"/>
      <c r="EK33" s="72"/>
    </row>
    <row r="34" spans="2:141" ht="5.25" customHeight="1">
      <c r="B34" s="633"/>
      <c r="C34" s="635"/>
      <c r="D34" s="591"/>
      <c r="E34" s="592"/>
      <c r="F34" s="592"/>
      <c r="G34" s="592"/>
      <c r="H34" s="592"/>
      <c r="I34" s="592"/>
      <c r="J34" s="592"/>
      <c r="K34" s="592"/>
      <c r="L34" s="592"/>
      <c r="M34" s="592"/>
      <c r="N34" s="592"/>
      <c r="O34" s="592"/>
      <c r="P34" s="592"/>
      <c r="Q34" s="592"/>
      <c r="R34" s="592"/>
      <c r="S34" s="592"/>
      <c r="T34" s="592"/>
      <c r="U34" s="592"/>
      <c r="V34" s="592"/>
      <c r="W34" s="592"/>
      <c r="X34" s="592"/>
      <c r="Y34" s="592"/>
      <c r="Z34" s="592"/>
      <c r="AA34" s="592"/>
      <c r="AB34" s="592"/>
      <c r="AC34" s="592"/>
      <c r="AD34" s="592"/>
      <c r="AE34" s="592"/>
      <c r="AF34" s="592"/>
      <c r="AG34" s="592"/>
      <c r="AH34" s="592"/>
      <c r="AI34" s="794"/>
      <c r="AJ34" s="795"/>
      <c r="AK34" s="795"/>
      <c r="AL34" s="795"/>
      <c r="AM34" s="795"/>
      <c r="AN34" s="795"/>
      <c r="AO34" s="795"/>
      <c r="AP34" s="795"/>
      <c r="AQ34" s="795"/>
      <c r="AR34" s="795"/>
      <c r="AS34" s="795"/>
      <c r="AT34" s="796"/>
      <c r="AU34" s="803"/>
      <c r="AV34" s="521"/>
      <c r="AW34" s="521"/>
      <c r="AX34" s="521"/>
      <c r="AY34" s="521"/>
      <c r="AZ34" s="521"/>
      <c r="BA34" s="521"/>
      <c r="BB34" s="521"/>
      <c r="BC34" s="521"/>
      <c r="BD34" s="521"/>
      <c r="BE34" s="521"/>
      <c r="BF34" s="521"/>
      <c r="BG34" s="521"/>
      <c r="BH34" s="521"/>
      <c r="BI34" s="521"/>
      <c r="BJ34" s="521"/>
      <c r="BK34" s="521"/>
      <c r="BL34" s="521"/>
      <c r="BM34" s="521"/>
      <c r="BN34" s="521"/>
      <c r="BO34" s="521"/>
      <c r="BP34" s="521"/>
      <c r="BQ34" s="521"/>
      <c r="BR34" s="521"/>
      <c r="BS34" s="521"/>
      <c r="BT34" s="521"/>
      <c r="BU34" s="521"/>
      <c r="BV34" s="521"/>
      <c r="BW34" s="521"/>
      <c r="BX34" s="521"/>
      <c r="BY34" s="804"/>
      <c r="BZ34" s="794"/>
      <c r="CA34" s="795"/>
      <c r="CB34" s="795"/>
      <c r="CC34" s="795"/>
      <c r="CD34" s="795"/>
      <c r="CE34" s="795"/>
      <c r="CF34" s="795"/>
      <c r="CG34" s="795"/>
      <c r="CH34" s="795"/>
      <c r="CI34" s="795"/>
      <c r="CJ34" s="795"/>
      <c r="CK34" s="796"/>
      <c r="DU34" s="72"/>
      <c r="DV34" s="72"/>
      <c r="DW34" s="72"/>
      <c r="DX34" s="72"/>
      <c r="DY34" s="72"/>
      <c r="DZ34" s="72"/>
      <c r="EA34" s="72"/>
      <c r="EB34" s="72"/>
      <c r="EC34" s="72"/>
      <c r="ED34" s="72"/>
      <c r="EE34" s="72"/>
      <c r="EF34" s="72"/>
      <c r="EG34" s="72"/>
      <c r="EH34" s="72"/>
      <c r="EI34" s="72"/>
      <c r="EJ34" s="72"/>
      <c r="EK34" s="72"/>
    </row>
    <row r="35" spans="2:141" ht="5.25" customHeight="1">
      <c r="B35" s="633"/>
      <c r="C35" s="635"/>
      <c r="D35" s="591"/>
      <c r="E35" s="592"/>
      <c r="F35" s="592"/>
      <c r="G35" s="592"/>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794"/>
      <c r="AJ35" s="795"/>
      <c r="AK35" s="795"/>
      <c r="AL35" s="795"/>
      <c r="AM35" s="795"/>
      <c r="AN35" s="795"/>
      <c r="AO35" s="795"/>
      <c r="AP35" s="795"/>
      <c r="AQ35" s="795"/>
      <c r="AR35" s="795"/>
      <c r="AS35" s="795"/>
      <c r="AT35" s="796"/>
      <c r="AU35" s="803"/>
      <c r="AV35" s="521"/>
      <c r="AW35" s="521"/>
      <c r="AX35" s="521"/>
      <c r="AY35" s="521"/>
      <c r="AZ35" s="521"/>
      <c r="BA35" s="521"/>
      <c r="BB35" s="521"/>
      <c r="BC35" s="521"/>
      <c r="BD35" s="521"/>
      <c r="BE35" s="521"/>
      <c r="BF35" s="521"/>
      <c r="BG35" s="521"/>
      <c r="BH35" s="521"/>
      <c r="BI35" s="521"/>
      <c r="BJ35" s="521"/>
      <c r="BK35" s="521"/>
      <c r="BL35" s="521"/>
      <c r="BM35" s="521"/>
      <c r="BN35" s="521"/>
      <c r="BO35" s="521"/>
      <c r="BP35" s="521"/>
      <c r="BQ35" s="521"/>
      <c r="BR35" s="521"/>
      <c r="BS35" s="521"/>
      <c r="BT35" s="521"/>
      <c r="BU35" s="521"/>
      <c r="BV35" s="521"/>
      <c r="BW35" s="521"/>
      <c r="BX35" s="521"/>
      <c r="BY35" s="804"/>
      <c r="BZ35" s="794"/>
      <c r="CA35" s="795"/>
      <c r="CB35" s="795"/>
      <c r="CC35" s="795"/>
      <c r="CD35" s="795"/>
      <c r="CE35" s="795"/>
      <c r="CF35" s="795"/>
      <c r="CG35" s="795"/>
      <c r="CH35" s="795"/>
      <c r="CI35" s="795"/>
      <c r="CJ35" s="795"/>
      <c r="CK35" s="796"/>
      <c r="DU35" s="72"/>
      <c r="DV35" s="72"/>
      <c r="DW35" s="72"/>
      <c r="DX35" s="72"/>
      <c r="DY35" s="72"/>
      <c r="DZ35" s="72"/>
      <c r="EA35" s="72"/>
      <c r="EB35" s="72"/>
      <c r="EC35" s="72"/>
      <c r="ED35" s="72"/>
      <c r="EE35" s="72"/>
      <c r="EF35" s="72"/>
      <c r="EG35" s="72"/>
      <c r="EH35" s="72"/>
      <c r="EI35" s="72"/>
      <c r="EJ35" s="72"/>
      <c r="EK35" s="72"/>
    </row>
    <row r="36" spans="2:141" ht="5.25" customHeight="1">
      <c r="B36" s="633"/>
      <c r="C36" s="635"/>
      <c r="D36" s="591"/>
      <c r="E36" s="592"/>
      <c r="F36" s="592"/>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794"/>
      <c r="AJ36" s="795"/>
      <c r="AK36" s="795"/>
      <c r="AL36" s="795"/>
      <c r="AM36" s="795"/>
      <c r="AN36" s="795"/>
      <c r="AO36" s="795"/>
      <c r="AP36" s="795"/>
      <c r="AQ36" s="795"/>
      <c r="AR36" s="795"/>
      <c r="AS36" s="795"/>
      <c r="AT36" s="796"/>
      <c r="AU36" s="803"/>
      <c r="AV36" s="521"/>
      <c r="AW36" s="521"/>
      <c r="AX36" s="521"/>
      <c r="AY36" s="521"/>
      <c r="AZ36" s="521"/>
      <c r="BA36" s="521"/>
      <c r="BB36" s="521"/>
      <c r="BC36" s="521"/>
      <c r="BD36" s="521"/>
      <c r="BE36" s="521"/>
      <c r="BF36" s="521"/>
      <c r="BG36" s="521"/>
      <c r="BH36" s="521"/>
      <c r="BI36" s="521"/>
      <c r="BJ36" s="521"/>
      <c r="BK36" s="521"/>
      <c r="BL36" s="521"/>
      <c r="BM36" s="521"/>
      <c r="BN36" s="521"/>
      <c r="BO36" s="521"/>
      <c r="BP36" s="521"/>
      <c r="BQ36" s="521"/>
      <c r="BR36" s="521"/>
      <c r="BS36" s="521"/>
      <c r="BT36" s="521"/>
      <c r="BU36" s="521"/>
      <c r="BV36" s="521"/>
      <c r="BW36" s="521"/>
      <c r="BX36" s="521"/>
      <c r="BY36" s="804"/>
      <c r="BZ36" s="794"/>
      <c r="CA36" s="795"/>
      <c r="CB36" s="795"/>
      <c r="CC36" s="795"/>
      <c r="CD36" s="795"/>
      <c r="CE36" s="795"/>
      <c r="CF36" s="795"/>
      <c r="CG36" s="795"/>
      <c r="CH36" s="795"/>
      <c r="CI36" s="795"/>
      <c r="CJ36" s="795"/>
      <c r="CK36" s="796"/>
      <c r="DU36" s="72"/>
      <c r="DV36" s="72"/>
      <c r="DW36" s="72"/>
      <c r="DX36" s="72"/>
      <c r="DY36" s="72"/>
      <c r="DZ36" s="72"/>
      <c r="EA36" s="72"/>
      <c r="EB36" s="72"/>
      <c r="EC36" s="72"/>
      <c r="ED36" s="72"/>
      <c r="EE36" s="72"/>
      <c r="EF36" s="72"/>
      <c r="EG36" s="72"/>
      <c r="EH36" s="72"/>
      <c r="EI36" s="72"/>
      <c r="EJ36" s="72"/>
      <c r="EK36" s="72"/>
    </row>
    <row r="37" spans="2:141" ht="5.25" customHeight="1">
      <c r="B37" s="633"/>
      <c r="C37" s="635"/>
      <c r="D37" s="591" t="s">
        <v>346</v>
      </c>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592"/>
      <c r="AH37" s="592"/>
      <c r="AI37" s="794">
        <f ca="1">後集計【小規模】!K4</f>
        <v>0</v>
      </c>
      <c r="AJ37" s="795"/>
      <c r="AK37" s="795"/>
      <c r="AL37" s="795"/>
      <c r="AM37" s="795"/>
      <c r="AN37" s="795"/>
      <c r="AO37" s="795"/>
      <c r="AP37" s="795"/>
      <c r="AQ37" s="795"/>
      <c r="AR37" s="795"/>
      <c r="AS37" s="795"/>
      <c r="AT37" s="796"/>
      <c r="AU37" s="803"/>
      <c r="AV37" s="521"/>
      <c r="AW37" s="521"/>
      <c r="AX37" s="521"/>
      <c r="AY37" s="521"/>
      <c r="AZ37" s="521"/>
      <c r="BA37" s="521"/>
      <c r="BB37" s="521"/>
      <c r="BC37" s="521"/>
      <c r="BD37" s="521"/>
      <c r="BE37" s="521"/>
      <c r="BF37" s="521"/>
      <c r="BG37" s="521"/>
      <c r="BH37" s="521"/>
      <c r="BI37" s="521"/>
      <c r="BJ37" s="521"/>
      <c r="BK37" s="521"/>
      <c r="BL37" s="521"/>
      <c r="BM37" s="521"/>
      <c r="BN37" s="521"/>
      <c r="BO37" s="521"/>
      <c r="BP37" s="521"/>
      <c r="BQ37" s="521"/>
      <c r="BR37" s="521"/>
      <c r="BS37" s="521"/>
      <c r="BT37" s="521"/>
      <c r="BU37" s="521"/>
      <c r="BV37" s="521"/>
      <c r="BW37" s="521"/>
      <c r="BX37" s="521"/>
      <c r="BY37" s="804"/>
      <c r="BZ37" s="794"/>
      <c r="CA37" s="795"/>
      <c r="CB37" s="795"/>
      <c r="CC37" s="795"/>
      <c r="CD37" s="795"/>
      <c r="CE37" s="795"/>
      <c r="CF37" s="795"/>
      <c r="CG37" s="795"/>
      <c r="CH37" s="795"/>
      <c r="CI37" s="795"/>
      <c r="CJ37" s="795"/>
      <c r="CK37" s="796"/>
    </row>
    <row r="38" spans="2:141" ht="5.25" customHeight="1">
      <c r="B38" s="633"/>
      <c r="C38" s="635"/>
      <c r="D38" s="591"/>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794"/>
      <c r="AJ38" s="795"/>
      <c r="AK38" s="795"/>
      <c r="AL38" s="795"/>
      <c r="AM38" s="795"/>
      <c r="AN38" s="795"/>
      <c r="AO38" s="795"/>
      <c r="AP38" s="795"/>
      <c r="AQ38" s="795"/>
      <c r="AR38" s="795"/>
      <c r="AS38" s="795"/>
      <c r="AT38" s="796"/>
      <c r="AU38" s="803"/>
      <c r="AV38" s="521"/>
      <c r="AW38" s="521"/>
      <c r="AX38" s="521"/>
      <c r="AY38" s="521"/>
      <c r="AZ38" s="521"/>
      <c r="BA38" s="521"/>
      <c r="BB38" s="521"/>
      <c r="BC38" s="521"/>
      <c r="BD38" s="521"/>
      <c r="BE38" s="521"/>
      <c r="BF38" s="521"/>
      <c r="BG38" s="521"/>
      <c r="BH38" s="521"/>
      <c r="BI38" s="521"/>
      <c r="BJ38" s="521"/>
      <c r="BK38" s="521"/>
      <c r="BL38" s="521"/>
      <c r="BM38" s="521"/>
      <c r="BN38" s="521"/>
      <c r="BO38" s="521"/>
      <c r="BP38" s="521"/>
      <c r="BQ38" s="521"/>
      <c r="BR38" s="521"/>
      <c r="BS38" s="521"/>
      <c r="BT38" s="521"/>
      <c r="BU38" s="521"/>
      <c r="BV38" s="521"/>
      <c r="BW38" s="521"/>
      <c r="BX38" s="521"/>
      <c r="BY38" s="804"/>
      <c r="BZ38" s="794"/>
      <c r="CA38" s="795"/>
      <c r="CB38" s="795"/>
      <c r="CC38" s="795"/>
      <c r="CD38" s="795"/>
      <c r="CE38" s="795"/>
      <c r="CF38" s="795"/>
      <c r="CG38" s="795"/>
      <c r="CH38" s="795"/>
      <c r="CI38" s="795"/>
      <c r="CJ38" s="795"/>
      <c r="CK38" s="796"/>
    </row>
    <row r="39" spans="2:141" ht="5.25" customHeight="1">
      <c r="B39" s="633"/>
      <c r="C39" s="635"/>
      <c r="D39" s="591"/>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794"/>
      <c r="AJ39" s="795"/>
      <c r="AK39" s="795"/>
      <c r="AL39" s="795"/>
      <c r="AM39" s="795"/>
      <c r="AN39" s="795"/>
      <c r="AO39" s="795"/>
      <c r="AP39" s="795"/>
      <c r="AQ39" s="795"/>
      <c r="AR39" s="795"/>
      <c r="AS39" s="795"/>
      <c r="AT39" s="796"/>
      <c r="AU39" s="803"/>
      <c r="AV39" s="521"/>
      <c r="AW39" s="521"/>
      <c r="AX39" s="521"/>
      <c r="AY39" s="521"/>
      <c r="AZ39" s="521"/>
      <c r="BA39" s="521"/>
      <c r="BB39" s="521"/>
      <c r="BC39" s="521"/>
      <c r="BD39" s="521"/>
      <c r="BE39" s="521"/>
      <c r="BF39" s="521"/>
      <c r="BG39" s="521"/>
      <c r="BH39" s="521"/>
      <c r="BI39" s="521"/>
      <c r="BJ39" s="521"/>
      <c r="BK39" s="521"/>
      <c r="BL39" s="521"/>
      <c r="BM39" s="521"/>
      <c r="BN39" s="521"/>
      <c r="BO39" s="521"/>
      <c r="BP39" s="521"/>
      <c r="BQ39" s="521"/>
      <c r="BR39" s="521"/>
      <c r="BS39" s="521"/>
      <c r="BT39" s="521"/>
      <c r="BU39" s="521"/>
      <c r="BV39" s="521"/>
      <c r="BW39" s="521"/>
      <c r="BX39" s="521"/>
      <c r="BY39" s="804"/>
      <c r="BZ39" s="794"/>
      <c r="CA39" s="795"/>
      <c r="CB39" s="795"/>
      <c r="CC39" s="795"/>
      <c r="CD39" s="795"/>
      <c r="CE39" s="795"/>
      <c r="CF39" s="795"/>
      <c r="CG39" s="795"/>
      <c r="CH39" s="795"/>
      <c r="CI39" s="795"/>
      <c r="CJ39" s="795"/>
      <c r="CK39" s="796"/>
    </row>
    <row r="40" spans="2:141" ht="5.25" customHeight="1">
      <c r="B40" s="633"/>
      <c r="C40" s="635"/>
      <c r="D40" s="591"/>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794"/>
      <c r="AJ40" s="795"/>
      <c r="AK40" s="795"/>
      <c r="AL40" s="795"/>
      <c r="AM40" s="795"/>
      <c r="AN40" s="795"/>
      <c r="AO40" s="795"/>
      <c r="AP40" s="795"/>
      <c r="AQ40" s="795"/>
      <c r="AR40" s="795"/>
      <c r="AS40" s="795"/>
      <c r="AT40" s="796"/>
      <c r="AU40" s="803"/>
      <c r="AV40" s="521"/>
      <c r="AW40" s="521"/>
      <c r="AX40" s="521"/>
      <c r="AY40" s="521"/>
      <c r="AZ40" s="521"/>
      <c r="BA40" s="521"/>
      <c r="BB40" s="521"/>
      <c r="BC40" s="521"/>
      <c r="BD40" s="521"/>
      <c r="BE40" s="521"/>
      <c r="BF40" s="521"/>
      <c r="BG40" s="521"/>
      <c r="BH40" s="521"/>
      <c r="BI40" s="521"/>
      <c r="BJ40" s="521"/>
      <c r="BK40" s="521"/>
      <c r="BL40" s="521"/>
      <c r="BM40" s="521"/>
      <c r="BN40" s="521"/>
      <c r="BO40" s="521"/>
      <c r="BP40" s="521"/>
      <c r="BQ40" s="521"/>
      <c r="BR40" s="521"/>
      <c r="BS40" s="521"/>
      <c r="BT40" s="521"/>
      <c r="BU40" s="521"/>
      <c r="BV40" s="521"/>
      <c r="BW40" s="521"/>
      <c r="BX40" s="521"/>
      <c r="BY40" s="804"/>
      <c r="BZ40" s="794"/>
      <c r="CA40" s="795"/>
      <c r="CB40" s="795"/>
      <c r="CC40" s="795"/>
      <c r="CD40" s="795"/>
      <c r="CE40" s="795"/>
      <c r="CF40" s="795"/>
      <c r="CG40" s="795"/>
      <c r="CH40" s="795"/>
      <c r="CI40" s="795"/>
      <c r="CJ40" s="795"/>
      <c r="CK40" s="796"/>
    </row>
    <row r="41" spans="2:141" ht="5.25" customHeight="1">
      <c r="B41" s="633"/>
      <c r="C41" s="635"/>
      <c r="D41" s="591"/>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794"/>
      <c r="AJ41" s="795"/>
      <c r="AK41" s="795"/>
      <c r="AL41" s="795"/>
      <c r="AM41" s="795"/>
      <c r="AN41" s="795"/>
      <c r="AO41" s="795"/>
      <c r="AP41" s="795"/>
      <c r="AQ41" s="795"/>
      <c r="AR41" s="795"/>
      <c r="AS41" s="795"/>
      <c r="AT41" s="796"/>
      <c r="AU41" s="803"/>
      <c r="AV41" s="521"/>
      <c r="AW41" s="521"/>
      <c r="AX41" s="521"/>
      <c r="AY41" s="521"/>
      <c r="AZ41" s="521"/>
      <c r="BA41" s="521"/>
      <c r="BB41" s="521"/>
      <c r="BC41" s="521"/>
      <c r="BD41" s="521"/>
      <c r="BE41" s="521"/>
      <c r="BF41" s="521"/>
      <c r="BG41" s="521"/>
      <c r="BH41" s="521"/>
      <c r="BI41" s="521"/>
      <c r="BJ41" s="521"/>
      <c r="BK41" s="521"/>
      <c r="BL41" s="521"/>
      <c r="BM41" s="521"/>
      <c r="BN41" s="521"/>
      <c r="BO41" s="521"/>
      <c r="BP41" s="521"/>
      <c r="BQ41" s="521"/>
      <c r="BR41" s="521"/>
      <c r="BS41" s="521"/>
      <c r="BT41" s="521"/>
      <c r="BU41" s="521"/>
      <c r="BV41" s="521"/>
      <c r="BW41" s="521"/>
      <c r="BX41" s="521"/>
      <c r="BY41" s="804"/>
      <c r="BZ41" s="794"/>
      <c r="CA41" s="795"/>
      <c r="CB41" s="795"/>
      <c r="CC41" s="795"/>
      <c r="CD41" s="795"/>
      <c r="CE41" s="795"/>
      <c r="CF41" s="795"/>
      <c r="CG41" s="795"/>
      <c r="CH41" s="795"/>
      <c r="CI41" s="795"/>
      <c r="CJ41" s="795"/>
      <c r="CK41" s="796"/>
    </row>
    <row r="42" spans="2:141" ht="5.25" customHeight="1">
      <c r="B42" s="633"/>
      <c r="C42" s="635"/>
      <c r="D42" s="524" t="s">
        <v>317</v>
      </c>
      <c r="E42" s="525"/>
      <c r="F42" s="525"/>
      <c r="G42" s="525"/>
      <c r="H42" s="525"/>
      <c r="I42" s="525"/>
      <c r="J42" s="525"/>
      <c r="K42" s="525"/>
      <c r="L42" s="525"/>
      <c r="M42" s="525"/>
      <c r="N42" s="525"/>
      <c r="O42" s="525"/>
      <c r="P42" s="525"/>
      <c r="Q42" s="525"/>
      <c r="R42" s="525"/>
      <c r="S42" s="525"/>
      <c r="T42" s="525"/>
      <c r="U42" s="525"/>
      <c r="V42" s="525"/>
      <c r="W42" s="525"/>
      <c r="X42" s="525"/>
      <c r="Y42" s="525"/>
      <c r="Z42" s="525"/>
      <c r="AA42" s="526"/>
      <c r="AB42" s="516" t="str">
        <f>施設情報!C23&amp;""</f>
        <v/>
      </c>
      <c r="AC42" s="517"/>
      <c r="AD42" s="517"/>
      <c r="AE42" s="517"/>
      <c r="AF42" s="517"/>
      <c r="AG42" s="517"/>
      <c r="AH42" s="517"/>
      <c r="AI42" s="794">
        <f>IF(AB42="○",後集計【小規模】!K5,0)</f>
        <v>0</v>
      </c>
      <c r="AJ42" s="795"/>
      <c r="AK42" s="795"/>
      <c r="AL42" s="795"/>
      <c r="AM42" s="795"/>
      <c r="AN42" s="795"/>
      <c r="AO42" s="795"/>
      <c r="AP42" s="795"/>
      <c r="AQ42" s="795"/>
      <c r="AR42" s="795"/>
      <c r="AS42" s="795"/>
      <c r="AT42" s="796"/>
      <c r="AU42" s="803"/>
      <c r="AV42" s="521"/>
      <c r="AW42" s="521"/>
      <c r="AX42" s="521"/>
      <c r="AY42" s="521"/>
      <c r="AZ42" s="521"/>
      <c r="BA42" s="521"/>
      <c r="BB42" s="521"/>
      <c r="BC42" s="521"/>
      <c r="BD42" s="521"/>
      <c r="BE42" s="521"/>
      <c r="BF42" s="521"/>
      <c r="BG42" s="521"/>
      <c r="BH42" s="521"/>
      <c r="BI42" s="521"/>
      <c r="BJ42" s="521"/>
      <c r="BK42" s="521"/>
      <c r="BL42" s="521"/>
      <c r="BM42" s="521"/>
      <c r="BN42" s="521"/>
      <c r="BO42" s="521"/>
      <c r="BP42" s="521"/>
      <c r="BQ42" s="521"/>
      <c r="BR42" s="521"/>
      <c r="BS42" s="521"/>
      <c r="BT42" s="521"/>
      <c r="BU42" s="521"/>
      <c r="BV42" s="521"/>
      <c r="BW42" s="521"/>
      <c r="BX42" s="521"/>
      <c r="BY42" s="804"/>
      <c r="BZ42" s="794"/>
      <c r="CA42" s="795"/>
      <c r="CB42" s="795"/>
      <c r="CC42" s="795"/>
      <c r="CD42" s="795"/>
      <c r="CE42" s="795"/>
      <c r="CF42" s="795"/>
      <c r="CG42" s="795"/>
      <c r="CH42" s="795"/>
      <c r="CI42" s="795"/>
      <c r="CJ42" s="795"/>
      <c r="CK42" s="796"/>
    </row>
    <row r="43" spans="2:141" ht="5.25" customHeight="1">
      <c r="B43" s="633"/>
      <c r="C43" s="635"/>
      <c r="D43" s="527"/>
      <c r="E43" s="528"/>
      <c r="F43" s="528"/>
      <c r="G43" s="528"/>
      <c r="H43" s="528"/>
      <c r="I43" s="528"/>
      <c r="J43" s="528"/>
      <c r="K43" s="528"/>
      <c r="L43" s="528"/>
      <c r="M43" s="528"/>
      <c r="N43" s="528"/>
      <c r="O43" s="528"/>
      <c r="P43" s="528"/>
      <c r="Q43" s="528"/>
      <c r="R43" s="528"/>
      <c r="S43" s="528"/>
      <c r="T43" s="528"/>
      <c r="U43" s="528"/>
      <c r="V43" s="528"/>
      <c r="W43" s="528"/>
      <c r="X43" s="528"/>
      <c r="Y43" s="528"/>
      <c r="Z43" s="528"/>
      <c r="AA43" s="529"/>
      <c r="AB43" s="516"/>
      <c r="AC43" s="517"/>
      <c r="AD43" s="517"/>
      <c r="AE43" s="517"/>
      <c r="AF43" s="517"/>
      <c r="AG43" s="517"/>
      <c r="AH43" s="517"/>
      <c r="AI43" s="794"/>
      <c r="AJ43" s="795"/>
      <c r="AK43" s="795"/>
      <c r="AL43" s="795"/>
      <c r="AM43" s="795"/>
      <c r="AN43" s="795"/>
      <c r="AO43" s="795"/>
      <c r="AP43" s="795"/>
      <c r="AQ43" s="795"/>
      <c r="AR43" s="795"/>
      <c r="AS43" s="795"/>
      <c r="AT43" s="796"/>
      <c r="AU43" s="803"/>
      <c r="AV43" s="521"/>
      <c r="AW43" s="521"/>
      <c r="AX43" s="521"/>
      <c r="AY43" s="521"/>
      <c r="AZ43" s="521"/>
      <c r="BA43" s="521"/>
      <c r="BB43" s="521"/>
      <c r="BC43" s="521"/>
      <c r="BD43" s="521"/>
      <c r="BE43" s="521"/>
      <c r="BF43" s="521"/>
      <c r="BG43" s="521"/>
      <c r="BH43" s="521"/>
      <c r="BI43" s="521"/>
      <c r="BJ43" s="521"/>
      <c r="BK43" s="521"/>
      <c r="BL43" s="521"/>
      <c r="BM43" s="521"/>
      <c r="BN43" s="521"/>
      <c r="BO43" s="521"/>
      <c r="BP43" s="521"/>
      <c r="BQ43" s="521"/>
      <c r="BR43" s="521"/>
      <c r="BS43" s="521"/>
      <c r="BT43" s="521"/>
      <c r="BU43" s="521"/>
      <c r="BV43" s="521"/>
      <c r="BW43" s="521"/>
      <c r="BX43" s="521"/>
      <c r="BY43" s="804"/>
      <c r="BZ43" s="794"/>
      <c r="CA43" s="795"/>
      <c r="CB43" s="795"/>
      <c r="CC43" s="795"/>
      <c r="CD43" s="795"/>
      <c r="CE43" s="795"/>
      <c r="CF43" s="795"/>
      <c r="CG43" s="795"/>
      <c r="CH43" s="795"/>
      <c r="CI43" s="795"/>
      <c r="CJ43" s="795"/>
      <c r="CK43" s="796"/>
    </row>
    <row r="44" spans="2:141" ht="5.25" customHeight="1">
      <c r="B44" s="633"/>
      <c r="C44" s="635"/>
      <c r="D44" s="527"/>
      <c r="E44" s="528"/>
      <c r="F44" s="528"/>
      <c r="G44" s="528"/>
      <c r="H44" s="528"/>
      <c r="I44" s="528"/>
      <c r="J44" s="528"/>
      <c r="K44" s="528"/>
      <c r="L44" s="528"/>
      <c r="M44" s="528"/>
      <c r="N44" s="528"/>
      <c r="O44" s="528"/>
      <c r="P44" s="528"/>
      <c r="Q44" s="528"/>
      <c r="R44" s="528"/>
      <c r="S44" s="528"/>
      <c r="T44" s="528"/>
      <c r="U44" s="528"/>
      <c r="V44" s="528"/>
      <c r="W44" s="528"/>
      <c r="X44" s="528"/>
      <c r="Y44" s="528"/>
      <c r="Z44" s="528"/>
      <c r="AA44" s="529"/>
      <c r="AB44" s="516"/>
      <c r="AC44" s="517"/>
      <c r="AD44" s="517"/>
      <c r="AE44" s="517"/>
      <c r="AF44" s="517"/>
      <c r="AG44" s="517"/>
      <c r="AH44" s="517"/>
      <c r="AI44" s="794"/>
      <c r="AJ44" s="795"/>
      <c r="AK44" s="795"/>
      <c r="AL44" s="795"/>
      <c r="AM44" s="795"/>
      <c r="AN44" s="795"/>
      <c r="AO44" s="795"/>
      <c r="AP44" s="795"/>
      <c r="AQ44" s="795"/>
      <c r="AR44" s="795"/>
      <c r="AS44" s="795"/>
      <c r="AT44" s="796"/>
      <c r="AU44" s="803"/>
      <c r="AV44" s="521"/>
      <c r="AW44" s="521"/>
      <c r="AX44" s="521"/>
      <c r="AY44" s="521"/>
      <c r="AZ44" s="521"/>
      <c r="BA44" s="521"/>
      <c r="BB44" s="521"/>
      <c r="BC44" s="521"/>
      <c r="BD44" s="521"/>
      <c r="BE44" s="521"/>
      <c r="BF44" s="521"/>
      <c r="BG44" s="521"/>
      <c r="BH44" s="521"/>
      <c r="BI44" s="521"/>
      <c r="BJ44" s="521"/>
      <c r="BK44" s="521"/>
      <c r="BL44" s="521"/>
      <c r="BM44" s="521"/>
      <c r="BN44" s="521"/>
      <c r="BO44" s="521"/>
      <c r="BP44" s="521"/>
      <c r="BQ44" s="521"/>
      <c r="BR44" s="521"/>
      <c r="BS44" s="521"/>
      <c r="BT44" s="521"/>
      <c r="BU44" s="521"/>
      <c r="BV44" s="521"/>
      <c r="BW44" s="521"/>
      <c r="BX44" s="521"/>
      <c r="BY44" s="804"/>
      <c r="BZ44" s="794"/>
      <c r="CA44" s="795"/>
      <c r="CB44" s="795"/>
      <c r="CC44" s="795"/>
      <c r="CD44" s="795"/>
      <c r="CE44" s="795"/>
      <c r="CF44" s="795"/>
      <c r="CG44" s="795"/>
      <c r="CH44" s="795"/>
      <c r="CI44" s="795"/>
      <c r="CJ44" s="795"/>
      <c r="CK44" s="796"/>
    </row>
    <row r="45" spans="2:141" ht="5.25" customHeight="1">
      <c r="B45" s="633"/>
      <c r="C45" s="635"/>
      <c r="D45" s="527"/>
      <c r="E45" s="528"/>
      <c r="F45" s="528"/>
      <c r="G45" s="528"/>
      <c r="H45" s="528"/>
      <c r="I45" s="528"/>
      <c r="J45" s="528"/>
      <c r="K45" s="528"/>
      <c r="L45" s="528"/>
      <c r="M45" s="528"/>
      <c r="N45" s="528"/>
      <c r="O45" s="528"/>
      <c r="P45" s="528"/>
      <c r="Q45" s="528"/>
      <c r="R45" s="528"/>
      <c r="S45" s="528"/>
      <c r="T45" s="528"/>
      <c r="U45" s="528"/>
      <c r="V45" s="528"/>
      <c r="W45" s="528"/>
      <c r="X45" s="528"/>
      <c r="Y45" s="528"/>
      <c r="Z45" s="528"/>
      <c r="AA45" s="529"/>
      <c r="AB45" s="516"/>
      <c r="AC45" s="517"/>
      <c r="AD45" s="517"/>
      <c r="AE45" s="517"/>
      <c r="AF45" s="517"/>
      <c r="AG45" s="517"/>
      <c r="AH45" s="517"/>
      <c r="AI45" s="794"/>
      <c r="AJ45" s="795"/>
      <c r="AK45" s="795"/>
      <c r="AL45" s="795"/>
      <c r="AM45" s="795"/>
      <c r="AN45" s="795"/>
      <c r="AO45" s="795"/>
      <c r="AP45" s="795"/>
      <c r="AQ45" s="795"/>
      <c r="AR45" s="795"/>
      <c r="AS45" s="795"/>
      <c r="AT45" s="796"/>
      <c r="AU45" s="803"/>
      <c r="AV45" s="521"/>
      <c r="AW45" s="521"/>
      <c r="AX45" s="521"/>
      <c r="AY45" s="521"/>
      <c r="AZ45" s="521"/>
      <c r="BA45" s="521"/>
      <c r="BB45" s="521"/>
      <c r="BC45" s="521"/>
      <c r="BD45" s="521"/>
      <c r="BE45" s="521"/>
      <c r="BF45" s="521"/>
      <c r="BG45" s="521"/>
      <c r="BH45" s="521"/>
      <c r="BI45" s="521"/>
      <c r="BJ45" s="521"/>
      <c r="BK45" s="521"/>
      <c r="BL45" s="521"/>
      <c r="BM45" s="521"/>
      <c r="BN45" s="521"/>
      <c r="BO45" s="521"/>
      <c r="BP45" s="521"/>
      <c r="BQ45" s="521"/>
      <c r="BR45" s="521"/>
      <c r="BS45" s="521"/>
      <c r="BT45" s="521"/>
      <c r="BU45" s="521"/>
      <c r="BV45" s="521"/>
      <c r="BW45" s="521"/>
      <c r="BX45" s="521"/>
      <c r="BY45" s="804"/>
      <c r="BZ45" s="794"/>
      <c r="CA45" s="795"/>
      <c r="CB45" s="795"/>
      <c r="CC45" s="795"/>
      <c r="CD45" s="795"/>
      <c r="CE45" s="795"/>
      <c r="CF45" s="795"/>
      <c r="CG45" s="795"/>
      <c r="CH45" s="795"/>
      <c r="CI45" s="795"/>
      <c r="CJ45" s="795"/>
      <c r="CK45" s="796"/>
    </row>
    <row r="46" spans="2:141" ht="5.25" customHeight="1">
      <c r="B46" s="633"/>
      <c r="C46" s="635"/>
      <c r="D46" s="530"/>
      <c r="E46" s="531"/>
      <c r="F46" s="531"/>
      <c r="G46" s="531"/>
      <c r="H46" s="531"/>
      <c r="I46" s="531"/>
      <c r="J46" s="531"/>
      <c r="K46" s="531"/>
      <c r="L46" s="531"/>
      <c r="M46" s="531"/>
      <c r="N46" s="531"/>
      <c r="O46" s="531"/>
      <c r="P46" s="531"/>
      <c r="Q46" s="531"/>
      <c r="R46" s="531"/>
      <c r="S46" s="531"/>
      <c r="T46" s="531"/>
      <c r="U46" s="531"/>
      <c r="V46" s="531"/>
      <c r="W46" s="531"/>
      <c r="X46" s="531"/>
      <c r="Y46" s="531"/>
      <c r="Z46" s="531"/>
      <c r="AA46" s="532"/>
      <c r="AB46" s="516"/>
      <c r="AC46" s="517"/>
      <c r="AD46" s="517"/>
      <c r="AE46" s="517"/>
      <c r="AF46" s="517"/>
      <c r="AG46" s="517"/>
      <c r="AH46" s="517"/>
      <c r="AI46" s="794"/>
      <c r="AJ46" s="795"/>
      <c r="AK46" s="795"/>
      <c r="AL46" s="795"/>
      <c r="AM46" s="795"/>
      <c r="AN46" s="795"/>
      <c r="AO46" s="795"/>
      <c r="AP46" s="795"/>
      <c r="AQ46" s="795"/>
      <c r="AR46" s="795"/>
      <c r="AS46" s="795"/>
      <c r="AT46" s="796"/>
      <c r="AU46" s="803"/>
      <c r="AV46" s="521"/>
      <c r="AW46" s="521"/>
      <c r="AX46" s="521"/>
      <c r="AY46" s="521"/>
      <c r="AZ46" s="521"/>
      <c r="BA46" s="521"/>
      <c r="BB46" s="521"/>
      <c r="BC46" s="521"/>
      <c r="BD46" s="521"/>
      <c r="BE46" s="521"/>
      <c r="BF46" s="521"/>
      <c r="BG46" s="521"/>
      <c r="BH46" s="521"/>
      <c r="BI46" s="521"/>
      <c r="BJ46" s="521"/>
      <c r="BK46" s="521"/>
      <c r="BL46" s="521"/>
      <c r="BM46" s="521"/>
      <c r="BN46" s="521"/>
      <c r="BO46" s="521"/>
      <c r="BP46" s="521"/>
      <c r="BQ46" s="521"/>
      <c r="BR46" s="521"/>
      <c r="BS46" s="521"/>
      <c r="BT46" s="521"/>
      <c r="BU46" s="521"/>
      <c r="BV46" s="521"/>
      <c r="BW46" s="521"/>
      <c r="BX46" s="521"/>
      <c r="BY46" s="804"/>
      <c r="BZ46" s="794"/>
      <c r="CA46" s="795"/>
      <c r="CB46" s="795"/>
      <c r="CC46" s="795"/>
      <c r="CD46" s="795"/>
      <c r="CE46" s="795"/>
      <c r="CF46" s="795"/>
      <c r="CG46" s="795"/>
      <c r="CH46" s="795"/>
      <c r="CI46" s="795"/>
      <c r="CJ46" s="795"/>
      <c r="CK46" s="796"/>
    </row>
    <row r="47" spans="2:141" ht="5.25" customHeight="1">
      <c r="B47" s="633"/>
      <c r="C47" s="635"/>
      <c r="D47" s="510" t="s">
        <v>307</v>
      </c>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6" t="str">
        <f>施設情報!C29&amp;""</f>
        <v/>
      </c>
      <c r="AC47" s="517"/>
      <c r="AD47" s="517"/>
      <c r="AE47" s="517"/>
      <c r="AF47" s="517"/>
      <c r="AG47" s="517"/>
      <c r="AH47" s="517"/>
      <c r="AI47" s="794">
        <f>IF(AB47="○",後集計【小規模】!K6,0)</f>
        <v>0</v>
      </c>
      <c r="AJ47" s="795"/>
      <c r="AK47" s="795"/>
      <c r="AL47" s="795"/>
      <c r="AM47" s="795"/>
      <c r="AN47" s="795"/>
      <c r="AO47" s="795"/>
      <c r="AP47" s="795"/>
      <c r="AQ47" s="795"/>
      <c r="AR47" s="795"/>
      <c r="AS47" s="795"/>
      <c r="AT47" s="796"/>
      <c r="AU47" s="803"/>
      <c r="AV47" s="521"/>
      <c r="AW47" s="521"/>
      <c r="AX47" s="521"/>
      <c r="AY47" s="521"/>
      <c r="AZ47" s="521"/>
      <c r="BA47" s="521"/>
      <c r="BB47" s="521"/>
      <c r="BC47" s="521"/>
      <c r="BD47" s="521"/>
      <c r="BE47" s="521"/>
      <c r="BF47" s="521"/>
      <c r="BG47" s="521"/>
      <c r="BH47" s="521"/>
      <c r="BI47" s="521"/>
      <c r="BJ47" s="521"/>
      <c r="BK47" s="521"/>
      <c r="BL47" s="521"/>
      <c r="BM47" s="521"/>
      <c r="BN47" s="521"/>
      <c r="BO47" s="521"/>
      <c r="BP47" s="521"/>
      <c r="BQ47" s="521"/>
      <c r="BR47" s="521"/>
      <c r="BS47" s="521"/>
      <c r="BT47" s="521"/>
      <c r="BU47" s="521"/>
      <c r="BV47" s="521"/>
      <c r="BW47" s="521"/>
      <c r="BX47" s="521"/>
      <c r="BY47" s="804"/>
      <c r="BZ47" s="794"/>
      <c r="CA47" s="795"/>
      <c r="CB47" s="795"/>
      <c r="CC47" s="795"/>
      <c r="CD47" s="795"/>
      <c r="CE47" s="795"/>
      <c r="CF47" s="795"/>
      <c r="CG47" s="795"/>
      <c r="CH47" s="795"/>
      <c r="CI47" s="795"/>
      <c r="CJ47" s="795"/>
      <c r="CK47" s="796"/>
    </row>
    <row r="48" spans="2:141" ht="5.25" customHeight="1">
      <c r="B48" s="633"/>
      <c r="C48" s="635"/>
      <c r="D48" s="512"/>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6"/>
      <c r="AC48" s="517"/>
      <c r="AD48" s="517"/>
      <c r="AE48" s="517"/>
      <c r="AF48" s="517"/>
      <c r="AG48" s="517"/>
      <c r="AH48" s="517"/>
      <c r="AI48" s="794"/>
      <c r="AJ48" s="795"/>
      <c r="AK48" s="795"/>
      <c r="AL48" s="795"/>
      <c r="AM48" s="795"/>
      <c r="AN48" s="795"/>
      <c r="AO48" s="795"/>
      <c r="AP48" s="795"/>
      <c r="AQ48" s="795"/>
      <c r="AR48" s="795"/>
      <c r="AS48" s="795"/>
      <c r="AT48" s="796"/>
      <c r="AU48" s="803"/>
      <c r="AV48" s="521"/>
      <c r="AW48" s="521"/>
      <c r="AX48" s="521"/>
      <c r="AY48" s="521"/>
      <c r="AZ48" s="521"/>
      <c r="BA48" s="521"/>
      <c r="BB48" s="521"/>
      <c r="BC48" s="521"/>
      <c r="BD48" s="521"/>
      <c r="BE48" s="521"/>
      <c r="BF48" s="521"/>
      <c r="BG48" s="521"/>
      <c r="BH48" s="521"/>
      <c r="BI48" s="521"/>
      <c r="BJ48" s="521"/>
      <c r="BK48" s="521"/>
      <c r="BL48" s="521"/>
      <c r="BM48" s="521"/>
      <c r="BN48" s="521"/>
      <c r="BO48" s="521"/>
      <c r="BP48" s="521"/>
      <c r="BQ48" s="521"/>
      <c r="BR48" s="521"/>
      <c r="BS48" s="521"/>
      <c r="BT48" s="521"/>
      <c r="BU48" s="521"/>
      <c r="BV48" s="521"/>
      <c r="BW48" s="521"/>
      <c r="BX48" s="521"/>
      <c r="BY48" s="804"/>
      <c r="BZ48" s="794"/>
      <c r="CA48" s="795"/>
      <c r="CB48" s="795"/>
      <c r="CC48" s="795"/>
      <c r="CD48" s="795"/>
      <c r="CE48" s="795"/>
      <c r="CF48" s="795"/>
      <c r="CG48" s="795"/>
      <c r="CH48" s="795"/>
      <c r="CI48" s="795"/>
      <c r="CJ48" s="795"/>
      <c r="CK48" s="796"/>
    </row>
    <row r="49" spans="2:172" ht="5.25" customHeight="1">
      <c r="B49" s="633"/>
      <c r="C49" s="635"/>
      <c r="D49" s="512"/>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516"/>
      <c r="AC49" s="517"/>
      <c r="AD49" s="517"/>
      <c r="AE49" s="517"/>
      <c r="AF49" s="517"/>
      <c r="AG49" s="517"/>
      <c r="AH49" s="517"/>
      <c r="AI49" s="794"/>
      <c r="AJ49" s="795"/>
      <c r="AK49" s="795"/>
      <c r="AL49" s="795"/>
      <c r="AM49" s="795"/>
      <c r="AN49" s="795"/>
      <c r="AO49" s="795"/>
      <c r="AP49" s="795"/>
      <c r="AQ49" s="795"/>
      <c r="AR49" s="795"/>
      <c r="AS49" s="795"/>
      <c r="AT49" s="796"/>
      <c r="AU49" s="803"/>
      <c r="AV49" s="521"/>
      <c r="AW49" s="521"/>
      <c r="AX49" s="521"/>
      <c r="AY49" s="521"/>
      <c r="AZ49" s="521"/>
      <c r="BA49" s="521"/>
      <c r="BB49" s="521"/>
      <c r="BC49" s="521"/>
      <c r="BD49" s="521"/>
      <c r="BE49" s="521"/>
      <c r="BF49" s="521"/>
      <c r="BG49" s="521"/>
      <c r="BH49" s="521"/>
      <c r="BI49" s="521"/>
      <c r="BJ49" s="521"/>
      <c r="BK49" s="521"/>
      <c r="BL49" s="521"/>
      <c r="BM49" s="521"/>
      <c r="BN49" s="521"/>
      <c r="BO49" s="521"/>
      <c r="BP49" s="521"/>
      <c r="BQ49" s="521"/>
      <c r="BR49" s="521"/>
      <c r="BS49" s="521"/>
      <c r="BT49" s="521"/>
      <c r="BU49" s="521"/>
      <c r="BV49" s="521"/>
      <c r="BW49" s="521"/>
      <c r="BX49" s="521"/>
      <c r="BY49" s="804"/>
      <c r="BZ49" s="794"/>
      <c r="CA49" s="795"/>
      <c r="CB49" s="795"/>
      <c r="CC49" s="795"/>
      <c r="CD49" s="795"/>
      <c r="CE49" s="795"/>
      <c r="CF49" s="795"/>
      <c r="CG49" s="795"/>
      <c r="CH49" s="795"/>
      <c r="CI49" s="795"/>
      <c r="CJ49" s="795"/>
      <c r="CK49" s="796"/>
    </row>
    <row r="50" spans="2:172" ht="5.25" customHeight="1">
      <c r="B50" s="633"/>
      <c r="C50" s="635"/>
      <c r="D50" s="512"/>
      <c r="E50" s="513"/>
      <c r="F50" s="513"/>
      <c r="G50" s="513"/>
      <c r="H50" s="513"/>
      <c r="I50" s="513"/>
      <c r="J50" s="513"/>
      <c r="K50" s="513"/>
      <c r="L50" s="513"/>
      <c r="M50" s="513"/>
      <c r="N50" s="513"/>
      <c r="O50" s="513"/>
      <c r="P50" s="513"/>
      <c r="Q50" s="513"/>
      <c r="R50" s="513"/>
      <c r="S50" s="513"/>
      <c r="T50" s="513"/>
      <c r="U50" s="513"/>
      <c r="V50" s="513"/>
      <c r="W50" s="513"/>
      <c r="X50" s="513"/>
      <c r="Y50" s="513"/>
      <c r="Z50" s="513"/>
      <c r="AA50" s="513"/>
      <c r="AB50" s="516"/>
      <c r="AC50" s="517"/>
      <c r="AD50" s="517"/>
      <c r="AE50" s="517"/>
      <c r="AF50" s="517"/>
      <c r="AG50" s="517"/>
      <c r="AH50" s="517"/>
      <c r="AI50" s="794"/>
      <c r="AJ50" s="795"/>
      <c r="AK50" s="795"/>
      <c r="AL50" s="795"/>
      <c r="AM50" s="795"/>
      <c r="AN50" s="795"/>
      <c r="AO50" s="795"/>
      <c r="AP50" s="795"/>
      <c r="AQ50" s="795"/>
      <c r="AR50" s="795"/>
      <c r="AS50" s="795"/>
      <c r="AT50" s="796"/>
      <c r="AU50" s="803"/>
      <c r="AV50" s="521"/>
      <c r="AW50" s="521"/>
      <c r="AX50" s="521"/>
      <c r="AY50" s="521"/>
      <c r="AZ50" s="521"/>
      <c r="BA50" s="521"/>
      <c r="BB50" s="521"/>
      <c r="BC50" s="521"/>
      <c r="BD50" s="521"/>
      <c r="BE50" s="521"/>
      <c r="BF50" s="521"/>
      <c r="BG50" s="521"/>
      <c r="BH50" s="521"/>
      <c r="BI50" s="521"/>
      <c r="BJ50" s="521"/>
      <c r="BK50" s="521"/>
      <c r="BL50" s="521"/>
      <c r="BM50" s="521"/>
      <c r="BN50" s="521"/>
      <c r="BO50" s="521"/>
      <c r="BP50" s="521"/>
      <c r="BQ50" s="521"/>
      <c r="BR50" s="521"/>
      <c r="BS50" s="521"/>
      <c r="BT50" s="521"/>
      <c r="BU50" s="521"/>
      <c r="BV50" s="521"/>
      <c r="BW50" s="521"/>
      <c r="BX50" s="521"/>
      <c r="BY50" s="804"/>
      <c r="BZ50" s="794"/>
      <c r="CA50" s="795"/>
      <c r="CB50" s="795"/>
      <c r="CC50" s="795"/>
      <c r="CD50" s="795"/>
      <c r="CE50" s="795"/>
      <c r="CF50" s="795"/>
      <c r="CG50" s="795"/>
      <c r="CH50" s="795"/>
      <c r="CI50" s="795"/>
      <c r="CJ50" s="795"/>
      <c r="CK50" s="796"/>
      <c r="FL50" s="80"/>
      <c r="FM50" s="80"/>
      <c r="FN50" s="80"/>
      <c r="FO50" s="80"/>
      <c r="FP50" s="80"/>
    </row>
    <row r="51" spans="2:172" ht="5.25" customHeight="1">
      <c r="B51" s="633"/>
      <c r="C51" s="635"/>
      <c r="D51" s="514"/>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6"/>
      <c r="AC51" s="517"/>
      <c r="AD51" s="517"/>
      <c r="AE51" s="517"/>
      <c r="AF51" s="517"/>
      <c r="AG51" s="517"/>
      <c r="AH51" s="517"/>
      <c r="AI51" s="794"/>
      <c r="AJ51" s="795"/>
      <c r="AK51" s="795"/>
      <c r="AL51" s="795"/>
      <c r="AM51" s="795"/>
      <c r="AN51" s="795"/>
      <c r="AO51" s="795"/>
      <c r="AP51" s="795"/>
      <c r="AQ51" s="795"/>
      <c r="AR51" s="795"/>
      <c r="AS51" s="795"/>
      <c r="AT51" s="796"/>
      <c r="AU51" s="803"/>
      <c r="AV51" s="521"/>
      <c r="AW51" s="521"/>
      <c r="AX51" s="521"/>
      <c r="AY51" s="521"/>
      <c r="AZ51" s="521"/>
      <c r="BA51" s="521"/>
      <c r="BB51" s="521"/>
      <c r="BC51" s="521"/>
      <c r="BD51" s="521"/>
      <c r="BE51" s="521"/>
      <c r="BF51" s="521"/>
      <c r="BG51" s="521"/>
      <c r="BH51" s="521"/>
      <c r="BI51" s="521"/>
      <c r="BJ51" s="521"/>
      <c r="BK51" s="521"/>
      <c r="BL51" s="521"/>
      <c r="BM51" s="521"/>
      <c r="BN51" s="521"/>
      <c r="BO51" s="521"/>
      <c r="BP51" s="521"/>
      <c r="BQ51" s="521"/>
      <c r="BR51" s="521"/>
      <c r="BS51" s="521"/>
      <c r="BT51" s="521"/>
      <c r="BU51" s="521"/>
      <c r="BV51" s="521"/>
      <c r="BW51" s="521"/>
      <c r="BX51" s="521"/>
      <c r="BY51" s="804"/>
      <c r="BZ51" s="794"/>
      <c r="CA51" s="795"/>
      <c r="CB51" s="795"/>
      <c r="CC51" s="795"/>
      <c r="CD51" s="795"/>
      <c r="CE51" s="795"/>
      <c r="CF51" s="795"/>
      <c r="CG51" s="795"/>
      <c r="CH51" s="795"/>
      <c r="CI51" s="795"/>
      <c r="CJ51" s="795"/>
      <c r="CK51" s="796"/>
    </row>
    <row r="52" spans="2:172" ht="5.25" customHeight="1">
      <c r="B52" s="633"/>
      <c r="C52" s="635"/>
      <c r="D52" s="524" t="s">
        <v>80</v>
      </c>
      <c r="E52" s="525"/>
      <c r="F52" s="525"/>
      <c r="G52" s="525"/>
      <c r="H52" s="525"/>
      <c r="I52" s="525"/>
      <c r="J52" s="525"/>
      <c r="K52" s="525"/>
      <c r="L52" s="525"/>
      <c r="M52" s="525"/>
      <c r="N52" s="525"/>
      <c r="O52" s="525"/>
      <c r="P52" s="525"/>
      <c r="Q52" s="525"/>
      <c r="R52" s="525"/>
      <c r="S52" s="525"/>
      <c r="T52" s="525"/>
      <c r="U52" s="525"/>
      <c r="V52" s="525"/>
      <c r="W52" s="525"/>
      <c r="X52" s="525"/>
      <c r="Y52" s="525"/>
      <c r="Z52" s="525"/>
      <c r="AA52" s="526"/>
      <c r="AB52" s="516" t="str">
        <f>施設情報!C27&amp;""</f>
        <v/>
      </c>
      <c r="AC52" s="517"/>
      <c r="AD52" s="517"/>
      <c r="AE52" s="517"/>
      <c r="AF52" s="517"/>
      <c r="AG52" s="517"/>
      <c r="AH52" s="517"/>
      <c r="AI52" s="794">
        <f ca="1">後集計【小規模】!K7</f>
        <v>0</v>
      </c>
      <c r="AJ52" s="795"/>
      <c r="AK52" s="795"/>
      <c r="AL52" s="795"/>
      <c r="AM52" s="795"/>
      <c r="AN52" s="795"/>
      <c r="AO52" s="795"/>
      <c r="AP52" s="795"/>
      <c r="AQ52" s="795"/>
      <c r="AR52" s="795"/>
      <c r="AS52" s="795"/>
      <c r="AT52" s="796"/>
      <c r="AU52" s="803"/>
      <c r="AV52" s="521"/>
      <c r="AW52" s="521"/>
      <c r="AX52" s="521"/>
      <c r="AY52" s="521"/>
      <c r="AZ52" s="521"/>
      <c r="BA52" s="521"/>
      <c r="BB52" s="521"/>
      <c r="BC52" s="521"/>
      <c r="BD52" s="521"/>
      <c r="BE52" s="521"/>
      <c r="BF52" s="521"/>
      <c r="BG52" s="521"/>
      <c r="BH52" s="521"/>
      <c r="BI52" s="521"/>
      <c r="BJ52" s="521"/>
      <c r="BK52" s="521"/>
      <c r="BL52" s="521"/>
      <c r="BM52" s="521"/>
      <c r="BN52" s="521"/>
      <c r="BO52" s="521"/>
      <c r="BP52" s="521"/>
      <c r="BQ52" s="521"/>
      <c r="BR52" s="521"/>
      <c r="BS52" s="521"/>
      <c r="BT52" s="521"/>
      <c r="BU52" s="521"/>
      <c r="BV52" s="521"/>
      <c r="BW52" s="521"/>
      <c r="BX52" s="521"/>
      <c r="BY52" s="804"/>
      <c r="BZ52" s="794"/>
      <c r="CA52" s="795"/>
      <c r="CB52" s="795"/>
      <c r="CC52" s="795"/>
      <c r="CD52" s="795"/>
      <c r="CE52" s="795"/>
      <c r="CF52" s="795"/>
      <c r="CG52" s="795"/>
      <c r="CH52" s="795"/>
      <c r="CI52" s="795"/>
      <c r="CJ52" s="795"/>
      <c r="CK52" s="796"/>
      <c r="FL52" s="81"/>
      <c r="FM52" s="81"/>
      <c r="FN52" s="81"/>
      <c r="FO52" s="81"/>
      <c r="FP52" s="81"/>
    </row>
    <row r="53" spans="2:172" ht="5.25" customHeight="1">
      <c r="B53" s="633"/>
      <c r="C53" s="635"/>
      <c r="D53" s="527"/>
      <c r="E53" s="528"/>
      <c r="F53" s="528"/>
      <c r="G53" s="528"/>
      <c r="H53" s="528"/>
      <c r="I53" s="528"/>
      <c r="J53" s="528"/>
      <c r="K53" s="528"/>
      <c r="L53" s="528"/>
      <c r="M53" s="528"/>
      <c r="N53" s="528"/>
      <c r="O53" s="528"/>
      <c r="P53" s="528"/>
      <c r="Q53" s="528"/>
      <c r="R53" s="528"/>
      <c r="S53" s="528"/>
      <c r="T53" s="528"/>
      <c r="U53" s="528"/>
      <c r="V53" s="528"/>
      <c r="W53" s="528"/>
      <c r="X53" s="528"/>
      <c r="Y53" s="528"/>
      <c r="Z53" s="528"/>
      <c r="AA53" s="529"/>
      <c r="AB53" s="516"/>
      <c r="AC53" s="517"/>
      <c r="AD53" s="517"/>
      <c r="AE53" s="517"/>
      <c r="AF53" s="517"/>
      <c r="AG53" s="517"/>
      <c r="AH53" s="517"/>
      <c r="AI53" s="794"/>
      <c r="AJ53" s="795"/>
      <c r="AK53" s="795"/>
      <c r="AL53" s="795"/>
      <c r="AM53" s="795"/>
      <c r="AN53" s="795"/>
      <c r="AO53" s="795"/>
      <c r="AP53" s="795"/>
      <c r="AQ53" s="795"/>
      <c r="AR53" s="795"/>
      <c r="AS53" s="795"/>
      <c r="AT53" s="796"/>
      <c r="AU53" s="803"/>
      <c r="AV53" s="521"/>
      <c r="AW53" s="521"/>
      <c r="AX53" s="521"/>
      <c r="AY53" s="521"/>
      <c r="AZ53" s="521"/>
      <c r="BA53" s="521"/>
      <c r="BB53" s="521"/>
      <c r="BC53" s="521"/>
      <c r="BD53" s="521"/>
      <c r="BE53" s="521"/>
      <c r="BF53" s="521"/>
      <c r="BG53" s="521"/>
      <c r="BH53" s="521"/>
      <c r="BI53" s="521"/>
      <c r="BJ53" s="521"/>
      <c r="BK53" s="521"/>
      <c r="BL53" s="521"/>
      <c r="BM53" s="521"/>
      <c r="BN53" s="521"/>
      <c r="BO53" s="521"/>
      <c r="BP53" s="521"/>
      <c r="BQ53" s="521"/>
      <c r="BR53" s="521"/>
      <c r="BS53" s="521"/>
      <c r="BT53" s="521"/>
      <c r="BU53" s="521"/>
      <c r="BV53" s="521"/>
      <c r="BW53" s="521"/>
      <c r="BX53" s="521"/>
      <c r="BY53" s="804"/>
      <c r="BZ53" s="794"/>
      <c r="CA53" s="795"/>
      <c r="CB53" s="795"/>
      <c r="CC53" s="795"/>
      <c r="CD53" s="795"/>
      <c r="CE53" s="795"/>
      <c r="CF53" s="795"/>
      <c r="CG53" s="795"/>
      <c r="CH53" s="795"/>
      <c r="CI53" s="795"/>
      <c r="CJ53" s="795"/>
      <c r="CK53" s="796"/>
    </row>
    <row r="54" spans="2:172" ht="5.25" customHeight="1">
      <c r="B54" s="633"/>
      <c r="C54" s="635"/>
      <c r="D54" s="527"/>
      <c r="E54" s="528"/>
      <c r="F54" s="528"/>
      <c r="G54" s="528"/>
      <c r="H54" s="528"/>
      <c r="I54" s="528"/>
      <c r="J54" s="528"/>
      <c r="K54" s="528"/>
      <c r="L54" s="528"/>
      <c r="M54" s="528"/>
      <c r="N54" s="528"/>
      <c r="O54" s="528"/>
      <c r="P54" s="528"/>
      <c r="Q54" s="528"/>
      <c r="R54" s="528"/>
      <c r="S54" s="528"/>
      <c r="T54" s="528"/>
      <c r="U54" s="528"/>
      <c r="V54" s="528"/>
      <c r="W54" s="528"/>
      <c r="X54" s="528"/>
      <c r="Y54" s="528"/>
      <c r="Z54" s="528"/>
      <c r="AA54" s="529"/>
      <c r="AB54" s="516"/>
      <c r="AC54" s="517"/>
      <c r="AD54" s="517"/>
      <c r="AE54" s="517"/>
      <c r="AF54" s="517"/>
      <c r="AG54" s="517"/>
      <c r="AH54" s="517"/>
      <c r="AI54" s="794"/>
      <c r="AJ54" s="795"/>
      <c r="AK54" s="795"/>
      <c r="AL54" s="795"/>
      <c r="AM54" s="795"/>
      <c r="AN54" s="795"/>
      <c r="AO54" s="795"/>
      <c r="AP54" s="795"/>
      <c r="AQ54" s="795"/>
      <c r="AR54" s="795"/>
      <c r="AS54" s="795"/>
      <c r="AT54" s="796"/>
      <c r="AU54" s="803"/>
      <c r="AV54" s="521"/>
      <c r="AW54" s="521"/>
      <c r="AX54" s="521"/>
      <c r="AY54" s="521"/>
      <c r="AZ54" s="521"/>
      <c r="BA54" s="521"/>
      <c r="BB54" s="521"/>
      <c r="BC54" s="521"/>
      <c r="BD54" s="521"/>
      <c r="BE54" s="521"/>
      <c r="BF54" s="521"/>
      <c r="BG54" s="521"/>
      <c r="BH54" s="521"/>
      <c r="BI54" s="521"/>
      <c r="BJ54" s="521"/>
      <c r="BK54" s="521"/>
      <c r="BL54" s="521"/>
      <c r="BM54" s="521"/>
      <c r="BN54" s="521"/>
      <c r="BO54" s="521"/>
      <c r="BP54" s="521"/>
      <c r="BQ54" s="521"/>
      <c r="BR54" s="521"/>
      <c r="BS54" s="521"/>
      <c r="BT54" s="521"/>
      <c r="BU54" s="521"/>
      <c r="BV54" s="521"/>
      <c r="BW54" s="521"/>
      <c r="BX54" s="521"/>
      <c r="BY54" s="804"/>
      <c r="BZ54" s="794"/>
      <c r="CA54" s="795"/>
      <c r="CB54" s="795"/>
      <c r="CC54" s="795"/>
      <c r="CD54" s="795"/>
      <c r="CE54" s="795"/>
      <c r="CF54" s="795"/>
      <c r="CG54" s="795"/>
      <c r="CH54" s="795"/>
      <c r="CI54" s="795"/>
      <c r="CJ54" s="795"/>
      <c r="CK54" s="796"/>
    </row>
    <row r="55" spans="2:172" ht="5.25" customHeight="1">
      <c r="B55" s="633"/>
      <c r="C55" s="635"/>
      <c r="D55" s="527"/>
      <c r="E55" s="528"/>
      <c r="F55" s="528"/>
      <c r="G55" s="528"/>
      <c r="H55" s="528"/>
      <c r="I55" s="528"/>
      <c r="J55" s="528"/>
      <c r="K55" s="528"/>
      <c r="L55" s="528"/>
      <c r="M55" s="528"/>
      <c r="N55" s="528"/>
      <c r="O55" s="528"/>
      <c r="P55" s="528"/>
      <c r="Q55" s="528"/>
      <c r="R55" s="528"/>
      <c r="S55" s="528"/>
      <c r="T55" s="528"/>
      <c r="U55" s="528"/>
      <c r="V55" s="528"/>
      <c r="W55" s="528"/>
      <c r="X55" s="528"/>
      <c r="Y55" s="528"/>
      <c r="Z55" s="528"/>
      <c r="AA55" s="529"/>
      <c r="AB55" s="516"/>
      <c r="AC55" s="517"/>
      <c r="AD55" s="517"/>
      <c r="AE55" s="517"/>
      <c r="AF55" s="517"/>
      <c r="AG55" s="517"/>
      <c r="AH55" s="517"/>
      <c r="AI55" s="794"/>
      <c r="AJ55" s="795"/>
      <c r="AK55" s="795"/>
      <c r="AL55" s="795"/>
      <c r="AM55" s="795"/>
      <c r="AN55" s="795"/>
      <c r="AO55" s="795"/>
      <c r="AP55" s="795"/>
      <c r="AQ55" s="795"/>
      <c r="AR55" s="795"/>
      <c r="AS55" s="795"/>
      <c r="AT55" s="796"/>
      <c r="AU55" s="803"/>
      <c r="AV55" s="521"/>
      <c r="AW55" s="521"/>
      <c r="AX55" s="521"/>
      <c r="AY55" s="521"/>
      <c r="AZ55" s="521"/>
      <c r="BA55" s="521"/>
      <c r="BB55" s="521"/>
      <c r="BC55" s="521"/>
      <c r="BD55" s="521"/>
      <c r="BE55" s="521"/>
      <c r="BF55" s="521"/>
      <c r="BG55" s="521"/>
      <c r="BH55" s="521"/>
      <c r="BI55" s="521"/>
      <c r="BJ55" s="521"/>
      <c r="BK55" s="521"/>
      <c r="BL55" s="521"/>
      <c r="BM55" s="521"/>
      <c r="BN55" s="521"/>
      <c r="BO55" s="521"/>
      <c r="BP55" s="521"/>
      <c r="BQ55" s="521"/>
      <c r="BR55" s="521"/>
      <c r="BS55" s="521"/>
      <c r="BT55" s="521"/>
      <c r="BU55" s="521"/>
      <c r="BV55" s="521"/>
      <c r="BW55" s="521"/>
      <c r="BX55" s="521"/>
      <c r="BY55" s="804"/>
      <c r="BZ55" s="794"/>
      <c r="CA55" s="795"/>
      <c r="CB55" s="795"/>
      <c r="CC55" s="795"/>
      <c r="CD55" s="795"/>
      <c r="CE55" s="795"/>
      <c r="CF55" s="795"/>
      <c r="CG55" s="795"/>
      <c r="CH55" s="795"/>
      <c r="CI55" s="795"/>
      <c r="CJ55" s="795"/>
      <c r="CK55" s="796"/>
      <c r="ES55" s="72"/>
      <c r="ET55" s="72"/>
      <c r="EU55" s="72"/>
      <c r="EV55" s="72"/>
      <c r="EW55" s="72"/>
      <c r="EX55" s="72"/>
      <c r="EY55" s="72"/>
      <c r="EZ55" s="72"/>
      <c r="FA55" s="72"/>
      <c r="FB55" s="72"/>
      <c r="FC55" s="72"/>
      <c r="FD55" s="72"/>
      <c r="FE55" s="72"/>
      <c r="FF55" s="72"/>
      <c r="FG55" s="72"/>
      <c r="FH55" s="72"/>
      <c r="FI55" s="72"/>
      <c r="FJ55" s="72"/>
      <c r="FK55" s="72"/>
      <c r="FL55" s="72"/>
      <c r="FM55" s="72"/>
    </row>
    <row r="56" spans="2:172" ht="5.25" customHeight="1">
      <c r="B56" s="633"/>
      <c r="C56" s="635"/>
      <c r="D56" s="530"/>
      <c r="E56" s="531"/>
      <c r="F56" s="531"/>
      <c r="G56" s="531"/>
      <c r="H56" s="531"/>
      <c r="I56" s="531"/>
      <c r="J56" s="531"/>
      <c r="K56" s="531"/>
      <c r="L56" s="531"/>
      <c r="M56" s="531"/>
      <c r="N56" s="531"/>
      <c r="O56" s="531"/>
      <c r="P56" s="531"/>
      <c r="Q56" s="531"/>
      <c r="R56" s="531"/>
      <c r="S56" s="531"/>
      <c r="T56" s="531"/>
      <c r="U56" s="531"/>
      <c r="V56" s="531"/>
      <c r="W56" s="531"/>
      <c r="X56" s="531"/>
      <c r="Y56" s="531"/>
      <c r="Z56" s="531"/>
      <c r="AA56" s="532"/>
      <c r="AB56" s="516"/>
      <c r="AC56" s="517"/>
      <c r="AD56" s="517"/>
      <c r="AE56" s="517"/>
      <c r="AF56" s="517"/>
      <c r="AG56" s="517"/>
      <c r="AH56" s="517"/>
      <c r="AI56" s="794"/>
      <c r="AJ56" s="795"/>
      <c r="AK56" s="795"/>
      <c r="AL56" s="795"/>
      <c r="AM56" s="795"/>
      <c r="AN56" s="795"/>
      <c r="AO56" s="795"/>
      <c r="AP56" s="795"/>
      <c r="AQ56" s="795"/>
      <c r="AR56" s="795"/>
      <c r="AS56" s="795"/>
      <c r="AT56" s="796"/>
      <c r="AU56" s="803"/>
      <c r="AV56" s="521"/>
      <c r="AW56" s="521"/>
      <c r="AX56" s="521"/>
      <c r="AY56" s="521"/>
      <c r="AZ56" s="521"/>
      <c r="BA56" s="521"/>
      <c r="BB56" s="521"/>
      <c r="BC56" s="521"/>
      <c r="BD56" s="521"/>
      <c r="BE56" s="521"/>
      <c r="BF56" s="521"/>
      <c r="BG56" s="521"/>
      <c r="BH56" s="521"/>
      <c r="BI56" s="521"/>
      <c r="BJ56" s="521"/>
      <c r="BK56" s="521"/>
      <c r="BL56" s="521"/>
      <c r="BM56" s="521"/>
      <c r="BN56" s="521"/>
      <c r="BO56" s="521"/>
      <c r="BP56" s="521"/>
      <c r="BQ56" s="521"/>
      <c r="BR56" s="521"/>
      <c r="BS56" s="521"/>
      <c r="BT56" s="521"/>
      <c r="BU56" s="521"/>
      <c r="BV56" s="521"/>
      <c r="BW56" s="521"/>
      <c r="BX56" s="521"/>
      <c r="BY56" s="804"/>
      <c r="BZ56" s="794"/>
      <c r="CA56" s="795"/>
      <c r="CB56" s="795"/>
      <c r="CC56" s="795"/>
      <c r="CD56" s="795"/>
      <c r="CE56" s="795"/>
      <c r="CF56" s="795"/>
      <c r="CG56" s="795"/>
      <c r="CH56" s="795"/>
      <c r="CI56" s="795"/>
      <c r="CJ56" s="795"/>
      <c r="CK56" s="796"/>
      <c r="ES56" s="72"/>
      <c r="ET56" s="72"/>
      <c r="EU56" s="72"/>
      <c r="EV56" s="72"/>
      <c r="EW56" s="72"/>
      <c r="EX56" s="72"/>
      <c r="EY56" s="72"/>
      <c r="EZ56" s="72"/>
      <c r="FA56" s="72"/>
      <c r="FB56" s="72"/>
      <c r="FC56" s="72"/>
      <c r="FD56" s="72"/>
      <c r="FE56" s="72"/>
      <c r="FF56" s="72"/>
      <c r="FG56" s="72"/>
      <c r="FH56" s="72"/>
      <c r="FI56" s="72"/>
      <c r="FJ56" s="72"/>
      <c r="FK56" s="72"/>
      <c r="FL56" s="72"/>
      <c r="FM56" s="72"/>
    </row>
    <row r="57" spans="2:172" ht="5.25" customHeight="1">
      <c r="B57" s="633"/>
      <c r="C57" s="635"/>
      <c r="D57" s="591" t="s">
        <v>108</v>
      </c>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16" t="str">
        <f>施設情報!C28&amp;""</f>
        <v/>
      </c>
      <c r="AC57" s="517"/>
      <c r="AD57" s="517"/>
      <c r="AE57" s="517"/>
      <c r="AF57" s="517"/>
      <c r="AG57" s="517"/>
      <c r="AH57" s="517"/>
      <c r="AI57" s="794">
        <f ca="1">後集計【小規模】!K8</f>
        <v>0</v>
      </c>
      <c r="AJ57" s="795"/>
      <c r="AK57" s="795"/>
      <c r="AL57" s="795"/>
      <c r="AM57" s="795"/>
      <c r="AN57" s="795"/>
      <c r="AO57" s="795"/>
      <c r="AP57" s="795"/>
      <c r="AQ57" s="795"/>
      <c r="AR57" s="795"/>
      <c r="AS57" s="795"/>
      <c r="AT57" s="796"/>
      <c r="AU57" s="803"/>
      <c r="AV57" s="521"/>
      <c r="AW57" s="521"/>
      <c r="AX57" s="521"/>
      <c r="AY57" s="521"/>
      <c r="AZ57" s="521"/>
      <c r="BA57" s="521"/>
      <c r="BB57" s="521"/>
      <c r="BC57" s="521"/>
      <c r="BD57" s="521"/>
      <c r="BE57" s="521"/>
      <c r="BF57" s="521"/>
      <c r="BG57" s="521"/>
      <c r="BH57" s="521"/>
      <c r="BI57" s="521"/>
      <c r="BJ57" s="521"/>
      <c r="BK57" s="521"/>
      <c r="BL57" s="521"/>
      <c r="BM57" s="521"/>
      <c r="BN57" s="521"/>
      <c r="BO57" s="521"/>
      <c r="BP57" s="521"/>
      <c r="BQ57" s="521"/>
      <c r="BR57" s="521"/>
      <c r="BS57" s="521"/>
      <c r="BT57" s="521"/>
      <c r="BU57" s="521"/>
      <c r="BV57" s="521"/>
      <c r="BW57" s="521"/>
      <c r="BX57" s="521"/>
      <c r="BY57" s="804"/>
      <c r="BZ57" s="794"/>
      <c r="CA57" s="795"/>
      <c r="CB57" s="795"/>
      <c r="CC57" s="795"/>
      <c r="CD57" s="795"/>
      <c r="CE57" s="795"/>
      <c r="CF57" s="795"/>
      <c r="CG57" s="795"/>
      <c r="CH57" s="795"/>
      <c r="CI57" s="795"/>
      <c r="CJ57" s="795"/>
      <c r="CK57" s="796"/>
      <c r="ES57" s="72"/>
      <c r="ET57" s="72"/>
      <c r="EU57" s="72"/>
      <c r="EV57" s="72"/>
      <c r="EW57" s="72"/>
      <c r="EX57" s="72"/>
      <c r="EY57" s="72"/>
      <c r="EZ57" s="72"/>
      <c r="FA57" s="72"/>
      <c r="FB57" s="72"/>
      <c r="FC57" s="72"/>
      <c r="FD57" s="72"/>
      <c r="FE57" s="72"/>
      <c r="FF57" s="72"/>
      <c r="FG57" s="72"/>
      <c r="FH57" s="72"/>
      <c r="FI57" s="72"/>
      <c r="FJ57" s="72"/>
      <c r="FK57" s="72"/>
      <c r="FL57" s="72"/>
      <c r="FM57" s="72"/>
    </row>
    <row r="58" spans="2:172" ht="5.25" customHeight="1">
      <c r="B58" s="633"/>
      <c r="C58" s="635"/>
      <c r="D58" s="591"/>
      <c r="E58" s="592"/>
      <c r="F58" s="592"/>
      <c r="G58" s="592"/>
      <c r="H58" s="592"/>
      <c r="I58" s="592"/>
      <c r="J58" s="592"/>
      <c r="K58" s="592"/>
      <c r="L58" s="592"/>
      <c r="M58" s="592"/>
      <c r="N58" s="592"/>
      <c r="O58" s="592"/>
      <c r="P58" s="592"/>
      <c r="Q58" s="592"/>
      <c r="R58" s="592"/>
      <c r="S58" s="592"/>
      <c r="T58" s="592"/>
      <c r="U58" s="592"/>
      <c r="V58" s="592"/>
      <c r="W58" s="592"/>
      <c r="X58" s="592"/>
      <c r="Y58" s="592"/>
      <c r="Z58" s="592"/>
      <c r="AA58" s="592"/>
      <c r="AB58" s="516"/>
      <c r="AC58" s="517"/>
      <c r="AD58" s="517"/>
      <c r="AE58" s="517"/>
      <c r="AF58" s="517"/>
      <c r="AG58" s="517"/>
      <c r="AH58" s="517"/>
      <c r="AI58" s="794"/>
      <c r="AJ58" s="795"/>
      <c r="AK58" s="795"/>
      <c r="AL58" s="795"/>
      <c r="AM58" s="795"/>
      <c r="AN58" s="795"/>
      <c r="AO58" s="795"/>
      <c r="AP58" s="795"/>
      <c r="AQ58" s="795"/>
      <c r="AR58" s="795"/>
      <c r="AS58" s="795"/>
      <c r="AT58" s="796"/>
      <c r="AU58" s="803"/>
      <c r="AV58" s="521"/>
      <c r="AW58" s="521"/>
      <c r="AX58" s="521"/>
      <c r="AY58" s="521"/>
      <c r="AZ58" s="521"/>
      <c r="BA58" s="521"/>
      <c r="BB58" s="521"/>
      <c r="BC58" s="521"/>
      <c r="BD58" s="521"/>
      <c r="BE58" s="521"/>
      <c r="BF58" s="521"/>
      <c r="BG58" s="521"/>
      <c r="BH58" s="521"/>
      <c r="BI58" s="521"/>
      <c r="BJ58" s="521"/>
      <c r="BK58" s="521"/>
      <c r="BL58" s="521"/>
      <c r="BM58" s="521"/>
      <c r="BN58" s="521"/>
      <c r="BO58" s="521"/>
      <c r="BP58" s="521"/>
      <c r="BQ58" s="521"/>
      <c r="BR58" s="521"/>
      <c r="BS58" s="521"/>
      <c r="BT58" s="521"/>
      <c r="BU58" s="521"/>
      <c r="BV58" s="521"/>
      <c r="BW58" s="521"/>
      <c r="BX58" s="521"/>
      <c r="BY58" s="804"/>
      <c r="BZ58" s="794"/>
      <c r="CA58" s="795"/>
      <c r="CB58" s="795"/>
      <c r="CC58" s="795"/>
      <c r="CD58" s="795"/>
      <c r="CE58" s="795"/>
      <c r="CF58" s="795"/>
      <c r="CG58" s="795"/>
      <c r="CH58" s="795"/>
      <c r="CI58" s="795"/>
      <c r="CJ58" s="795"/>
      <c r="CK58" s="796"/>
      <c r="CL58" s="93"/>
      <c r="CM58" s="92"/>
      <c r="CN58" s="92"/>
      <c r="CO58" s="92"/>
      <c r="CP58" s="92"/>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82"/>
      <c r="EU58" s="82"/>
      <c r="EV58" s="82"/>
      <c r="EW58" s="82"/>
      <c r="EX58" s="71"/>
      <c r="EY58" s="71"/>
      <c r="EZ58" s="71"/>
      <c r="FA58" s="71"/>
      <c r="FB58" s="71"/>
      <c r="FC58" s="71"/>
      <c r="FD58" s="71"/>
      <c r="FE58" s="71"/>
      <c r="FF58" s="71"/>
      <c r="FG58" s="71"/>
      <c r="FH58" s="71"/>
      <c r="FI58" s="71"/>
      <c r="FJ58" s="72"/>
      <c r="FK58" s="72"/>
      <c r="FL58" s="72"/>
      <c r="FM58" s="72"/>
    </row>
    <row r="59" spans="2:172" ht="5.25" customHeight="1">
      <c r="B59" s="633"/>
      <c r="C59" s="635"/>
      <c r="D59" s="591"/>
      <c r="E59" s="592"/>
      <c r="F59" s="592"/>
      <c r="G59" s="592"/>
      <c r="H59" s="592"/>
      <c r="I59" s="592"/>
      <c r="J59" s="592"/>
      <c r="K59" s="592"/>
      <c r="L59" s="592"/>
      <c r="M59" s="592"/>
      <c r="N59" s="592"/>
      <c r="O59" s="592"/>
      <c r="P59" s="592"/>
      <c r="Q59" s="592"/>
      <c r="R59" s="592"/>
      <c r="S59" s="592"/>
      <c r="T59" s="592"/>
      <c r="U59" s="592"/>
      <c r="V59" s="592"/>
      <c r="W59" s="592"/>
      <c r="X59" s="592"/>
      <c r="Y59" s="592"/>
      <c r="Z59" s="592"/>
      <c r="AA59" s="592"/>
      <c r="AB59" s="516"/>
      <c r="AC59" s="517"/>
      <c r="AD59" s="517"/>
      <c r="AE59" s="517"/>
      <c r="AF59" s="517"/>
      <c r="AG59" s="517"/>
      <c r="AH59" s="517"/>
      <c r="AI59" s="794"/>
      <c r="AJ59" s="795"/>
      <c r="AK59" s="795"/>
      <c r="AL59" s="795"/>
      <c r="AM59" s="795"/>
      <c r="AN59" s="795"/>
      <c r="AO59" s="795"/>
      <c r="AP59" s="795"/>
      <c r="AQ59" s="795"/>
      <c r="AR59" s="795"/>
      <c r="AS59" s="795"/>
      <c r="AT59" s="796"/>
      <c r="AU59" s="803"/>
      <c r="AV59" s="521"/>
      <c r="AW59" s="521"/>
      <c r="AX59" s="521"/>
      <c r="AY59" s="521"/>
      <c r="AZ59" s="521"/>
      <c r="BA59" s="521"/>
      <c r="BB59" s="521"/>
      <c r="BC59" s="521"/>
      <c r="BD59" s="521"/>
      <c r="BE59" s="521"/>
      <c r="BF59" s="521"/>
      <c r="BG59" s="521"/>
      <c r="BH59" s="521"/>
      <c r="BI59" s="521"/>
      <c r="BJ59" s="521"/>
      <c r="BK59" s="521"/>
      <c r="BL59" s="521"/>
      <c r="BM59" s="521"/>
      <c r="BN59" s="521"/>
      <c r="BO59" s="521"/>
      <c r="BP59" s="521"/>
      <c r="BQ59" s="521"/>
      <c r="BR59" s="521"/>
      <c r="BS59" s="521"/>
      <c r="BT59" s="521"/>
      <c r="BU59" s="521"/>
      <c r="BV59" s="521"/>
      <c r="BW59" s="521"/>
      <c r="BX59" s="521"/>
      <c r="BY59" s="804"/>
      <c r="BZ59" s="794"/>
      <c r="CA59" s="795"/>
      <c r="CB59" s="795"/>
      <c r="CC59" s="795"/>
      <c r="CD59" s="795"/>
      <c r="CE59" s="795"/>
      <c r="CF59" s="795"/>
      <c r="CG59" s="795"/>
      <c r="CH59" s="795"/>
      <c r="CI59" s="795"/>
      <c r="CJ59" s="795"/>
      <c r="CK59" s="796"/>
      <c r="CL59" s="93"/>
      <c r="CM59" s="92"/>
      <c r="CN59" s="92"/>
      <c r="CO59" s="92"/>
      <c r="CP59" s="92"/>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82"/>
      <c r="EU59" s="82"/>
      <c r="EV59" s="82"/>
      <c r="EW59" s="82"/>
      <c r="EX59" s="71"/>
      <c r="EY59" s="71"/>
      <c r="EZ59" s="71"/>
      <c r="FA59" s="71"/>
      <c r="FB59" s="71"/>
      <c r="FC59" s="71"/>
      <c r="FD59" s="71"/>
      <c r="FE59" s="71"/>
      <c r="FF59" s="71"/>
      <c r="FG59" s="71"/>
      <c r="FH59" s="71"/>
      <c r="FI59" s="71"/>
      <c r="FJ59" s="72"/>
      <c r="FK59" s="72"/>
      <c r="FL59" s="72"/>
      <c r="FM59" s="72"/>
    </row>
    <row r="60" spans="2:172" ht="5.25" customHeight="1">
      <c r="B60" s="633"/>
      <c r="C60" s="635"/>
      <c r="D60" s="591"/>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16"/>
      <c r="AC60" s="517"/>
      <c r="AD60" s="517"/>
      <c r="AE60" s="517"/>
      <c r="AF60" s="517"/>
      <c r="AG60" s="517"/>
      <c r="AH60" s="517"/>
      <c r="AI60" s="794"/>
      <c r="AJ60" s="795"/>
      <c r="AK60" s="795"/>
      <c r="AL60" s="795"/>
      <c r="AM60" s="795"/>
      <c r="AN60" s="795"/>
      <c r="AO60" s="795"/>
      <c r="AP60" s="795"/>
      <c r="AQ60" s="795"/>
      <c r="AR60" s="795"/>
      <c r="AS60" s="795"/>
      <c r="AT60" s="796"/>
      <c r="AU60" s="803"/>
      <c r="AV60" s="521"/>
      <c r="AW60" s="521"/>
      <c r="AX60" s="521"/>
      <c r="AY60" s="521"/>
      <c r="AZ60" s="521"/>
      <c r="BA60" s="521"/>
      <c r="BB60" s="521"/>
      <c r="BC60" s="521"/>
      <c r="BD60" s="521"/>
      <c r="BE60" s="521"/>
      <c r="BF60" s="521"/>
      <c r="BG60" s="521"/>
      <c r="BH60" s="521"/>
      <c r="BI60" s="521"/>
      <c r="BJ60" s="521"/>
      <c r="BK60" s="521"/>
      <c r="BL60" s="521"/>
      <c r="BM60" s="521"/>
      <c r="BN60" s="521"/>
      <c r="BO60" s="521"/>
      <c r="BP60" s="521"/>
      <c r="BQ60" s="521"/>
      <c r="BR60" s="521"/>
      <c r="BS60" s="521"/>
      <c r="BT60" s="521"/>
      <c r="BU60" s="521"/>
      <c r="BV60" s="521"/>
      <c r="BW60" s="521"/>
      <c r="BX60" s="521"/>
      <c r="BY60" s="804"/>
      <c r="BZ60" s="794"/>
      <c r="CA60" s="795"/>
      <c r="CB60" s="795"/>
      <c r="CC60" s="795"/>
      <c r="CD60" s="795"/>
      <c r="CE60" s="795"/>
      <c r="CF60" s="795"/>
      <c r="CG60" s="795"/>
      <c r="CH60" s="795"/>
      <c r="CI60" s="795"/>
      <c r="CJ60" s="795"/>
      <c r="CK60" s="796"/>
      <c r="CL60" s="93"/>
      <c r="CM60" s="92"/>
      <c r="CN60" s="92"/>
      <c r="CO60" s="92"/>
      <c r="CP60" s="92"/>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82"/>
      <c r="EU60" s="82"/>
      <c r="EV60" s="82"/>
      <c r="EW60" s="82"/>
      <c r="EX60" s="71"/>
      <c r="EY60" s="71"/>
      <c r="EZ60" s="71"/>
      <c r="FA60" s="71"/>
      <c r="FB60" s="71"/>
      <c r="FC60" s="71"/>
      <c r="FD60" s="71"/>
      <c r="FE60" s="71"/>
      <c r="FF60" s="71"/>
      <c r="FG60" s="71"/>
      <c r="FH60" s="71"/>
      <c r="FI60" s="71"/>
      <c r="FJ60" s="72"/>
      <c r="FK60" s="72"/>
      <c r="FL60" s="72"/>
      <c r="FM60" s="72"/>
    </row>
    <row r="61" spans="2:172" ht="5.25" customHeight="1">
      <c r="B61" s="633"/>
      <c r="C61" s="635"/>
      <c r="D61" s="591"/>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16"/>
      <c r="AC61" s="517"/>
      <c r="AD61" s="517"/>
      <c r="AE61" s="517"/>
      <c r="AF61" s="517"/>
      <c r="AG61" s="517"/>
      <c r="AH61" s="517"/>
      <c r="AI61" s="794"/>
      <c r="AJ61" s="795"/>
      <c r="AK61" s="795"/>
      <c r="AL61" s="795"/>
      <c r="AM61" s="795"/>
      <c r="AN61" s="795"/>
      <c r="AO61" s="795"/>
      <c r="AP61" s="795"/>
      <c r="AQ61" s="795"/>
      <c r="AR61" s="795"/>
      <c r="AS61" s="795"/>
      <c r="AT61" s="796"/>
      <c r="AU61" s="803"/>
      <c r="AV61" s="521"/>
      <c r="AW61" s="521"/>
      <c r="AX61" s="521"/>
      <c r="AY61" s="521"/>
      <c r="AZ61" s="521"/>
      <c r="BA61" s="521"/>
      <c r="BB61" s="521"/>
      <c r="BC61" s="521"/>
      <c r="BD61" s="521"/>
      <c r="BE61" s="521"/>
      <c r="BF61" s="521"/>
      <c r="BG61" s="521"/>
      <c r="BH61" s="521"/>
      <c r="BI61" s="521"/>
      <c r="BJ61" s="521"/>
      <c r="BK61" s="521"/>
      <c r="BL61" s="521"/>
      <c r="BM61" s="521"/>
      <c r="BN61" s="521"/>
      <c r="BO61" s="521"/>
      <c r="BP61" s="521"/>
      <c r="BQ61" s="521"/>
      <c r="BR61" s="521"/>
      <c r="BS61" s="521"/>
      <c r="BT61" s="521"/>
      <c r="BU61" s="521"/>
      <c r="BV61" s="521"/>
      <c r="BW61" s="521"/>
      <c r="BX61" s="521"/>
      <c r="BY61" s="804"/>
      <c r="BZ61" s="794"/>
      <c r="CA61" s="795"/>
      <c r="CB61" s="795"/>
      <c r="CC61" s="795"/>
      <c r="CD61" s="795"/>
      <c r="CE61" s="795"/>
      <c r="CF61" s="795"/>
      <c r="CG61" s="795"/>
      <c r="CH61" s="795"/>
      <c r="CI61" s="795"/>
      <c r="CJ61" s="795"/>
      <c r="CK61" s="796"/>
      <c r="CL61" s="93"/>
      <c r="CM61" s="92"/>
      <c r="CN61" s="92"/>
      <c r="CO61" s="92"/>
      <c r="CP61" s="92"/>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82"/>
      <c r="EU61" s="82"/>
      <c r="EV61" s="82"/>
      <c r="EW61" s="82"/>
      <c r="EX61" s="71"/>
      <c r="EY61" s="71"/>
      <c r="EZ61" s="71"/>
      <c r="FA61" s="71"/>
      <c r="FB61" s="71"/>
      <c r="FC61" s="71"/>
      <c r="FD61" s="71"/>
      <c r="FE61" s="71"/>
      <c r="FF61" s="71"/>
      <c r="FG61" s="71"/>
      <c r="FH61" s="71"/>
      <c r="FI61" s="71"/>
      <c r="FJ61" s="72"/>
      <c r="FK61" s="72"/>
      <c r="FL61" s="72"/>
      <c r="FM61" s="72"/>
    </row>
    <row r="62" spans="2:172" ht="5.25" customHeight="1">
      <c r="B62" s="633"/>
      <c r="C62" s="635"/>
      <c r="D62" s="524" t="s">
        <v>326</v>
      </c>
      <c r="E62" s="525"/>
      <c r="F62" s="525"/>
      <c r="G62" s="525"/>
      <c r="H62" s="525"/>
      <c r="I62" s="525"/>
      <c r="J62" s="525"/>
      <c r="K62" s="525"/>
      <c r="L62" s="525"/>
      <c r="M62" s="525"/>
      <c r="N62" s="525"/>
      <c r="O62" s="525"/>
      <c r="P62" s="525"/>
      <c r="Q62" s="525"/>
      <c r="R62" s="525"/>
      <c r="S62" s="525"/>
      <c r="T62" s="525"/>
      <c r="U62" s="525"/>
      <c r="V62" s="525"/>
      <c r="W62" s="525"/>
      <c r="X62" s="525"/>
      <c r="Y62" s="525"/>
      <c r="Z62" s="525"/>
      <c r="AA62" s="526"/>
      <c r="AB62" s="596">
        <f>施設情報!C15</f>
        <v>0</v>
      </c>
      <c r="AC62" s="597"/>
      <c r="AD62" s="597"/>
      <c r="AE62" s="597"/>
      <c r="AF62" s="597"/>
      <c r="AG62" s="597"/>
      <c r="AH62" s="597"/>
      <c r="AI62" s="794" t="e">
        <f ca="1">後集計【小規模】!K9</f>
        <v>#DIV/0!</v>
      </c>
      <c r="AJ62" s="795"/>
      <c r="AK62" s="795"/>
      <c r="AL62" s="795"/>
      <c r="AM62" s="795"/>
      <c r="AN62" s="795"/>
      <c r="AO62" s="795"/>
      <c r="AP62" s="795"/>
      <c r="AQ62" s="795"/>
      <c r="AR62" s="795"/>
      <c r="AS62" s="795"/>
      <c r="AT62" s="796"/>
      <c r="AU62" s="803"/>
      <c r="AV62" s="521"/>
      <c r="AW62" s="521"/>
      <c r="AX62" s="521"/>
      <c r="AY62" s="521"/>
      <c r="AZ62" s="521"/>
      <c r="BA62" s="521"/>
      <c r="BB62" s="521"/>
      <c r="BC62" s="521"/>
      <c r="BD62" s="521"/>
      <c r="BE62" s="521"/>
      <c r="BF62" s="521"/>
      <c r="BG62" s="521"/>
      <c r="BH62" s="521"/>
      <c r="BI62" s="521"/>
      <c r="BJ62" s="521"/>
      <c r="BK62" s="521"/>
      <c r="BL62" s="521"/>
      <c r="BM62" s="521"/>
      <c r="BN62" s="521"/>
      <c r="BO62" s="521"/>
      <c r="BP62" s="521"/>
      <c r="BQ62" s="521"/>
      <c r="BR62" s="521"/>
      <c r="BS62" s="521"/>
      <c r="BT62" s="521"/>
      <c r="BU62" s="521"/>
      <c r="BV62" s="521"/>
      <c r="BW62" s="521"/>
      <c r="BX62" s="521"/>
      <c r="BY62" s="804"/>
      <c r="BZ62" s="794"/>
      <c r="CA62" s="795"/>
      <c r="CB62" s="795"/>
      <c r="CC62" s="795"/>
      <c r="CD62" s="795"/>
      <c r="CE62" s="795"/>
      <c r="CF62" s="795"/>
      <c r="CG62" s="795"/>
      <c r="CH62" s="795"/>
      <c r="CI62" s="795"/>
      <c r="CJ62" s="795"/>
      <c r="CK62" s="796"/>
      <c r="CL62" s="93"/>
      <c r="CM62" s="92"/>
      <c r="CN62" s="92"/>
      <c r="CO62" s="92"/>
      <c r="CP62" s="92"/>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82"/>
      <c r="EU62" s="82"/>
      <c r="EV62" s="82"/>
      <c r="EW62" s="82"/>
      <c r="EX62" s="71"/>
      <c r="EY62" s="71"/>
      <c r="EZ62" s="71"/>
      <c r="FA62" s="71"/>
      <c r="FB62" s="71"/>
      <c r="FC62" s="71"/>
      <c r="FD62" s="71"/>
      <c r="FE62" s="71"/>
      <c r="FF62" s="71"/>
      <c r="FG62" s="71"/>
      <c r="FH62" s="71"/>
      <c r="FI62" s="71"/>
      <c r="FJ62" s="72"/>
      <c r="FK62" s="72"/>
      <c r="FL62" s="72"/>
      <c r="FM62" s="72"/>
    </row>
    <row r="63" spans="2:172" ht="5.25" customHeight="1">
      <c r="B63" s="633"/>
      <c r="C63" s="635"/>
      <c r="D63" s="527"/>
      <c r="E63" s="528"/>
      <c r="F63" s="528"/>
      <c r="G63" s="528"/>
      <c r="H63" s="528"/>
      <c r="I63" s="528"/>
      <c r="J63" s="528"/>
      <c r="K63" s="528"/>
      <c r="L63" s="528"/>
      <c r="M63" s="528"/>
      <c r="N63" s="528"/>
      <c r="O63" s="528"/>
      <c r="P63" s="528"/>
      <c r="Q63" s="528"/>
      <c r="R63" s="528"/>
      <c r="S63" s="528"/>
      <c r="T63" s="528"/>
      <c r="U63" s="528"/>
      <c r="V63" s="528"/>
      <c r="W63" s="528"/>
      <c r="X63" s="528"/>
      <c r="Y63" s="528"/>
      <c r="Z63" s="528"/>
      <c r="AA63" s="529"/>
      <c r="AB63" s="596"/>
      <c r="AC63" s="597"/>
      <c r="AD63" s="597"/>
      <c r="AE63" s="597"/>
      <c r="AF63" s="597"/>
      <c r="AG63" s="597"/>
      <c r="AH63" s="597"/>
      <c r="AI63" s="794"/>
      <c r="AJ63" s="795"/>
      <c r="AK63" s="795"/>
      <c r="AL63" s="795"/>
      <c r="AM63" s="795"/>
      <c r="AN63" s="795"/>
      <c r="AO63" s="795"/>
      <c r="AP63" s="795"/>
      <c r="AQ63" s="795"/>
      <c r="AR63" s="795"/>
      <c r="AS63" s="795"/>
      <c r="AT63" s="796"/>
      <c r="AU63" s="803"/>
      <c r="AV63" s="521"/>
      <c r="AW63" s="521"/>
      <c r="AX63" s="521"/>
      <c r="AY63" s="521"/>
      <c r="AZ63" s="521"/>
      <c r="BA63" s="521"/>
      <c r="BB63" s="521"/>
      <c r="BC63" s="521"/>
      <c r="BD63" s="521"/>
      <c r="BE63" s="521"/>
      <c r="BF63" s="521"/>
      <c r="BG63" s="521"/>
      <c r="BH63" s="521"/>
      <c r="BI63" s="521"/>
      <c r="BJ63" s="521"/>
      <c r="BK63" s="521"/>
      <c r="BL63" s="521"/>
      <c r="BM63" s="521"/>
      <c r="BN63" s="521"/>
      <c r="BO63" s="521"/>
      <c r="BP63" s="521"/>
      <c r="BQ63" s="521"/>
      <c r="BR63" s="521"/>
      <c r="BS63" s="521"/>
      <c r="BT63" s="521"/>
      <c r="BU63" s="521"/>
      <c r="BV63" s="521"/>
      <c r="BW63" s="521"/>
      <c r="BX63" s="521"/>
      <c r="BY63" s="804"/>
      <c r="BZ63" s="794"/>
      <c r="CA63" s="795"/>
      <c r="CB63" s="795"/>
      <c r="CC63" s="795"/>
      <c r="CD63" s="795"/>
      <c r="CE63" s="795"/>
      <c r="CF63" s="795"/>
      <c r="CG63" s="795"/>
      <c r="CH63" s="795"/>
      <c r="CI63" s="795"/>
      <c r="CJ63" s="795"/>
      <c r="CK63" s="796"/>
      <c r="CL63" s="71"/>
      <c r="CM63" s="74"/>
      <c r="CN63" s="593"/>
      <c r="CO63" s="593"/>
      <c r="CP63" s="74"/>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71"/>
      <c r="ES63" s="71"/>
      <c r="ET63" s="82"/>
      <c r="EU63" s="82"/>
      <c r="EV63" s="82"/>
      <c r="EW63" s="82"/>
      <c r="EX63" s="71"/>
      <c r="EY63" s="71"/>
      <c r="EZ63" s="71"/>
      <c r="FA63" s="71"/>
      <c r="FB63" s="71"/>
      <c r="FC63" s="71"/>
      <c r="FD63" s="71"/>
      <c r="FE63" s="71"/>
      <c r="FF63" s="71"/>
      <c r="FG63" s="71"/>
      <c r="FH63" s="71"/>
      <c r="FI63" s="71"/>
      <c r="FJ63" s="72"/>
      <c r="FK63" s="72"/>
      <c r="FL63" s="72"/>
      <c r="FM63" s="72"/>
    </row>
    <row r="64" spans="2:172" ht="5.25" customHeight="1">
      <c r="B64" s="633"/>
      <c r="C64" s="635"/>
      <c r="D64" s="527"/>
      <c r="E64" s="528"/>
      <c r="F64" s="528"/>
      <c r="G64" s="528"/>
      <c r="H64" s="528"/>
      <c r="I64" s="528"/>
      <c r="J64" s="528"/>
      <c r="K64" s="528"/>
      <c r="L64" s="528"/>
      <c r="M64" s="528"/>
      <c r="N64" s="528"/>
      <c r="O64" s="528"/>
      <c r="P64" s="528"/>
      <c r="Q64" s="528"/>
      <c r="R64" s="528"/>
      <c r="S64" s="528"/>
      <c r="T64" s="528"/>
      <c r="U64" s="528"/>
      <c r="V64" s="528"/>
      <c r="W64" s="528"/>
      <c r="X64" s="528"/>
      <c r="Y64" s="528"/>
      <c r="Z64" s="528"/>
      <c r="AA64" s="529"/>
      <c r="AB64" s="596"/>
      <c r="AC64" s="597"/>
      <c r="AD64" s="597"/>
      <c r="AE64" s="597"/>
      <c r="AF64" s="597"/>
      <c r="AG64" s="597"/>
      <c r="AH64" s="597"/>
      <c r="AI64" s="794"/>
      <c r="AJ64" s="795"/>
      <c r="AK64" s="795"/>
      <c r="AL64" s="795"/>
      <c r="AM64" s="795"/>
      <c r="AN64" s="795"/>
      <c r="AO64" s="795"/>
      <c r="AP64" s="795"/>
      <c r="AQ64" s="795"/>
      <c r="AR64" s="795"/>
      <c r="AS64" s="795"/>
      <c r="AT64" s="796"/>
      <c r="AU64" s="803"/>
      <c r="AV64" s="521"/>
      <c r="AW64" s="521"/>
      <c r="AX64" s="521"/>
      <c r="AY64" s="521"/>
      <c r="AZ64" s="521"/>
      <c r="BA64" s="521"/>
      <c r="BB64" s="521"/>
      <c r="BC64" s="521"/>
      <c r="BD64" s="521"/>
      <c r="BE64" s="521"/>
      <c r="BF64" s="521"/>
      <c r="BG64" s="521"/>
      <c r="BH64" s="521"/>
      <c r="BI64" s="521"/>
      <c r="BJ64" s="521"/>
      <c r="BK64" s="521"/>
      <c r="BL64" s="521"/>
      <c r="BM64" s="521"/>
      <c r="BN64" s="521"/>
      <c r="BO64" s="521"/>
      <c r="BP64" s="521"/>
      <c r="BQ64" s="521"/>
      <c r="BR64" s="521"/>
      <c r="BS64" s="521"/>
      <c r="BT64" s="521"/>
      <c r="BU64" s="521"/>
      <c r="BV64" s="521"/>
      <c r="BW64" s="521"/>
      <c r="BX64" s="521"/>
      <c r="BY64" s="804"/>
      <c r="BZ64" s="794"/>
      <c r="CA64" s="795"/>
      <c r="CB64" s="795"/>
      <c r="CC64" s="795"/>
      <c r="CD64" s="795"/>
      <c r="CE64" s="795"/>
      <c r="CF64" s="795"/>
      <c r="CG64" s="795"/>
      <c r="CH64" s="795"/>
      <c r="CI64" s="795"/>
      <c r="CJ64" s="795"/>
      <c r="CK64" s="796"/>
    </row>
    <row r="65" spans="2:89" ht="5.25" customHeight="1">
      <c r="B65" s="633"/>
      <c r="C65" s="635"/>
      <c r="D65" s="527"/>
      <c r="E65" s="528"/>
      <c r="F65" s="528"/>
      <c r="G65" s="528"/>
      <c r="H65" s="528"/>
      <c r="I65" s="528"/>
      <c r="J65" s="528"/>
      <c r="K65" s="528"/>
      <c r="L65" s="528"/>
      <c r="M65" s="528"/>
      <c r="N65" s="528"/>
      <c r="O65" s="528"/>
      <c r="P65" s="528"/>
      <c r="Q65" s="528"/>
      <c r="R65" s="528"/>
      <c r="S65" s="528"/>
      <c r="T65" s="528"/>
      <c r="U65" s="528"/>
      <c r="V65" s="528"/>
      <c r="W65" s="528"/>
      <c r="X65" s="528"/>
      <c r="Y65" s="528"/>
      <c r="Z65" s="528"/>
      <c r="AA65" s="529"/>
      <c r="AB65" s="596"/>
      <c r="AC65" s="597"/>
      <c r="AD65" s="597"/>
      <c r="AE65" s="597"/>
      <c r="AF65" s="597"/>
      <c r="AG65" s="597"/>
      <c r="AH65" s="597"/>
      <c r="AI65" s="794"/>
      <c r="AJ65" s="795"/>
      <c r="AK65" s="795"/>
      <c r="AL65" s="795"/>
      <c r="AM65" s="795"/>
      <c r="AN65" s="795"/>
      <c r="AO65" s="795"/>
      <c r="AP65" s="795"/>
      <c r="AQ65" s="795"/>
      <c r="AR65" s="795"/>
      <c r="AS65" s="795"/>
      <c r="AT65" s="796"/>
      <c r="AU65" s="803"/>
      <c r="AV65" s="521"/>
      <c r="AW65" s="521"/>
      <c r="AX65" s="521"/>
      <c r="AY65" s="521"/>
      <c r="AZ65" s="521"/>
      <c r="BA65" s="521"/>
      <c r="BB65" s="521"/>
      <c r="BC65" s="521"/>
      <c r="BD65" s="521"/>
      <c r="BE65" s="521"/>
      <c r="BF65" s="521"/>
      <c r="BG65" s="521"/>
      <c r="BH65" s="521"/>
      <c r="BI65" s="521"/>
      <c r="BJ65" s="521"/>
      <c r="BK65" s="521"/>
      <c r="BL65" s="521"/>
      <c r="BM65" s="521"/>
      <c r="BN65" s="521"/>
      <c r="BO65" s="521"/>
      <c r="BP65" s="521"/>
      <c r="BQ65" s="521"/>
      <c r="BR65" s="521"/>
      <c r="BS65" s="521"/>
      <c r="BT65" s="521"/>
      <c r="BU65" s="521"/>
      <c r="BV65" s="521"/>
      <c r="BW65" s="521"/>
      <c r="BX65" s="521"/>
      <c r="BY65" s="804"/>
      <c r="BZ65" s="794"/>
      <c r="CA65" s="795"/>
      <c r="CB65" s="795"/>
      <c r="CC65" s="795"/>
      <c r="CD65" s="795"/>
      <c r="CE65" s="795"/>
      <c r="CF65" s="795"/>
      <c r="CG65" s="795"/>
      <c r="CH65" s="795"/>
      <c r="CI65" s="795"/>
      <c r="CJ65" s="795"/>
      <c r="CK65" s="796"/>
    </row>
    <row r="66" spans="2:89" ht="5.25" customHeight="1">
      <c r="B66" s="633"/>
      <c r="C66" s="635"/>
      <c r="D66" s="530"/>
      <c r="E66" s="531"/>
      <c r="F66" s="531"/>
      <c r="G66" s="531"/>
      <c r="H66" s="531"/>
      <c r="I66" s="531"/>
      <c r="J66" s="531"/>
      <c r="K66" s="531"/>
      <c r="L66" s="531"/>
      <c r="M66" s="531"/>
      <c r="N66" s="531"/>
      <c r="O66" s="531"/>
      <c r="P66" s="531"/>
      <c r="Q66" s="531"/>
      <c r="R66" s="531"/>
      <c r="S66" s="531"/>
      <c r="T66" s="531"/>
      <c r="U66" s="531"/>
      <c r="V66" s="531"/>
      <c r="W66" s="531"/>
      <c r="X66" s="531"/>
      <c r="Y66" s="531"/>
      <c r="Z66" s="531"/>
      <c r="AA66" s="532"/>
      <c r="AB66" s="596"/>
      <c r="AC66" s="597"/>
      <c r="AD66" s="597"/>
      <c r="AE66" s="597"/>
      <c r="AF66" s="597"/>
      <c r="AG66" s="597"/>
      <c r="AH66" s="597"/>
      <c r="AI66" s="794"/>
      <c r="AJ66" s="795"/>
      <c r="AK66" s="795"/>
      <c r="AL66" s="795"/>
      <c r="AM66" s="795"/>
      <c r="AN66" s="795"/>
      <c r="AO66" s="795"/>
      <c r="AP66" s="795"/>
      <c r="AQ66" s="795"/>
      <c r="AR66" s="795"/>
      <c r="AS66" s="795"/>
      <c r="AT66" s="796"/>
      <c r="AU66" s="803"/>
      <c r="AV66" s="521"/>
      <c r="AW66" s="521"/>
      <c r="AX66" s="521"/>
      <c r="AY66" s="521"/>
      <c r="AZ66" s="521"/>
      <c r="BA66" s="521"/>
      <c r="BB66" s="521"/>
      <c r="BC66" s="521"/>
      <c r="BD66" s="521"/>
      <c r="BE66" s="521"/>
      <c r="BF66" s="521"/>
      <c r="BG66" s="521"/>
      <c r="BH66" s="521"/>
      <c r="BI66" s="521"/>
      <c r="BJ66" s="521"/>
      <c r="BK66" s="521"/>
      <c r="BL66" s="521"/>
      <c r="BM66" s="521"/>
      <c r="BN66" s="521"/>
      <c r="BO66" s="521"/>
      <c r="BP66" s="521"/>
      <c r="BQ66" s="521"/>
      <c r="BR66" s="521"/>
      <c r="BS66" s="521"/>
      <c r="BT66" s="521"/>
      <c r="BU66" s="521"/>
      <c r="BV66" s="521"/>
      <c r="BW66" s="521"/>
      <c r="BX66" s="521"/>
      <c r="BY66" s="804"/>
      <c r="BZ66" s="794"/>
      <c r="CA66" s="795"/>
      <c r="CB66" s="795"/>
      <c r="CC66" s="795"/>
      <c r="CD66" s="795"/>
      <c r="CE66" s="795"/>
      <c r="CF66" s="795"/>
      <c r="CG66" s="795"/>
      <c r="CH66" s="795"/>
      <c r="CI66" s="795"/>
      <c r="CJ66" s="795"/>
      <c r="CK66" s="796"/>
    </row>
    <row r="67" spans="2:89" ht="5.25" customHeight="1">
      <c r="B67" s="633"/>
      <c r="C67" s="635"/>
      <c r="D67" s="591"/>
      <c r="E67" s="592"/>
      <c r="F67" s="592"/>
      <c r="G67" s="592"/>
      <c r="H67" s="592"/>
      <c r="I67" s="592"/>
      <c r="J67" s="592"/>
      <c r="K67" s="592"/>
      <c r="L67" s="592"/>
      <c r="M67" s="592"/>
      <c r="N67" s="592"/>
      <c r="O67" s="592"/>
      <c r="P67" s="592"/>
      <c r="Q67" s="592"/>
      <c r="R67" s="592"/>
      <c r="S67" s="592"/>
      <c r="T67" s="592"/>
      <c r="U67" s="592"/>
      <c r="V67" s="592"/>
      <c r="W67" s="592"/>
      <c r="X67" s="592"/>
      <c r="Y67" s="592"/>
      <c r="Z67" s="592"/>
      <c r="AA67" s="592"/>
      <c r="AB67" s="594"/>
      <c r="AC67" s="595"/>
      <c r="AD67" s="595"/>
      <c r="AE67" s="595"/>
      <c r="AF67" s="595"/>
      <c r="AG67" s="595"/>
      <c r="AH67" s="595"/>
      <c r="AI67" s="794"/>
      <c r="AJ67" s="795"/>
      <c r="AK67" s="795"/>
      <c r="AL67" s="795"/>
      <c r="AM67" s="795"/>
      <c r="AN67" s="795"/>
      <c r="AO67" s="795"/>
      <c r="AP67" s="795"/>
      <c r="AQ67" s="795"/>
      <c r="AR67" s="795"/>
      <c r="AS67" s="795"/>
      <c r="AT67" s="796"/>
      <c r="AU67" s="803"/>
      <c r="AV67" s="521"/>
      <c r="AW67" s="521"/>
      <c r="AX67" s="521"/>
      <c r="AY67" s="521"/>
      <c r="AZ67" s="521"/>
      <c r="BA67" s="521"/>
      <c r="BB67" s="521"/>
      <c r="BC67" s="521"/>
      <c r="BD67" s="521"/>
      <c r="BE67" s="521"/>
      <c r="BF67" s="521"/>
      <c r="BG67" s="521"/>
      <c r="BH67" s="521"/>
      <c r="BI67" s="521"/>
      <c r="BJ67" s="521"/>
      <c r="BK67" s="521"/>
      <c r="BL67" s="521"/>
      <c r="BM67" s="521"/>
      <c r="BN67" s="521"/>
      <c r="BO67" s="521"/>
      <c r="BP67" s="521"/>
      <c r="BQ67" s="521"/>
      <c r="BR67" s="521"/>
      <c r="BS67" s="521"/>
      <c r="BT67" s="521"/>
      <c r="BU67" s="521"/>
      <c r="BV67" s="521"/>
      <c r="BW67" s="521"/>
      <c r="BX67" s="521"/>
      <c r="BY67" s="804"/>
      <c r="BZ67" s="794"/>
      <c r="CA67" s="795"/>
      <c r="CB67" s="795"/>
      <c r="CC67" s="795"/>
      <c r="CD67" s="795"/>
      <c r="CE67" s="795"/>
      <c r="CF67" s="795"/>
      <c r="CG67" s="795"/>
      <c r="CH67" s="795"/>
      <c r="CI67" s="795"/>
      <c r="CJ67" s="795"/>
      <c r="CK67" s="796"/>
    </row>
    <row r="68" spans="2:89" ht="5.25" customHeight="1">
      <c r="B68" s="633"/>
      <c r="C68" s="635"/>
      <c r="D68" s="591"/>
      <c r="E68" s="592"/>
      <c r="F68" s="592"/>
      <c r="G68" s="592"/>
      <c r="H68" s="592"/>
      <c r="I68" s="592"/>
      <c r="J68" s="592"/>
      <c r="K68" s="592"/>
      <c r="L68" s="592"/>
      <c r="M68" s="592"/>
      <c r="N68" s="592"/>
      <c r="O68" s="592"/>
      <c r="P68" s="592"/>
      <c r="Q68" s="592"/>
      <c r="R68" s="592"/>
      <c r="S68" s="592"/>
      <c r="T68" s="592"/>
      <c r="U68" s="592"/>
      <c r="V68" s="592"/>
      <c r="W68" s="592"/>
      <c r="X68" s="592"/>
      <c r="Y68" s="592"/>
      <c r="Z68" s="592"/>
      <c r="AA68" s="592"/>
      <c r="AB68" s="594"/>
      <c r="AC68" s="595"/>
      <c r="AD68" s="595"/>
      <c r="AE68" s="595"/>
      <c r="AF68" s="595"/>
      <c r="AG68" s="595"/>
      <c r="AH68" s="595"/>
      <c r="AI68" s="794"/>
      <c r="AJ68" s="795"/>
      <c r="AK68" s="795"/>
      <c r="AL68" s="795"/>
      <c r="AM68" s="795"/>
      <c r="AN68" s="795"/>
      <c r="AO68" s="795"/>
      <c r="AP68" s="795"/>
      <c r="AQ68" s="795"/>
      <c r="AR68" s="795"/>
      <c r="AS68" s="795"/>
      <c r="AT68" s="796"/>
      <c r="AU68" s="803"/>
      <c r="AV68" s="521"/>
      <c r="AW68" s="521"/>
      <c r="AX68" s="521"/>
      <c r="AY68" s="521"/>
      <c r="AZ68" s="521"/>
      <c r="BA68" s="521"/>
      <c r="BB68" s="521"/>
      <c r="BC68" s="521"/>
      <c r="BD68" s="521"/>
      <c r="BE68" s="521"/>
      <c r="BF68" s="521"/>
      <c r="BG68" s="521"/>
      <c r="BH68" s="521"/>
      <c r="BI68" s="521"/>
      <c r="BJ68" s="521"/>
      <c r="BK68" s="521"/>
      <c r="BL68" s="521"/>
      <c r="BM68" s="521"/>
      <c r="BN68" s="521"/>
      <c r="BO68" s="521"/>
      <c r="BP68" s="521"/>
      <c r="BQ68" s="521"/>
      <c r="BR68" s="521"/>
      <c r="BS68" s="521"/>
      <c r="BT68" s="521"/>
      <c r="BU68" s="521"/>
      <c r="BV68" s="521"/>
      <c r="BW68" s="521"/>
      <c r="BX68" s="521"/>
      <c r="BY68" s="804"/>
      <c r="BZ68" s="794"/>
      <c r="CA68" s="795"/>
      <c r="CB68" s="795"/>
      <c r="CC68" s="795"/>
      <c r="CD68" s="795"/>
      <c r="CE68" s="795"/>
      <c r="CF68" s="795"/>
      <c r="CG68" s="795"/>
      <c r="CH68" s="795"/>
      <c r="CI68" s="795"/>
      <c r="CJ68" s="795"/>
      <c r="CK68" s="796"/>
    </row>
    <row r="69" spans="2:89" ht="5.25" customHeight="1">
      <c r="B69" s="633"/>
      <c r="C69" s="635"/>
      <c r="D69" s="591"/>
      <c r="E69" s="592"/>
      <c r="F69" s="592"/>
      <c r="G69" s="592"/>
      <c r="H69" s="592"/>
      <c r="I69" s="592"/>
      <c r="J69" s="592"/>
      <c r="K69" s="592"/>
      <c r="L69" s="592"/>
      <c r="M69" s="592"/>
      <c r="N69" s="592"/>
      <c r="O69" s="592"/>
      <c r="P69" s="592"/>
      <c r="Q69" s="592"/>
      <c r="R69" s="592"/>
      <c r="S69" s="592"/>
      <c r="T69" s="592"/>
      <c r="U69" s="592"/>
      <c r="V69" s="592"/>
      <c r="W69" s="592"/>
      <c r="X69" s="592"/>
      <c r="Y69" s="592"/>
      <c r="Z69" s="592"/>
      <c r="AA69" s="592"/>
      <c r="AB69" s="594"/>
      <c r="AC69" s="595"/>
      <c r="AD69" s="595"/>
      <c r="AE69" s="595"/>
      <c r="AF69" s="595"/>
      <c r="AG69" s="595"/>
      <c r="AH69" s="595"/>
      <c r="AI69" s="794"/>
      <c r="AJ69" s="795"/>
      <c r="AK69" s="795"/>
      <c r="AL69" s="795"/>
      <c r="AM69" s="795"/>
      <c r="AN69" s="795"/>
      <c r="AO69" s="795"/>
      <c r="AP69" s="795"/>
      <c r="AQ69" s="795"/>
      <c r="AR69" s="795"/>
      <c r="AS69" s="795"/>
      <c r="AT69" s="796"/>
      <c r="AU69" s="803"/>
      <c r="AV69" s="521"/>
      <c r="AW69" s="521"/>
      <c r="AX69" s="521"/>
      <c r="AY69" s="521"/>
      <c r="AZ69" s="521"/>
      <c r="BA69" s="521"/>
      <c r="BB69" s="521"/>
      <c r="BC69" s="521"/>
      <c r="BD69" s="521"/>
      <c r="BE69" s="521"/>
      <c r="BF69" s="521"/>
      <c r="BG69" s="521"/>
      <c r="BH69" s="521"/>
      <c r="BI69" s="521"/>
      <c r="BJ69" s="521"/>
      <c r="BK69" s="521"/>
      <c r="BL69" s="521"/>
      <c r="BM69" s="521"/>
      <c r="BN69" s="521"/>
      <c r="BO69" s="521"/>
      <c r="BP69" s="521"/>
      <c r="BQ69" s="521"/>
      <c r="BR69" s="521"/>
      <c r="BS69" s="521"/>
      <c r="BT69" s="521"/>
      <c r="BU69" s="521"/>
      <c r="BV69" s="521"/>
      <c r="BW69" s="521"/>
      <c r="BX69" s="521"/>
      <c r="BY69" s="804"/>
      <c r="BZ69" s="794"/>
      <c r="CA69" s="795"/>
      <c r="CB69" s="795"/>
      <c r="CC69" s="795"/>
      <c r="CD69" s="795"/>
      <c r="CE69" s="795"/>
      <c r="CF69" s="795"/>
      <c r="CG69" s="795"/>
      <c r="CH69" s="795"/>
      <c r="CI69" s="795"/>
      <c r="CJ69" s="795"/>
      <c r="CK69" s="796"/>
    </row>
    <row r="70" spans="2:89" ht="5.25" customHeight="1">
      <c r="B70" s="633"/>
      <c r="C70" s="635"/>
      <c r="D70" s="591"/>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4"/>
      <c r="AC70" s="595"/>
      <c r="AD70" s="595"/>
      <c r="AE70" s="595"/>
      <c r="AF70" s="595"/>
      <c r="AG70" s="595"/>
      <c r="AH70" s="595"/>
      <c r="AI70" s="794"/>
      <c r="AJ70" s="795"/>
      <c r="AK70" s="795"/>
      <c r="AL70" s="795"/>
      <c r="AM70" s="795"/>
      <c r="AN70" s="795"/>
      <c r="AO70" s="795"/>
      <c r="AP70" s="795"/>
      <c r="AQ70" s="795"/>
      <c r="AR70" s="795"/>
      <c r="AS70" s="795"/>
      <c r="AT70" s="796"/>
      <c r="AU70" s="803"/>
      <c r="AV70" s="521"/>
      <c r="AW70" s="521"/>
      <c r="AX70" s="521"/>
      <c r="AY70" s="521"/>
      <c r="AZ70" s="521"/>
      <c r="BA70" s="521"/>
      <c r="BB70" s="521"/>
      <c r="BC70" s="521"/>
      <c r="BD70" s="521"/>
      <c r="BE70" s="521"/>
      <c r="BF70" s="521"/>
      <c r="BG70" s="521"/>
      <c r="BH70" s="521"/>
      <c r="BI70" s="521"/>
      <c r="BJ70" s="521"/>
      <c r="BK70" s="521"/>
      <c r="BL70" s="521"/>
      <c r="BM70" s="521"/>
      <c r="BN70" s="521"/>
      <c r="BO70" s="521"/>
      <c r="BP70" s="521"/>
      <c r="BQ70" s="521"/>
      <c r="BR70" s="521"/>
      <c r="BS70" s="521"/>
      <c r="BT70" s="521"/>
      <c r="BU70" s="521"/>
      <c r="BV70" s="521"/>
      <c r="BW70" s="521"/>
      <c r="BX70" s="521"/>
      <c r="BY70" s="804"/>
      <c r="BZ70" s="794"/>
      <c r="CA70" s="795"/>
      <c r="CB70" s="795"/>
      <c r="CC70" s="795"/>
      <c r="CD70" s="795"/>
      <c r="CE70" s="795"/>
      <c r="CF70" s="795"/>
      <c r="CG70" s="795"/>
      <c r="CH70" s="795"/>
      <c r="CI70" s="795"/>
      <c r="CJ70" s="795"/>
      <c r="CK70" s="796"/>
    </row>
    <row r="71" spans="2:89" ht="5.25" customHeight="1">
      <c r="B71" s="633"/>
      <c r="C71" s="635"/>
      <c r="D71" s="591"/>
      <c r="E71" s="592"/>
      <c r="F71" s="592"/>
      <c r="G71" s="592"/>
      <c r="H71" s="592"/>
      <c r="I71" s="592"/>
      <c r="J71" s="592"/>
      <c r="K71" s="592"/>
      <c r="L71" s="592"/>
      <c r="M71" s="592"/>
      <c r="N71" s="592"/>
      <c r="O71" s="592"/>
      <c r="P71" s="592"/>
      <c r="Q71" s="592"/>
      <c r="R71" s="592"/>
      <c r="S71" s="592"/>
      <c r="T71" s="592"/>
      <c r="U71" s="592"/>
      <c r="V71" s="592"/>
      <c r="W71" s="592"/>
      <c r="X71" s="592"/>
      <c r="Y71" s="592"/>
      <c r="Z71" s="592"/>
      <c r="AA71" s="592"/>
      <c r="AB71" s="594"/>
      <c r="AC71" s="595"/>
      <c r="AD71" s="595"/>
      <c r="AE71" s="595"/>
      <c r="AF71" s="595"/>
      <c r="AG71" s="595"/>
      <c r="AH71" s="595"/>
      <c r="AI71" s="794"/>
      <c r="AJ71" s="795"/>
      <c r="AK71" s="795"/>
      <c r="AL71" s="795"/>
      <c r="AM71" s="795"/>
      <c r="AN71" s="795"/>
      <c r="AO71" s="795"/>
      <c r="AP71" s="795"/>
      <c r="AQ71" s="795"/>
      <c r="AR71" s="795"/>
      <c r="AS71" s="795"/>
      <c r="AT71" s="796"/>
      <c r="AU71" s="803"/>
      <c r="AV71" s="521"/>
      <c r="AW71" s="521"/>
      <c r="AX71" s="521"/>
      <c r="AY71" s="521"/>
      <c r="AZ71" s="521"/>
      <c r="BA71" s="521"/>
      <c r="BB71" s="521"/>
      <c r="BC71" s="521"/>
      <c r="BD71" s="521"/>
      <c r="BE71" s="521"/>
      <c r="BF71" s="521"/>
      <c r="BG71" s="521"/>
      <c r="BH71" s="521"/>
      <c r="BI71" s="521"/>
      <c r="BJ71" s="521"/>
      <c r="BK71" s="521"/>
      <c r="BL71" s="521"/>
      <c r="BM71" s="521"/>
      <c r="BN71" s="521"/>
      <c r="BO71" s="521"/>
      <c r="BP71" s="521"/>
      <c r="BQ71" s="521"/>
      <c r="BR71" s="521"/>
      <c r="BS71" s="521"/>
      <c r="BT71" s="521"/>
      <c r="BU71" s="521"/>
      <c r="BV71" s="521"/>
      <c r="BW71" s="521"/>
      <c r="BX71" s="521"/>
      <c r="BY71" s="804"/>
      <c r="BZ71" s="794"/>
      <c r="CA71" s="795"/>
      <c r="CB71" s="795"/>
      <c r="CC71" s="795"/>
      <c r="CD71" s="795"/>
      <c r="CE71" s="795"/>
      <c r="CF71" s="795"/>
      <c r="CG71" s="795"/>
      <c r="CH71" s="795"/>
      <c r="CI71" s="795"/>
      <c r="CJ71" s="795"/>
      <c r="CK71" s="796"/>
    </row>
    <row r="72" spans="2:89" ht="5.25" customHeight="1">
      <c r="B72" s="633"/>
      <c r="C72" s="635"/>
      <c r="D72" s="524"/>
      <c r="E72" s="525"/>
      <c r="F72" s="525"/>
      <c r="G72" s="525"/>
      <c r="H72" s="525"/>
      <c r="I72" s="525"/>
      <c r="J72" s="525"/>
      <c r="K72" s="525"/>
      <c r="L72" s="525"/>
      <c r="M72" s="525"/>
      <c r="N72" s="525"/>
      <c r="O72" s="525"/>
      <c r="P72" s="525"/>
      <c r="Q72" s="525"/>
      <c r="R72" s="525"/>
      <c r="S72" s="525"/>
      <c r="T72" s="525"/>
      <c r="U72" s="525"/>
      <c r="V72" s="525"/>
      <c r="W72" s="525"/>
      <c r="X72" s="525"/>
      <c r="Y72" s="525"/>
      <c r="Z72" s="525"/>
      <c r="AA72" s="526"/>
      <c r="AB72" s="594"/>
      <c r="AC72" s="595"/>
      <c r="AD72" s="595"/>
      <c r="AE72" s="595"/>
      <c r="AF72" s="595"/>
      <c r="AG72" s="595"/>
      <c r="AH72" s="595"/>
      <c r="AI72" s="794"/>
      <c r="AJ72" s="795"/>
      <c r="AK72" s="795"/>
      <c r="AL72" s="795"/>
      <c r="AM72" s="795"/>
      <c r="AN72" s="795"/>
      <c r="AO72" s="795"/>
      <c r="AP72" s="795"/>
      <c r="AQ72" s="795"/>
      <c r="AR72" s="795"/>
      <c r="AS72" s="795"/>
      <c r="AT72" s="796"/>
      <c r="AU72" s="803"/>
      <c r="AV72" s="521"/>
      <c r="AW72" s="521"/>
      <c r="AX72" s="521"/>
      <c r="AY72" s="521"/>
      <c r="AZ72" s="521"/>
      <c r="BA72" s="521"/>
      <c r="BB72" s="521"/>
      <c r="BC72" s="521"/>
      <c r="BD72" s="521"/>
      <c r="BE72" s="521"/>
      <c r="BF72" s="521"/>
      <c r="BG72" s="521"/>
      <c r="BH72" s="521"/>
      <c r="BI72" s="521"/>
      <c r="BJ72" s="521"/>
      <c r="BK72" s="521"/>
      <c r="BL72" s="521"/>
      <c r="BM72" s="521"/>
      <c r="BN72" s="521"/>
      <c r="BO72" s="521"/>
      <c r="BP72" s="521"/>
      <c r="BQ72" s="521"/>
      <c r="BR72" s="521"/>
      <c r="BS72" s="521"/>
      <c r="BT72" s="521"/>
      <c r="BU72" s="521"/>
      <c r="BV72" s="521"/>
      <c r="BW72" s="521"/>
      <c r="BX72" s="521"/>
      <c r="BY72" s="804"/>
      <c r="BZ72" s="794"/>
      <c r="CA72" s="795"/>
      <c r="CB72" s="795"/>
      <c r="CC72" s="795"/>
      <c r="CD72" s="795"/>
      <c r="CE72" s="795"/>
      <c r="CF72" s="795"/>
      <c r="CG72" s="795"/>
      <c r="CH72" s="795"/>
      <c r="CI72" s="795"/>
      <c r="CJ72" s="795"/>
      <c r="CK72" s="796"/>
    </row>
    <row r="73" spans="2:89" ht="5.25" customHeight="1">
      <c r="B73" s="633"/>
      <c r="C73" s="635"/>
      <c r="D73" s="527"/>
      <c r="E73" s="528"/>
      <c r="F73" s="528"/>
      <c r="G73" s="528"/>
      <c r="H73" s="528"/>
      <c r="I73" s="528"/>
      <c r="J73" s="528"/>
      <c r="K73" s="528"/>
      <c r="L73" s="528"/>
      <c r="M73" s="528"/>
      <c r="N73" s="528"/>
      <c r="O73" s="528"/>
      <c r="P73" s="528"/>
      <c r="Q73" s="528"/>
      <c r="R73" s="528"/>
      <c r="S73" s="528"/>
      <c r="T73" s="528"/>
      <c r="U73" s="528"/>
      <c r="V73" s="528"/>
      <c r="W73" s="528"/>
      <c r="X73" s="528"/>
      <c r="Y73" s="528"/>
      <c r="Z73" s="528"/>
      <c r="AA73" s="529"/>
      <c r="AB73" s="594"/>
      <c r="AC73" s="595"/>
      <c r="AD73" s="595"/>
      <c r="AE73" s="595"/>
      <c r="AF73" s="595"/>
      <c r="AG73" s="595"/>
      <c r="AH73" s="595"/>
      <c r="AI73" s="794"/>
      <c r="AJ73" s="795"/>
      <c r="AK73" s="795"/>
      <c r="AL73" s="795"/>
      <c r="AM73" s="795"/>
      <c r="AN73" s="795"/>
      <c r="AO73" s="795"/>
      <c r="AP73" s="795"/>
      <c r="AQ73" s="795"/>
      <c r="AR73" s="795"/>
      <c r="AS73" s="795"/>
      <c r="AT73" s="796"/>
      <c r="AU73" s="803"/>
      <c r="AV73" s="521"/>
      <c r="AW73" s="521"/>
      <c r="AX73" s="521"/>
      <c r="AY73" s="521"/>
      <c r="AZ73" s="521"/>
      <c r="BA73" s="521"/>
      <c r="BB73" s="521"/>
      <c r="BC73" s="521"/>
      <c r="BD73" s="521"/>
      <c r="BE73" s="521"/>
      <c r="BF73" s="521"/>
      <c r="BG73" s="521"/>
      <c r="BH73" s="521"/>
      <c r="BI73" s="521"/>
      <c r="BJ73" s="521"/>
      <c r="BK73" s="521"/>
      <c r="BL73" s="521"/>
      <c r="BM73" s="521"/>
      <c r="BN73" s="521"/>
      <c r="BO73" s="521"/>
      <c r="BP73" s="521"/>
      <c r="BQ73" s="521"/>
      <c r="BR73" s="521"/>
      <c r="BS73" s="521"/>
      <c r="BT73" s="521"/>
      <c r="BU73" s="521"/>
      <c r="BV73" s="521"/>
      <c r="BW73" s="521"/>
      <c r="BX73" s="521"/>
      <c r="BY73" s="804"/>
      <c r="BZ73" s="794"/>
      <c r="CA73" s="795"/>
      <c r="CB73" s="795"/>
      <c r="CC73" s="795"/>
      <c r="CD73" s="795"/>
      <c r="CE73" s="795"/>
      <c r="CF73" s="795"/>
      <c r="CG73" s="795"/>
      <c r="CH73" s="795"/>
      <c r="CI73" s="795"/>
      <c r="CJ73" s="795"/>
      <c r="CK73" s="796"/>
    </row>
    <row r="74" spans="2:89" ht="5.25" customHeight="1">
      <c r="B74" s="633"/>
      <c r="C74" s="635"/>
      <c r="D74" s="527"/>
      <c r="E74" s="528"/>
      <c r="F74" s="528"/>
      <c r="G74" s="528"/>
      <c r="H74" s="528"/>
      <c r="I74" s="528"/>
      <c r="J74" s="528"/>
      <c r="K74" s="528"/>
      <c r="L74" s="528"/>
      <c r="M74" s="528"/>
      <c r="N74" s="528"/>
      <c r="O74" s="528"/>
      <c r="P74" s="528"/>
      <c r="Q74" s="528"/>
      <c r="R74" s="528"/>
      <c r="S74" s="528"/>
      <c r="T74" s="528"/>
      <c r="U74" s="528"/>
      <c r="V74" s="528"/>
      <c r="W74" s="528"/>
      <c r="X74" s="528"/>
      <c r="Y74" s="528"/>
      <c r="Z74" s="528"/>
      <c r="AA74" s="529"/>
      <c r="AB74" s="594"/>
      <c r="AC74" s="595"/>
      <c r="AD74" s="595"/>
      <c r="AE74" s="595"/>
      <c r="AF74" s="595"/>
      <c r="AG74" s="595"/>
      <c r="AH74" s="595"/>
      <c r="AI74" s="794"/>
      <c r="AJ74" s="795"/>
      <c r="AK74" s="795"/>
      <c r="AL74" s="795"/>
      <c r="AM74" s="795"/>
      <c r="AN74" s="795"/>
      <c r="AO74" s="795"/>
      <c r="AP74" s="795"/>
      <c r="AQ74" s="795"/>
      <c r="AR74" s="795"/>
      <c r="AS74" s="795"/>
      <c r="AT74" s="796"/>
      <c r="AU74" s="803"/>
      <c r="AV74" s="521"/>
      <c r="AW74" s="521"/>
      <c r="AX74" s="521"/>
      <c r="AY74" s="521"/>
      <c r="AZ74" s="521"/>
      <c r="BA74" s="521"/>
      <c r="BB74" s="521"/>
      <c r="BC74" s="521"/>
      <c r="BD74" s="521"/>
      <c r="BE74" s="521"/>
      <c r="BF74" s="521"/>
      <c r="BG74" s="521"/>
      <c r="BH74" s="521"/>
      <c r="BI74" s="521"/>
      <c r="BJ74" s="521"/>
      <c r="BK74" s="521"/>
      <c r="BL74" s="521"/>
      <c r="BM74" s="521"/>
      <c r="BN74" s="521"/>
      <c r="BO74" s="521"/>
      <c r="BP74" s="521"/>
      <c r="BQ74" s="521"/>
      <c r="BR74" s="521"/>
      <c r="BS74" s="521"/>
      <c r="BT74" s="521"/>
      <c r="BU74" s="521"/>
      <c r="BV74" s="521"/>
      <c r="BW74" s="521"/>
      <c r="BX74" s="521"/>
      <c r="BY74" s="804"/>
      <c r="BZ74" s="794"/>
      <c r="CA74" s="795"/>
      <c r="CB74" s="795"/>
      <c r="CC74" s="795"/>
      <c r="CD74" s="795"/>
      <c r="CE74" s="795"/>
      <c r="CF74" s="795"/>
      <c r="CG74" s="795"/>
      <c r="CH74" s="795"/>
      <c r="CI74" s="795"/>
      <c r="CJ74" s="795"/>
      <c r="CK74" s="796"/>
    </row>
    <row r="75" spans="2:89" ht="5.25" customHeight="1">
      <c r="B75" s="633"/>
      <c r="C75" s="635"/>
      <c r="D75" s="527"/>
      <c r="E75" s="528"/>
      <c r="F75" s="528"/>
      <c r="G75" s="528"/>
      <c r="H75" s="528"/>
      <c r="I75" s="528"/>
      <c r="J75" s="528"/>
      <c r="K75" s="528"/>
      <c r="L75" s="528"/>
      <c r="M75" s="528"/>
      <c r="N75" s="528"/>
      <c r="O75" s="528"/>
      <c r="P75" s="528"/>
      <c r="Q75" s="528"/>
      <c r="R75" s="528"/>
      <c r="S75" s="528"/>
      <c r="T75" s="528"/>
      <c r="U75" s="528"/>
      <c r="V75" s="528"/>
      <c r="W75" s="528"/>
      <c r="X75" s="528"/>
      <c r="Y75" s="528"/>
      <c r="Z75" s="528"/>
      <c r="AA75" s="529"/>
      <c r="AB75" s="594"/>
      <c r="AC75" s="595"/>
      <c r="AD75" s="595"/>
      <c r="AE75" s="595"/>
      <c r="AF75" s="595"/>
      <c r="AG75" s="595"/>
      <c r="AH75" s="595"/>
      <c r="AI75" s="794"/>
      <c r="AJ75" s="795"/>
      <c r="AK75" s="795"/>
      <c r="AL75" s="795"/>
      <c r="AM75" s="795"/>
      <c r="AN75" s="795"/>
      <c r="AO75" s="795"/>
      <c r="AP75" s="795"/>
      <c r="AQ75" s="795"/>
      <c r="AR75" s="795"/>
      <c r="AS75" s="795"/>
      <c r="AT75" s="796"/>
      <c r="AU75" s="803"/>
      <c r="AV75" s="521"/>
      <c r="AW75" s="521"/>
      <c r="AX75" s="521"/>
      <c r="AY75" s="521"/>
      <c r="AZ75" s="521"/>
      <c r="BA75" s="521"/>
      <c r="BB75" s="521"/>
      <c r="BC75" s="521"/>
      <c r="BD75" s="521"/>
      <c r="BE75" s="521"/>
      <c r="BF75" s="521"/>
      <c r="BG75" s="521"/>
      <c r="BH75" s="521"/>
      <c r="BI75" s="521"/>
      <c r="BJ75" s="521"/>
      <c r="BK75" s="521"/>
      <c r="BL75" s="521"/>
      <c r="BM75" s="521"/>
      <c r="BN75" s="521"/>
      <c r="BO75" s="521"/>
      <c r="BP75" s="521"/>
      <c r="BQ75" s="521"/>
      <c r="BR75" s="521"/>
      <c r="BS75" s="521"/>
      <c r="BT75" s="521"/>
      <c r="BU75" s="521"/>
      <c r="BV75" s="521"/>
      <c r="BW75" s="521"/>
      <c r="BX75" s="521"/>
      <c r="BY75" s="804"/>
      <c r="BZ75" s="794"/>
      <c r="CA75" s="795"/>
      <c r="CB75" s="795"/>
      <c r="CC75" s="795"/>
      <c r="CD75" s="795"/>
      <c r="CE75" s="795"/>
      <c r="CF75" s="795"/>
      <c r="CG75" s="795"/>
      <c r="CH75" s="795"/>
      <c r="CI75" s="795"/>
      <c r="CJ75" s="795"/>
      <c r="CK75" s="796"/>
    </row>
    <row r="76" spans="2:89" ht="5.25" customHeight="1">
      <c r="B76" s="633"/>
      <c r="C76" s="635"/>
      <c r="D76" s="530"/>
      <c r="E76" s="531"/>
      <c r="F76" s="531"/>
      <c r="G76" s="531"/>
      <c r="H76" s="531"/>
      <c r="I76" s="531"/>
      <c r="J76" s="531"/>
      <c r="K76" s="531"/>
      <c r="L76" s="531"/>
      <c r="M76" s="531"/>
      <c r="N76" s="531"/>
      <c r="O76" s="531"/>
      <c r="P76" s="531"/>
      <c r="Q76" s="531"/>
      <c r="R76" s="531"/>
      <c r="S76" s="531"/>
      <c r="T76" s="531"/>
      <c r="U76" s="531"/>
      <c r="V76" s="531"/>
      <c r="W76" s="531"/>
      <c r="X76" s="531"/>
      <c r="Y76" s="531"/>
      <c r="Z76" s="531"/>
      <c r="AA76" s="532"/>
      <c r="AB76" s="594"/>
      <c r="AC76" s="595"/>
      <c r="AD76" s="595"/>
      <c r="AE76" s="595"/>
      <c r="AF76" s="595"/>
      <c r="AG76" s="595"/>
      <c r="AH76" s="595"/>
      <c r="AI76" s="794"/>
      <c r="AJ76" s="795"/>
      <c r="AK76" s="795"/>
      <c r="AL76" s="795"/>
      <c r="AM76" s="795"/>
      <c r="AN76" s="795"/>
      <c r="AO76" s="795"/>
      <c r="AP76" s="795"/>
      <c r="AQ76" s="795"/>
      <c r="AR76" s="795"/>
      <c r="AS76" s="795"/>
      <c r="AT76" s="796"/>
      <c r="AU76" s="803"/>
      <c r="AV76" s="521"/>
      <c r="AW76" s="521"/>
      <c r="AX76" s="521"/>
      <c r="AY76" s="521"/>
      <c r="AZ76" s="521"/>
      <c r="BA76" s="521"/>
      <c r="BB76" s="521"/>
      <c r="BC76" s="521"/>
      <c r="BD76" s="521"/>
      <c r="BE76" s="521"/>
      <c r="BF76" s="521"/>
      <c r="BG76" s="521"/>
      <c r="BH76" s="521"/>
      <c r="BI76" s="521"/>
      <c r="BJ76" s="521"/>
      <c r="BK76" s="521"/>
      <c r="BL76" s="521"/>
      <c r="BM76" s="521"/>
      <c r="BN76" s="521"/>
      <c r="BO76" s="521"/>
      <c r="BP76" s="521"/>
      <c r="BQ76" s="521"/>
      <c r="BR76" s="521"/>
      <c r="BS76" s="521"/>
      <c r="BT76" s="521"/>
      <c r="BU76" s="521"/>
      <c r="BV76" s="521"/>
      <c r="BW76" s="521"/>
      <c r="BX76" s="521"/>
      <c r="BY76" s="804"/>
      <c r="BZ76" s="794"/>
      <c r="CA76" s="795"/>
      <c r="CB76" s="795"/>
      <c r="CC76" s="795"/>
      <c r="CD76" s="795"/>
      <c r="CE76" s="795"/>
      <c r="CF76" s="795"/>
      <c r="CG76" s="795"/>
      <c r="CH76" s="795"/>
      <c r="CI76" s="795"/>
      <c r="CJ76" s="795"/>
      <c r="CK76" s="796"/>
    </row>
    <row r="77" spans="2:89" ht="5.25" customHeight="1">
      <c r="B77" s="633"/>
      <c r="C77" s="635"/>
      <c r="D77" s="591"/>
      <c r="E77" s="592"/>
      <c r="F77" s="592"/>
      <c r="G77" s="592"/>
      <c r="H77" s="592"/>
      <c r="I77" s="592"/>
      <c r="J77" s="592"/>
      <c r="K77" s="592"/>
      <c r="L77" s="592"/>
      <c r="M77" s="592"/>
      <c r="N77" s="592"/>
      <c r="O77" s="592"/>
      <c r="P77" s="592"/>
      <c r="Q77" s="592"/>
      <c r="R77" s="592"/>
      <c r="S77" s="592"/>
      <c r="T77" s="592"/>
      <c r="U77" s="592"/>
      <c r="V77" s="592"/>
      <c r="W77" s="592"/>
      <c r="X77" s="592"/>
      <c r="Y77" s="592"/>
      <c r="Z77" s="592"/>
      <c r="AA77" s="592"/>
      <c r="AB77" s="594"/>
      <c r="AC77" s="595"/>
      <c r="AD77" s="595"/>
      <c r="AE77" s="595"/>
      <c r="AF77" s="595"/>
      <c r="AG77" s="595"/>
      <c r="AH77" s="595"/>
      <c r="AI77" s="794"/>
      <c r="AJ77" s="795"/>
      <c r="AK77" s="795"/>
      <c r="AL77" s="795"/>
      <c r="AM77" s="795"/>
      <c r="AN77" s="795"/>
      <c r="AO77" s="795"/>
      <c r="AP77" s="795"/>
      <c r="AQ77" s="795"/>
      <c r="AR77" s="795"/>
      <c r="AS77" s="795"/>
      <c r="AT77" s="796"/>
      <c r="AU77" s="803"/>
      <c r="AV77" s="521"/>
      <c r="AW77" s="521"/>
      <c r="AX77" s="521"/>
      <c r="AY77" s="521"/>
      <c r="AZ77" s="521"/>
      <c r="BA77" s="521"/>
      <c r="BB77" s="521"/>
      <c r="BC77" s="521"/>
      <c r="BD77" s="521"/>
      <c r="BE77" s="521"/>
      <c r="BF77" s="521"/>
      <c r="BG77" s="521"/>
      <c r="BH77" s="521"/>
      <c r="BI77" s="521"/>
      <c r="BJ77" s="521"/>
      <c r="BK77" s="521"/>
      <c r="BL77" s="521"/>
      <c r="BM77" s="521"/>
      <c r="BN77" s="521"/>
      <c r="BO77" s="521"/>
      <c r="BP77" s="521"/>
      <c r="BQ77" s="521"/>
      <c r="BR77" s="521"/>
      <c r="BS77" s="521"/>
      <c r="BT77" s="521"/>
      <c r="BU77" s="521"/>
      <c r="BV77" s="521"/>
      <c r="BW77" s="521"/>
      <c r="BX77" s="521"/>
      <c r="BY77" s="804"/>
      <c r="BZ77" s="794"/>
      <c r="CA77" s="795"/>
      <c r="CB77" s="795"/>
      <c r="CC77" s="795"/>
      <c r="CD77" s="795"/>
      <c r="CE77" s="795"/>
      <c r="CF77" s="795"/>
      <c r="CG77" s="795"/>
      <c r="CH77" s="795"/>
      <c r="CI77" s="795"/>
      <c r="CJ77" s="795"/>
      <c r="CK77" s="796"/>
    </row>
    <row r="78" spans="2:89" ht="5.25" customHeight="1">
      <c r="B78" s="633"/>
      <c r="C78" s="635"/>
      <c r="D78" s="591"/>
      <c r="E78" s="592"/>
      <c r="F78" s="592"/>
      <c r="G78" s="592"/>
      <c r="H78" s="592"/>
      <c r="I78" s="592"/>
      <c r="J78" s="592"/>
      <c r="K78" s="592"/>
      <c r="L78" s="592"/>
      <c r="M78" s="592"/>
      <c r="N78" s="592"/>
      <c r="O78" s="592"/>
      <c r="P78" s="592"/>
      <c r="Q78" s="592"/>
      <c r="R78" s="592"/>
      <c r="S78" s="592"/>
      <c r="T78" s="592"/>
      <c r="U78" s="592"/>
      <c r="V78" s="592"/>
      <c r="W78" s="592"/>
      <c r="X78" s="592"/>
      <c r="Y78" s="592"/>
      <c r="Z78" s="592"/>
      <c r="AA78" s="592"/>
      <c r="AB78" s="594"/>
      <c r="AC78" s="595"/>
      <c r="AD78" s="595"/>
      <c r="AE78" s="595"/>
      <c r="AF78" s="595"/>
      <c r="AG78" s="595"/>
      <c r="AH78" s="595"/>
      <c r="AI78" s="794"/>
      <c r="AJ78" s="795"/>
      <c r="AK78" s="795"/>
      <c r="AL78" s="795"/>
      <c r="AM78" s="795"/>
      <c r="AN78" s="795"/>
      <c r="AO78" s="795"/>
      <c r="AP78" s="795"/>
      <c r="AQ78" s="795"/>
      <c r="AR78" s="795"/>
      <c r="AS78" s="795"/>
      <c r="AT78" s="796"/>
      <c r="AU78" s="803"/>
      <c r="AV78" s="521"/>
      <c r="AW78" s="521"/>
      <c r="AX78" s="521"/>
      <c r="AY78" s="521"/>
      <c r="AZ78" s="521"/>
      <c r="BA78" s="521"/>
      <c r="BB78" s="521"/>
      <c r="BC78" s="521"/>
      <c r="BD78" s="521"/>
      <c r="BE78" s="521"/>
      <c r="BF78" s="521"/>
      <c r="BG78" s="521"/>
      <c r="BH78" s="521"/>
      <c r="BI78" s="521"/>
      <c r="BJ78" s="521"/>
      <c r="BK78" s="521"/>
      <c r="BL78" s="521"/>
      <c r="BM78" s="521"/>
      <c r="BN78" s="521"/>
      <c r="BO78" s="521"/>
      <c r="BP78" s="521"/>
      <c r="BQ78" s="521"/>
      <c r="BR78" s="521"/>
      <c r="BS78" s="521"/>
      <c r="BT78" s="521"/>
      <c r="BU78" s="521"/>
      <c r="BV78" s="521"/>
      <c r="BW78" s="521"/>
      <c r="BX78" s="521"/>
      <c r="BY78" s="804"/>
      <c r="BZ78" s="794"/>
      <c r="CA78" s="795"/>
      <c r="CB78" s="795"/>
      <c r="CC78" s="795"/>
      <c r="CD78" s="795"/>
      <c r="CE78" s="795"/>
      <c r="CF78" s="795"/>
      <c r="CG78" s="795"/>
      <c r="CH78" s="795"/>
      <c r="CI78" s="795"/>
      <c r="CJ78" s="795"/>
      <c r="CK78" s="796"/>
    </row>
    <row r="79" spans="2:89" ht="5.25" customHeight="1">
      <c r="B79" s="633"/>
      <c r="C79" s="635"/>
      <c r="D79" s="591"/>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4"/>
      <c r="AC79" s="595"/>
      <c r="AD79" s="595"/>
      <c r="AE79" s="595"/>
      <c r="AF79" s="595"/>
      <c r="AG79" s="595"/>
      <c r="AH79" s="595"/>
      <c r="AI79" s="794"/>
      <c r="AJ79" s="795"/>
      <c r="AK79" s="795"/>
      <c r="AL79" s="795"/>
      <c r="AM79" s="795"/>
      <c r="AN79" s="795"/>
      <c r="AO79" s="795"/>
      <c r="AP79" s="795"/>
      <c r="AQ79" s="795"/>
      <c r="AR79" s="795"/>
      <c r="AS79" s="795"/>
      <c r="AT79" s="796"/>
      <c r="AU79" s="803"/>
      <c r="AV79" s="521"/>
      <c r="AW79" s="521"/>
      <c r="AX79" s="521"/>
      <c r="AY79" s="521"/>
      <c r="AZ79" s="521"/>
      <c r="BA79" s="521"/>
      <c r="BB79" s="521"/>
      <c r="BC79" s="521"/>
      <c r="BD79" s="521"/>
      <c r="BE79" s="521"/>
      <c r="BF79" s="521"/>
      <c r="BG79" s="521"/>
      <c r="BH79" s="521"/>
      <c r="BI79" s="521"/>
      <c r="BJ79" s="521"/>
      <c r="BK79" s="521"/>
      <c r="BL79" s="521"/>
      <c r="BM79" s="521"/>
      <c r="BN79" s="521"/>
      <c r="BO79" s="521"/>
      <c r="BP79" s="521"/>
      <c r="BQ79" s="521"/>
      <c r="BR79" s="521"/>
      <c r="BS79" s="521"/>
      <c r="BT79" s="521"/>
      <c r="BU79" s="521"/>
      <c r="BV79" s="521"/>
      <c r="BW79" s="521"/>
      <c r="BX79" s="521"/>
      <c r="BY79" s="804"/>
      <c r="BZ79" s="794"/>
      <c r="CA79" s="795"/>
      <c r="CB79" s="795"/>
      <c r="CC79" s="795"/>
      <c r="CD79" s="795"/>
      <c r="CE79" s="795"/>
      <c r="CF79" s="795"/>
      <c r="CG79" s="795"/>
      <c r="CH79" s="795"/>
      <c r="CI79" s="795"/>
      <c r="CJ79" s="795"/>
      <c r="CK79" s="796"/>
    </row>
    <row r="80" spans="2:89" ht="5.25" customHeight="1">
      <c r="B80" s="633"/>
      <c r="C80" s="635"/>
      <c r="D80" s="591"/>
      <c r="E80" s="592"/>
      <c r="F80" s="592"/>
      <c r="G80" s="592"/>
      <c r="H80" s="592"/>
      <c r="I80" s="592"/>
      <c r="J80" s="592"/>
      <c r="K80" s="592"/>
      <c r="L80" s="592"/>
      <c r="M80" s="592"/>
      <c r="N80" s="592"/>
      <c r="O80" s="592"/>
      <c r="P80" s="592"/>
      <c r="Q80" s="592"/>
      <c r="R80" s="592"/>
      <c r="S80" s="592"/>
      <c r="T80" s="592"/>
      <c r="U80" s="592"/>
      <c r="V80" s="592"/>
      <c r="W80" s="592"/>
      <c r="X80" s="592"/>
      <c r="Y80" s="592"/>
      <c r="Z80" s="592"/>
      <c r="AA80" s="592"/>
      <c r="AB80" s="594"/>
      <c r="AC80" s="595"/>
      <c r="AD80" s="595"/>
      <c r="AE80" s="595"/>
      <c r="AF80" s="595"/>
      <c r="AG80" s="595"/>
      <c r="AH80" s="595"/>
      <c r="AI80" s="794"/>
      <c r="AJ80" s="795"/>
      <c r="AK80" s="795"/>
      <c r="AL80" s="795"/>
      <c r="AM80" s="795"/>
      <c r="AN80" s="795"/>
      <c r="AO80" s="795"/>
      <c r="AP80" s="795"/>
      <c r="AQ80" s="795"/>
      <c r="AR80" s="795"/>
      <c r="AS80" s="795"/>
      <c r="AT80" s="796"/>
      <c r="AU80" s="803"/>
      <c r="AV80" s="521"/>
      <c r="AW80" s="521"/>
      <c r="AX80" s="521"/>
      <c r="AY80" s="521"/>
      <c r="AZ80" s="521"/>
      <c r="BA80" s="521"/>
      <c r="BB80" s="521"/>
      <c r="BC80" s="521"/>
      <c r="BD80" s="521"/>
      <c r="BE80" s="521"/>
      <c r="BF80" s="521"/>
      <c r="BG80" s="521"/>
      <c r="BH80" s="521"/>
      <c r="BI80" s="521"/>
      <c r="BJ80" s="521"/>
      <c r="BK80" s="521"/>
      <c r="BL80" s="521"/>
      <c r="BM80" s="521"/>
      <c r="BN80" s="521"/>
      <c r="BO80" s="521"/>
      <c r="BP80" s="521"/>
      <c r="BQ80" s="521"/>
      <c r="BR80" s="521"/>
      <c r="BS80" s="521"/>
      <c r="BT80" s="521"/>
      <c r="BU80" s="521"/>
      <c r="BV80" s="521"/>
      <c r="BW80" s="521"/>
      <c r="BX80" s="521"/>
      <c r="BY80" s="804"/>
      <c r="BZ80" s="794"/>
      <c r="CA80" s="795"/>
      <c r="CB80" s="795"/>
      <c r="CC80" s="795"/>
      <c r="CD80" s="795"/>
      <c r="CE80" s="795"/>
      <c r="CF80" s="795"/>
      <c r="CG80" s="795"/>
      <c r="CH80" s="795"/>
      <c r="CI80" s="795"/>
      <c r="CJ80" s="795"/>
      <c r="CK80" s="796"/>
    </row>
    <row r="81" spans="2:172" ht="5.25" customHeight="1">
      <c r="B81" s="633"/>
      <c r="C81" s="635"/>
      <c r="D81" s="591"/>
      <c r="E81" s="592"/>
      <c r="F81" s="592"/>
      <c r="G81" s="592"/>
      <c r="H81" s="592"/>
      <c r="I81" s="592"/>
      <c r="J81" s="592"/>
      <c r="K81" s="592"/>
      <c r="L81" s="592"/>
      <c r="M81" s="592"/>
      <c r="N81" s="592"/>
      <c r="O81" s="592"/>
      <c r="P81" s="592"/>
      <c r="Q81" s="592"/>
      <c r="R81" s="592"/>
      <c r="S81" s="592"/>
      <c r="T81" s="592"/>
      <c r="U81" s="592"/>
      <c r="V81" s="592"/>
      <c r="W81" s="592"/>
      <c r="X81" s="592"/>
      <c r="Y81" s="592"/>
      <c r="Z81" s="592"/>
      <c r="AA81" s="592"/>
      <c r="AB81" s="594"/>
      <c r="AC81" s="595"/>
      <c r="AD81" s="595"/>
      <c r="AE81" s="595"/>
      <c r="AF81" s="595"/>
      <c r="AG81" s="595"/>
      <c r="AH81" s="595"/>
      <c r="AI81" s="794"/>
      <c r="AJ81" s="795"/>
      <c r="AK81" s="795"/>
      <c r="AL81" s="795"/>
      <c r="AM81" s="795"/>
      <c r="AN81" s="795"/>
      <c r="AO81" s="795"/>
      <c r="AP81" s="795"/>
      <c r="AQ81" s="795"/>
      <c r="AR81" s="795"/>
      <c r="AS81" s="795"/>
      <c r="AT81" s="796"/>
      <c r="AU81" s="803"/>
      <c r="AV81" s="521"/>
      <c r="AW81" s="521"/>
      <c r="AX81" s="521"/>
      <c r="AY81" s="521"/>
      <c r="AZ81" s="521"/>
      <c r="BA81" s="521"/>
      <c r="BB81" s="521"/>
      <c r="BC81" s="521"/>
      <c r="BD81" s="521"/>
      <c r="BE81" s="521"/>
      <c r="BF81" s="521"/>
      <c r="BG81" s="521"/>
      <c r="BH81" s="521"/>
      <c r="BI81" s="521"/>
      <c r="BJ81" s="521"/>
      <c r="BK81" s="521"/>
      <c r="BL81" s="521"/>
      <c r="BM81" s="521"/>
      <c r="BN81" s="521"/>
      <c r="BO81" s="521"/>
      <c r="BP81" s="521"/>
      <c r="BQ81" s="521"/>
      <c r="BR81" s="521"/>
      <c r="BS81" s="521"/>
      <c r="BT81" s="521"/>
      <c r="BU81" s="521"/>
      <c r="BV81" s="521"/>
      <c r="BW81" s="521"/>
      <c r="BX81" s="521"/>
      <c r="BY81" s="804"/>
      <c r="BZ81" s="794"/>
      <c r="CA81" s="795"/>
      <c r="CB81" s="795"/>
      <c r="CC81" s="795"/>
      <c r="CD81" s="795"/>
      <c r="CE81" s="795"/>
      <c r="CF81" s="795"/>
      <c r="CG81" s="795"/>
      <c r="CH81" s="795"/>
      <c r="CI81" s="795"/>
      <c r="CJ81" s="795"/>
      <c r="CK81" s="796"/>
    </row>
    <row r="82" spans="2:172" ht="5.25" customHeight="1">
      <c r="B82" s="633"/>
      <c r="C82" s="635"/>
      <c r="D82" s="524"/>
      <c r="E82" s="525"/>
      <c r="F82" s="525"/>
      <c r="G82" s="525"/>
      <c r="H82" s="525"/>
      <c r="I82" s="525"/>
      <c r="J82" s="525"/>
      <c r="K82" s="525"/>
      <c r="L82" s="525"/>
      <c r="M82" s="525"/>
      <c r="N82" s="525"/>
      <c r="O82" s="525"/>
      <c r="P82" s="525"/>
      <c r="Q82" s="525"/>
      <c r="R82" s="525"/>
      <c r="S82" s="525"/>
      <c r="T82" s="525"/>
      <c r="U82" s="525"/>
      <c r="V82" s="525"/>
      <c r="W82" s="525"/>
      <c r="X82" s="525"/>
      <c r="Y82" s="525"/>
      <c r="Z82" s="525"/>
      <c r="AA82" s="525"/>
      <c r="AB82" s="625"/>
      <c r="AC82" s="626"/>
      <c r="AD82" s="626"/>
      <c r="AE82" s="626"/>
      <c r="AF82" s="626"/>
      <c r="AG82" s="626"/>
      <c r="AH82" s="626"/>
      <c r="AI82" s="794"/>
      <c r="AJ82" s="795"/>
      <c r="AK82" s="795"/>
      <c r="AL82" s="795"/>
      <c r="AM82" s="795"/>
      <c r="AN82" s="795"/>
      <c r="AO82" s="795"/>
      <c r="AP82" s="795"/>
      <c r="AQ82" s="795"/>
      <c r="AR82" s="795"/>
      <c r="AS82" s="795"/>
      <c r="AT82" s="796"/>
      <c r="AU82" s="803"/>
      <c r="AV82" s="521"/>
      <c r="AW82" s="521"/>
      <c r="AX82" s="521"/>
      <c r="AY82" s="521"/>
      <c r="AZ82" s="521"/>
      <c r="BA82" s="521"/>
      <c r="BB82" s="521"/>
      <c r="BC82" s="521"/>
      <c r="BD82" s="521"/>
      <c r="BE82" s="521"/>
      <c r="BF82" s="521"/>
      <c r="BG82" s="521"/>
      <c r="BH82" s="521"/>
      <c r="BI82" s="521"/>
      <c r="BJ82" s="521"/>
      <c r="BK82" s="521"/>
      <c r="BL82" s="521"/>
      <c r="BM82" s="521"/>
      <c r="BN82" s="521"/>
      <c r="BO82" s="521"/>
      <c r="BP82" s="521"/>
      <c r="BQ82" s="521"/>
      <c r="BR82" s="521"/>
      <c r="BS82" s="521"/>
      <c r="BT82" s="521"/>
      <c r="BU82" s="521"/>
      <c r="BV82" s="521"/>
      <c r="BW82" s="521"/>
      <c r="BX82" s="521"/>
      <c r="BY82" s="804"/>
      <c r="BZ82" s="794"/>
      <c r="CA82" s="795"/>
      <c r="CB82" s="795"/>
      <c r="CC82" s="795"/>
      <c r="CD82" s="795"/>
      <c r="CE82" s="795"/>
      <c r="CF82" s="795"/>
      <c r="CG82" s="795"/>
      <c r="CH82" s="795"/>
      <c r="CI82" s="795"/>
      <c r="CJ82" s="795"/>
      <c r="CK82" s="796"/>
    </row>
    <row r="83" spans="2:172" ht="5.25" customHeight="1">
      <c r="B83" s="633"/>
      <c r="C83" s="635"/>
      <c r="D83" s="527"/>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627"/>
      <c r="AC83" s="628"/>
      <c r="AD83" s="628"/>
      <c r="AE83" s="628"/>
      <c r="AF83" s="628"/>
      <c r="AG83" s="628"/>
      <c r="AH83" s="628"/>
      <c r="AI83" s="794"/>
      <c r="AJ83" s="795"/>
      <c r="AK83" s="795"/>
      <c r="AL83" s="795"/>
      <c r="AM83" s="795"/>
      <c r="AN83" s="795"/>
      <c r="AO83" s="795"/>
      <c r="AP83" s="795"/>
      <c r="AQ83" s="795"/>
      <c r="AR83" s="795"/>
      <c r="AS83" s="795"/>
      <c r="AT83" s="796"/>
      <c r="AU83" s="803"/>
      <c r="AV83" s="521"/>
      <c r="AW83" s="521"/>
      <c r="AX83" s="521"/>
      <c r="AY83" s="521"/>
      <c r="AZ83" s="521"/>
      <c r="BA83" s="521"/>
      <c r="BB83" s="521"/>
      <c r="BC83" s="521"/>
      <c r="BD83" s="521"/>
      <c r="BE83" s="521"/>
      <c r="BF83" s="521"/>
      <c r="BG83" s="521"/>
      <c r="BH83" s="521"/>
      <c r="BI83" s="521"/>
      <c r="BJ83" s="521"/>
      <c r="BK83" s="521"/>
      <c r="BL83" s="521"/>
      <c r="BM83" s="521"/>
      <c r="BN83" s="521"/>
      <c r="BO83" s="521"/>
      <c r="BP83" s="521"/>
      <c r="BQ83" s="521"/>
      <c r="BR83" s="521"/>
      <c r="BS83" s="521"/>
      <c r="BT83" s="521"/>
      <c r="BU83" s="521"/>
      <c r="BV83" s="521"/>
      <c r="BW83" s="521"/>
      <c r="BX83" s="521"/>
      <c r="BY83" s="804"/>
      <c r="BZ83" s="794"/>
      <c r="CA83" s="795"/>
      <c r="CB83" s="795"/>
      <c r="CC83" s="795"/>
      <c r="CD83" s="795"/>
      <c r="CE83" s="795"/>
      <c r="CF83" s="795"/>
      <c r="CG83" s="795"/>
      <c r="CH83" s="795"/>
      <c r="CI83" s="795"/>
      <c r="CJ83" s="795"/>
      <c r="CK83" s="796"/>
    </row>
    <row r="84" spans="2:172" ht="5.25" customHeight="1">
      <c r="B84" s="633"/>
      <c r="C84" s="635"/>
      <c r="D84" s="527"/>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627"/>
      <c r="AC84" s="628"/>
      <c r="AD84" s="628"/>
      <c r="AE84" s="628"/>
      <c r="AF84" s="628"/>
      <c r="AG84" s="628"/>
      <c r="AH84" s="628"/>
      <c r="AI84" s="794"/>
      <c r="AJ84" s="795"/>
      <c r="AK84" s="795"/>
      <c r="AL84" s="795"/>
      <c r="AM84" s="795"/>
      <c r="AN84" s="795"/>
      <c r="AO84" s="795"/>
      <c r="AP84" s="795"/>
      <c r="AQ84" s="795"/>
      <c r="AR84" s="795"/>
      <c r="AS84" s="795"/>
      <c r="AT84" s="796"/>
      <c r="AU84" s="803"/>
      <c r="AV84" s="521"/>
      <c r="AW84" s="521"/>
      <c r="AX84" s="521"/>
      <c r="AY84" s="521"/>
      <c r="AZ84" s="521"/>
      <c r="BA84" s="521"/>
      <c r="BB84" s="521"/>
      <c r="BC84" s="521"/>
      <c r="BD84" s="521"/>
      <c r="BE84" s="521"/>
      <c r="BF84" s="521"/>
      <c r="BG84" s="521"/>
      <c r="BH84" s="521"/>
      <c r="BI84" s="521"/>
      <c r="BJ84" s="521"/>
      <c r="BK84" s="521"/>
      <c r="BL84" s="521"/>
      <c r="BM84" s="521"/>
      <c r="BN84" s="521"/>
      <c r="BO84" s="521"/>
      <c r="BP84" s="521"/>
      <c r="BQ84" s="521"/>
      <c r="BR84" s="521"/>
      <c r="BS84" s="521"/>
      <c r="BT84" s="521"/>
      <c r="BU84" s="521"/>
      <c r="BV84" s="521"/>
      <c r="BW84" s="521"/>
      <c r="BX84" s="521"/>
      <c r="BY84" s="804"/>
      <c r="BZ84" s="794"/>
      <c r="CA84" s="795"/>
      <c r="CB84" s="795"/>
      <c r="CC84" s="795"/>
      <c r="CD84" s="795"/>
      <c r="CE84" s="795"/>
      <c r="CF84" s="795"/>
      <c r="CG84" s="795"/>
      <c r="CH84" s="795"/>
      <c r="CI84" s="795"/>
      <c r="CJ84" s="795"/>
      <c r="CK84" s="796"/>
      <c r="FL84" s="80"/>
      <c r="FM84" s="80"/>
      <c r="FN84" s="80"/>
      <c r="FO84" s="80"/>
      <c r="FP84" s="80"/>
    </row>
    <row r="85" spans="2:172" ht="5.25" customHeight="1">
      <c r="B85" s="633"/>
      <c r="C85" s="635"/>
      <c r="D85" s="527"/>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627"/>
      <c r="AC85" s="628"/>
      <c r="AD85" s="628"/>
      <c r="AE85" s="628"/>
      <c r="AF85" s="628"/>
      <c r="AG85" s="628"/>
      <c r="AH85" s="628"/>
      <c r="AI85" s="794"/>
      <c r="AJ85" s="795"/>
      <c r="AK85" s="795"/>
      <c r="AL85" s="795"/>
      <c r="AM85" s="795"/>
      <c r="AN85" s="795"/>
      <c r="AO85" s="795"/>
      <c r="AP85" s="795"/>
      <c r="AQ85" s="795"/>
      <c r="AR85" s="795"/>
      <c r="AS85" s="795"/>
      <c r="AT85" s="796"/>
      <c r="AU85" s="803"/>
      <c r="AV85" s="521"/>
      <c r="AW85" s="521"/>
      <c r="AX85" s="521"/>
      <c r="AY85" s="521"/>
      <c r="AZ85" s="521"/>
      <c r="BA85" s="521"/>
      <c r="BB85" s="521"/>
      <c r="BC85" s="521"/>
      <c r="BD85" s="521"/>
      <c r="BE85" s="521"/>
      <c r="BF85" s="521"/>
      <c r="BG85" s="521"/>
      <c r="BH85" s="521"/>
      <c r="BI85" s="521"/>
      <c r="BJ85" s="521"/>
      <c r="BK85" s="521"/>
      <c r="BL85" s="521"/>
      <c r="BM85" s="521"/>
      <c r="BN85" s="521"/>
      <c r="BO85" s="521"/>
      <c r="BP85" s="521"/>
      <c r="BQ85" s="521"/>
      <c r="BR85" s="521"/>
      <c r="BS85" s="521"/>
      <c r="BT85" s="521"/>
      <c r="BU85" s="521"/>
      <c r="BV85" s="521"/>
      <c r="BW85" s="521"/>
      <c r="BX85" s="521"/>
      <c r="BY85" s="804"/>
      <c r="BZ85" s="794"/>
      <c r="CA85" s="795"/>
      <c r="CB85" s="795"/>
      <c r="CC85" s="795"/>
      <c r="CD85" s="795"/>
      <c r="CE85" s="795"/>
      <c r="CF85" s="795"/>
      <c r="CG85" s="795"/>
      <c r="CH85" s="795"/>
      <c r="CI85" s="795"/>
      <c r="CJ85" s="795"/>
      <c r="CK85" s="796"/>
    </row>
    <row r="86" spans="2:172" ht="5.25" customHeight="1">
      <c r="B86" s="633"/>
      <c r="C86" s="635"/>
      <c r="D86" s="530"/>
      <c r="E86" s="531"/>
      <c r="F86" s="531"/>
      <c r="G86" s="531"/>
      <c r="H86" s="531"/>
      <c r="I86" s="531"/>
      <c r="J86" s="531"/>
      <c r="K86" s="531"/>
      <c r="L86" s="531"/>
      <c r="M86" s="531"/>
      <c r="N86" s="531"/>
      <c r="O86" s="531"/>
      <c r="P86" s="531"/>
      <c r="Q86" s="531"/>
      <c r="R86" s="531"/>
      <c r="S86" s="531"/>
      <c r="T86" s="531"/>
      <c r="U86" s="531"/>
      <c r="V86" s="531"/>
      <c r="W86" s="531"/>
      <c r="X86" s="531"/>
      <c r="Y86" s="531"/>
      <c r="Z86" s="531"/>
      <c r="AA86" s="531"/>
      <c r="AB86" s="629"/>
      <c r="AC86" s="630"/>
      <c r="AD86" s="630"/>
      <c r="AE86" s="630"/>
      <c r="AF86" s="630"/>
      <c r="AG86" s="630"/>
      <c r="AH86" s="630"/>
      <c r="AI86" s="794"/>
      <c r="AJ86" s="795"/>
      <c r="AK86" s="795"/>
      <c r="AL86" s="795"/>
      <c r="AM86" s="795"/>
      <c r="AN86" s="795"/>
      <c r="AO86" s="795"/>
      <c r="AP86" s="795"/>
      <c r="AQ86" s="795"/>
      <c r="AR86" s="795"/>
      <c r="AS86" s="795"/>
      <c r="AT86" s="796"/>
      <c r="AU86" s="803"/>
      <c r="AV86" s="521"/>
      <c r="AW86" s="521"/>
      <c r="AX86" s="521"/>
      <c r="AY86" s="521"/>
      <c r="AZ86" s="521"/>
      <c r="BA86" s="521"/>
      <c r="BB86" s="521"/>
      <c r="BC86" s="521"/>
      <c r="BD86" s="521"/>
      <c r="BE86" s="521"/>
      <c r="BF86" s="521"/>
      <c r="BG86" s="521"/>
      <c r="BH86" s="521"/>
      <c r="BI86" s="521"/>
      <c r="BJ86" s="521"/>
      <c r="BK86" s="521"/>
      <c r="BL86" s="521"/>
      <c r="BM86" s="521"/>
      <c r="BN86" s="521"/>
      <c r="BO86" s="521"/>
      <c r="BP86" s="521"/>
      <c r="BQ86" s="521"/>
      <c r="BR86" s="521"/>
      <c r="BS86" s="521"/>
      <c r="BT86" s="521"/>
      <c r="BU86" s="521"/>
      <c r="BV86" s="521"/>
      <c r="BW86" s="521"/>
      <c r="BX86" s="521"/>
      <c r="BY86" s="804"/>
      <c r="BZ86" s="794"/>
      <c r="CA86" s="795"/>
      <c r="CB86" s="795"/>
      <c r="CC86" s="795"/>
      <c r="CD86" s="795"/>
      <c r="CE86" s="795"/>
      <c r="CF86" s="795"/>
      <c r="CG86" s="795"/>
      <c r="CH86" s="795"/>
      <c r="CI86" s="795"/>
      <c r="CJ86" s="795"/>
      <c r="CK86" s="796"/>
    </row>
    <row r="87" spans="2:172" ht="5.25" customHeight="1">
      <c r="B87" s="633"/>
      <c r="C87" s="635"/>
      <c r="D87" s="524"/>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94"/>
      <c r="AC87" s="595"/>
      <c r="AD87" s="595"/>
      <c r="AE87" s="595"/>
      <c r="AF87" s="595"/>
      <c r="AG87" s="595"/>
      <c r="AH87" s="595"/>
      <c r="AI87" s="794"/>
      <c r="AJ87" s="795"/>
      <c r="AK87" s="795"/>
      <c r="AL87" s="795"/>
      <c r="AM87" s="795"/>
      <c r="AN87" s="795"/>
      <c r="AO87" s="795"/>
      <c r="AP87" s="795"/>
      <c r="AQ87" s="795"/>
      <c r="AR87" s="795"/>
      <c r="AS87" s="795"/>
      <c r="AT87" s="796"/>
      <c r="AU87" s="803"/>
      <c r="AV87" s="521"/>
      <c r="AW87" s="521"/>
      <c r="AX87" s="521"/>
      <c r="AY87" s="521"/>
      <c r="AZ87" s="521"/>
      <c r="BA87" s="521"/>
      <c r="BB87" s="521"/>
      <c r="BC87" s="521"/>
      <c r="BD87" s="521"/>
      <c r="BE87" s="521"/>
      <c r="BF87" s="521"/>
      <c r="BG87" s="521"/>
      <c r="BH87" s="521"/>
      <c r="BI87" s="521"/>
      <c r="BJ87" s="521"/>
      <c r="BK87" s="521"/>
      <c r="BL87" s="521"/>
      <c r="BM87" s="521"/>
      <c r="BN87" s="521"/>
      <c r="BO87" s="521"/>
      <c r="BP87" s="521"/>
      <c r="BQ87" s="521"/>
      <c r="BR87" s="521"/>
      <c r="BS87" s="521"/>
      <c r="BT87" s="521"/>
      <c r="BU87" s="521"/>
      <c r="BV87" s="521"/>
      <c r="BW87" s="521"/>
      <c r="BX87" s="521"/>
      <c r="BY87" s="804"/>
      <c r="BZ87" s="794"/>
      <c r="CA87" s="795"/>
      <c r="CB87" s="795"/>
      <c r="CC87" s="795"/>
      <c r="CD87" s="795"/>
      <c r="CE87" s="795"/>
      <c r="CF87" s="795"/>
      <c r="CG87" s="795"/>
      <c r="CH87" s="795"/>
      <c r="CI87" s="795"/>
      <c r="CJ87" s="795"/>
      <c r="CK87" s="796"/>
    </row>
    <row r="88" spans="2:172" ht="5.25" customHeight="1">
      <c r="B88" s="633"/>
      <c r="C88" s="635"/>
      <c r="D88" s="527"/>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94"/>
      <c r="AC88" s="595"/>
      <c r="AD88" s="595"/>
      <c r="AE88" s="595"/>
      <c r="AF88" s="595"/>
      <c r="AG88" s="595"/>
      <c r="AH88" s="595"/>
      <c r="AI88" s="794"/>
      <c r="AJ88" s="795"/>
      <c r="AK88" s="795"/>
      <c r="AL88" s="795"/>
      <c r="AM88" s="795"/>
      <c r="AN88" s="795"/>
      <c r="AO88" s="795"/>
      <c r="AP88" s="795"/>
      <c r="AQ88" s="795"/>
      <c r="AR88" s="795"/>
      <c r="AS88" s="795"/>
      <c r="AT88" s="796"/>
      <c r="AU88" s="803"/>
      <c r="AV88" s="521"/>
      <c r="AW88" s="521"/>
      <c r="AX88" s="521"/>
      <c r="AY88" s="521"/>
      <c r="AZ88" s="521"/>
      <c r="BA88" s="521"/>
      <c r="BB88" s="521"/>
      <c r="BC88" s="521"/>
      <c r="BD88" s="521"/>
      <c r="BE88" s="521"/>
      <c r="BF88" s="521"/>
      <c r="BG88" s="521"/>
      <c r="BH88" s="521"/>
      <c r="BI88" s="521"/>
      <c r="BJ88" s="521"/>
      <c r="BK88" s="521"/>
      <c r="BL88" s="521"/>
      <c r="BM88" s="521"/>
      <c r="BN88" s="521"/>
      <c r="BO88" s="521"/>
      <c r="BP88" s="521"/>
      <c r="BQ88" s="521"/>
      <c r="BR88" s="521"/>
      <c r="BS88" s="521"/>
      <c r="BT88" s="521"/>
      <c r="BU88" s="521"/>
      <c r="BV88" s="521"/>
      <c r="BW88" s="521"/>
      <c r="BX88" s="521"/>
      <c r="BY88" s="804"/>
      <c r="BZ88" s="794"/>
      <c r="CA88" s="795"/>
      <c r="CB88" s="795"/>
      <c r="CC88" s="795"/>
      <c r="CD88" s="795"/>
      <c r="CE88" s="795"/>
      <c r="CF88" s="795"/>
      <c r="CG88" s="795"/>
      <c r="CH88" s="795"/>
      <c r="CI88" s="795"/>
      <c r="CJ88" s="795"/>
      <c r="CK88" s="796"/>
    </row>
    <row r="89" spans="2:172" ht="5.25" customHeight="1">
      <c r="B89" s="633"/>
      <c r="C89" s="635"/>
      <c r="D89" s="527"/>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94"/>
      <c r="AC89" s="595"/>
      <c r="AD89" s="595"/>
      <c r="AE89" s="595"/>
      <c r="AF89" s="595"/>
      <c r="AG89" s="595"/>
      <c r="AH89" s="595"/>
      <c r="AI89" s="794"/>
      <c r="AJ89" s="795"/>
      <c r="AK89" s="795"/>
      <c r="AL89" s="795"/>
      <c r="AM89" s="795"/>
      <c r="AN89" s="795"/>
      <c r="AO89" s="795"/>
      <c r="AP89" s="795"/>
      <c r="AQ89" s="795"/>
      <c r="AR89" s="795"/>
      <c r="AS89" s="795"/>
      <c r="AT89" s="796"/>
      <c r="AU89" s="803"/>
      <c r="AV89" s="521"/>
      <c r="AW89" s="521"/>
      <c r="AX89" s="521"/>
      <c r="AY89" s="521"/>
      <c r="AZ89" s="521"/>
      <c r="BA89" s="521"/>
      <c r="BB89" s="521"/>
      <c r="BC89" s="521"/>
      <c r="BD89" s="521"/>
      <c r="BE89" s="521"/>
      <c r="BF89" s="521"/>
      <c r="BG89" s="521"/>
      <c r="BH89" s="521"/>
      <c r="BI89" s="521"/>
      <c r="BJ89" s="521"/>
      <c r="BK89" s="521"/>
      <c r="BL89" s="521"/>
      <c r="BM89" s="521"/>
      <c r="BN89" s="521"/>
      <c r="BO89" s="521"/>
      <c r="BP89" s="521"/>
      <c r="BQ89" s="521"/>
      <c r="BR89" s="521"/>
      <c r="BS89" s="521"/>
      <c r="BT89" s="521"/>
      <c r="BU89" s="521"/>
      <c r="BV89" s="521"/>
      <c r="BW89" s="521"/>
      <c r="BX89" s="521"/>
      <c r="BY89" s="804"/>
      <c r="BZ89" s="794"/>
      <c r="CA89" s="795"/>
      <c r="CB89" s="795"/>
      <c r="CC89" s="795"/>
      <c r="CD89" s="795"/>
      <c r="CE89" s="795"/>
      <c r="CF89" s="795"/>
      <c r="CG89" s="795"/>
      <c r="CH89" s="795"/>
      <c r="CI89" s="795"/>
      <c r="CJ89" s="795"/>
      <c r="CK89" s="796"/>
      <c r="ES89" s="72"/>
      <c r="ET89" s="72"/>
      <c r="EU89" s="72"/>
      <c r="EV89" s="72"/>
      <c r="EW89" s="72"/>
      <c r="EX89" s="72"/>
      <c r="EY89" s="72"/>
      <c r="EZ89" s="72"/>
      <c r="FA89" s="72"/>
      <c r="FB89" s="72"/>
      <c r="FC89" s="72"/>
      <c r="FD89" s="72"/>
      <c r="FE89" s="72"/>
      <c r="FF89" s="72"/>
      <c r="FG89" s="72"/>
      <c r="FH89" s="72"/>
      <c r="FI89" s="72"/>
      <c r="FJ89" s="72"/>
      <c r="FK89" s="72"/>
      <c r="FL89" s="72"/>
      <c r="FM89" s="72"/>
    </row>
    <row r="90" spans="2:172" ht="5.25" customHeight="1">
      <c r="B90" s="633"/>
      <c r="C90" s="635"/>
      <c r="D90" s="527"/>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94"/>
      <c r="AC90" s="595"/>
      <c r="AD90" s="595"/>
      <c r="AE90" s="595"/>
      <c r="AF90" s="595"/>
      <c r="AG90" s="595"/>
      <c r="AH90" s="595"/>
      <c r="AI90" s="794"/>
      <c r="AJ90" s="795"/>
      <c r="AK90" s="795"/>
      <c r="AL90" s="795"/>
      <c r="AM90" s="795"/>
      <c r="AN90" s="795"/>
      <c r="AO90" s="795"/>
      <c r="AP90" s="795"/>
      <c r="AQ90" s="795"/>
      <c r="AR90" s="795"/>
      <c r="AS90" s="795"/>
      <c r="AT90" s="796"/>
      <c r="AU90" s="803"/>
      <c r="AV90" s="521"/>
      <c r="AW90" s="521"/>
      <c r="AX90" s="521"/>
      <c r="AY90" s="521"/>
      <c r="AZ90" s="521"/>
      <c r="BA90" s="521"/>
      <c r="BB90" s="521"/>
      <c r="BC90" s="521"/>
      <c r="BD90" s="521"/>
      <c r="BE90" s="521"/>
      <c r="BF90" s="521"/>
      <c r="BG90" s="521"/>
      <c r="BH90" s="521"/>
      <c r="BI90" s="521"/>
      <c r="BJ90" s="521"/>
      <c r="BK90" s="521"/>
      <c r="BL90" s="521"/>
      <c r="BM90" s="521"/>
      <c r="BN90" s="521"/>
      <c r="BO90" s="521"/>
      <c r="BP90" s="521"/>
      <c r="BQ90" s="521"/>
      <c r="BR90" s="521"/>
      <c r="BS90" s="521"/>
      <c r="BT90" s="521"/>
      <c r="BU90" s="521"/>
      <c r="BV90" s="521"/>
      <c r="BW90" s="521"/>
      <c r="BX90" s="521"/>
      <c r="BY90" s="804"/>
      <c r="BZ90" s="794"/>
      <c r="CA90" s="795"/>
      <c r="CB90" s="795"/>
      <c r="CC90" s="795"/>
      <c r="CD90" s="795"/>
      <c r="CE90" s="795"/>
      <c r="CF90" s="795"/>
      <c r="CG90" s="795"/>
      <c r="CH90" s="795"/>
      <c r="CI90" s="795"/>
      <c r="CJ90" s="795"/>
      <c r="CK90" s="796"/>
      <c r="ES90" s="72"/>
      <c r="ET90" s="72"/>
      <c r="EU90" s="72"/>
      <c r="EV90" s="72"/>
      <c r="EW90" s="72"/>
      <c r="EX90" s="72"/>
      <c r="EY90" s="72"/>
      <c r="EZ90" s="72"/>
      <c r="FA90" s="72"/>
      <c r="FB90" s="72"/>
      <c r="FC90" s="72"/>
      <c r="FD90" s="72"/>
      <c r="FE90" s="72"/>
      <c r="FF90" s="72"/>
      <c r="FG90" s="72"/>
      <c r="FH90" s="72"/>
      <c r="FI90" s="72"/>
      <c r="FJ90" s="72"/>
      <c r="FK90" s="72"/>
      <c r="FL90" s="72"/>
      <c r="FM90" s="72"/>
    </row>
    <row r="91" spans="2:172" ht="5.25" customHeight="1">
      <c r="B91" s="633"/>
      <c r="C91" s="635"/>
      <c r="D91" s="530"/>
      <c r="E91" s="531"/>
      <c r="F91" s="531"/>
      <c r="G91" s="531"/>
      <c r="H91" s="531"/>
      <c r="I91" s="531"/>
      <c r="J91" s="531"/>
      <c r="K91" s="531"/>
      <c r="L91" s="531"/>
      <c r="M91" s="531"/>
      <c r="N91" s="531"/>
      <c r="O91" s="531"/>
      <c r="P91" s="531"/>
      <c r="Q91" s="531"/>
      <c r="R91" s="531"/>
      <c r="S91" s="531"/>
      <c r="T91" s="531"/>
      <c r="U91" s="531"/>
      <c r="V91" s="531"/>
      <c r="W91" s="531"/>
      <c r="X91" s="531"/>
      <c r="Y91" s="531"/>
      <c r="Z91" s="531"/>
      <c r="AA91" s="531"/>
      <c r="AB91" s="594"/>
      <c r="AC91" s="595"/>
      <c r="AD91" s="595"/>
      <c r="AE91" s="595"/>
      <c r="AF91" s="595"/>
      <c r="AG91" s="595"/>
      <c r="AH91" s="595"/>
      <c r="AI91" s="794"/>
      <c r="AJ91" s="795"/>
      <c r="AK91" s="795"/>
      <c r="AL91" s="795"/>
      <c r="AM91" s="795"/>
      <c r="AN91" s="795"/>
      <c r="AO91" s="795"/>
      <c r="AP91" s="795"/>
      <c r="AQ91" s="795"/>
      <c r="AR91" s="795"/>
      <c r="AS91" s="795"/>
      <c r="AT91" s="796"/>
      <c r="AU91" s="803"/>
      <c r="AV91" s="521"/>
      <c r="AW91" s="521"/>
      <c r="AX91" s="521"/>
      <c r="AY91" s="521"/>
      <c r="AZ91" s="521"/>
      <c r="BA91" s="521"/>
      <c r="BB91" s="521"/>
      <c r="BC91" s="521"/>
      <c r="BD91" s="521"/>
      <c r="BE91" s="521"/>
      <c r="BF91" s="521"/>
      <c r="BG91" s="521"/>
      <c r="BH91" s="521"/>
      <c r="BI91" s="521"/>
      <c r="BJ91" s="521"/>
      <c r="BK91" s="521"/>
      <c r="BL91" s="521"/>
      <c r="BM91" s="521"/>
      <c r="BN91" s="521"/>
      <c r="BO91" s="521"/>
      <c r="BP91" s="521"/>
      <c r="BQ91" s="521"/>
      <c r="BR91" s="521"/>
      <c r="BS91" s="521"/>
      <c r="BT91" s="521"/>
      <c r="BU91" s="521"/>
      <c r="BV91" s="521"/>
      <c r="BW91" s="521"/>
      <c r="BX91" s="521"/>
      <c r="BY91" s="804"/>
      <c r="BZ91" s="794"/>
      <c r="CA91" s="795"/>
      <c r="CB91" s="795"/>
      <c r="CC91" s="795"/>
      <c r="CD91" s="795"/>
      <c r="CE91" s="795"/>
      <c r="CF91" s="795"/>
      <c r="CG91" s="795"/>
      <c r="CH91" s="795"/>
      <c r="CI91" s="795"/>
      <c r="CJ91" s="795"/>
      <c r="CK91" s="796"/>
      <c r="ES91" s="72"/>
      <c r="ET91" s="72"/>
      <c r="EU91" s="72"/>
      <c r="EV91" s="72"/>
      <c r="EW91" s="72"/>
      <c r="EX91" s="72"/>
      <c r="EY91" s="72"/>
      <c r="EZ91" s="72"/>
      <c r="FA91" s="72"/>
      <c r="FB91" s="72"/>
      <c r="FC91" s="72"/>
      <c r="FD91" s="72"/>
      <c r="FE91" s="72"/>
      <c r="FF91" s="72"/>
      <c r="FG91" s="72"/>
      <c r="FH91" s="72"/>
      <c r="FI91" s="72"/>
      <c r="FJ91" s="72"/>
      <c r="FK91" s="72"/>
      <c r="FL91" s="72"/>
      <c r="FM91" s="72"/>
    </row>
    <row r="92" spans="2:172" ht="5.25" customHeight="1">
      <c r="B92" s="633"/>
      <c r="C92" s="635"/>
      <c r="D92" s="598"/>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794"/>
      <c r="AJ92" s="795"/>
      <c r="AK92" s="795"/>
      <c r="AL92" s="795"/>
      <c r="AM92" s="795"/>
      <c r="AN92" s="795"/>
      <c r="AO92" s="795"/>
      <c r="AP92" s="795"/>
      <c r="AQ92" s="795"/>
      <c r="AR92" s="795"/>
      <c r="AS92" s="795"/>
      <c r="AT92" s="796"/>
      <c r="AU92" s="803"/>
      <c r="AV92" s="521"/>
      <c r="AW92" s="521"/>
      <c r="AX92" s="521"/>
      <c r="AY92" s="521"/>
      <c r="AZ92" s="521"/>
      <c r="BA92" s="521"/>
      <c r="BB92" s="521"/>
      <c r="BC92" s="521"/>
      <c r="BD92" s="521"/>
      <c r="BE92" s="521"/>
      <c r="BF92" s="521"/>
      <c r="BG92" s="521"/>
      <c r="BH92" s="521"/>
      <c r="BI92" s="521"/>
      <c r="BJ92" s="521"/>
      <c r="BK92" s="521"/>
      <c r="BL92" s="521"/>
      <c r="BM92" s="521"/>
      <c r="BN92" s="521"/>
      <c r="BO92" s="521"/>
      <c r="BP92" s="521"/>
      <c r="BQ92" s="521"/>
      <c r="BR92" s="521"/>
      <c r="BS92" s="521"/>
      <c r="BT92" s="521"/>
      <c r="BU92" s="521"/>
      <c r="BV92" s="521"/>
      <c r="BW92" s="521"/>
      <c r="BX92" s="521"/>
      <c r="BY92" s="804"/>
      <c r="BZ92" s="794"/>
      <c r="CA92" s="795"/>
      <c r="CB92" s="795"/>
      <c r="CC92" s="795"/>
      <c r="CD92" s="795"/>
      <c r="CE92" s="795"/>
      <c r="CF92" s="795"/>
      <c r="CG92" s="795"/>
      <c r="CH92" s="795"/>
      <c r="CI92" s="795"/>
      <c r="CJ92" s="795"/>
      <c r="CK92" s="796"/>
      <c r="CL92" s="93"/>
      <c r="CM92" s="92"/>
      <c r="CN92" s="92"/>
      <c r="CO92" s="92"/>
      <c r="CP92" s="92"/>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82"/>
      <c r="EU92" s="82"/>
      <c r="EV92" s="82"/>
      <c r="EW92" s="82"/>
      <c r="EX92" s="71"/>
      <c r="EY92" s="71"/>
      <c r="EZ92" s="71"/>
      <c r="FA92" s="71"/>
      <c r="FB92" s="71"/>
      <c r="FC92" s="71"/>
      <c r="FD92" s="71"/>
      <c r="FE92" s="71"/>
      <c r="FF92" s="71"/>
      <c r="FG92" s="71"/>
      <c r="FH92" s="71"/>
      <c r="FI92" s="71"/>
      <c r="FJ92" s="72"/>
      <c r="FK92" s="72"/>
      <c r="FL92" s="72"/>
      <c r="FM92" s="72"/>
    </row>
    <row r="93" spans="2:172" ht="5.25" customHeight="1">
      <c r="B93" s="633"/>
      <c r="C93" s="635"/>
      <c r="D93" s="598"/>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794"/>
      <c r="AJ93" s="795"/>
      <c r="AK93" s="795"/>
      <c r="AL93" s="795"/>
      <c r="AM93" s="795"/>
      <c r="AN93" s="795"/>
      <c r="AO93" s="795"/>
      <c r="AP93" s="795"/>
      <c r="AQ93" s="795"/>
      <c r="AR93" s="795"/>
      <c r="AS93" s="795"/>
      <c r="AT93" s="796"/>
      <c r="AU93" s="803"/>
      <c r="AV93" s="521"/>
      <c r="AW93" s="521"/>
      <c r="AX93" s="521"/>
      <c r="AY93" s="521"/>
      <c r="AZ93" s="521"/>
      <c r="BA93" s="521"/>
      <c r="BB93" s="521"/>
      <c r="BC93" s="521"/>
      <c r="BD93" s="521"/>
      <c r="BE93" s="521"/>
      <c r="BF93" s="521"/>
      <c r="BG93" s="521"/>
      <c r="BH93" s="521"/>
      <c r="BI93" s="521"/>
      <c r="BJ93" s="521"/>
      <c r="BK93" s="521"/>
      <c r="BL93" s="521"/>
      <c r="BM93" s="521"/>
      <c r="BN93" s="521"/>
      <c r="BO93" s="521"/>
      <c r="BP93" s="521"/>
      <c r="BQ93" s="521"/>
      <c r="BR93" s="521"/>
      <c r="BS93" s="521"/>
      <c r="BT93" s="521"/>
      <c r="BU93" s="521"/>
      <c r="BV93" s="521"/>
      <c r="BW93" s="521"/>
      <c r="BX93" s="521"/>
      <c r="BY93" s="804"/>
      <c r="BZ93" s="794"/>
      <c r="CA93" s="795"/>
      <c r="CB93" s="795"/>
      <c r="CC93" s="795"/>
      <c r="CD93" s="795"/>
      <c r="CE93" s="795"/>
      <c r="CF93" s="795"/>
      <c r="CG93" s="795"/>
      <c r="CH93" s="795"/>
      <c r="CI93" s="795"/>
      <c r="CJ93" s="795"/>
      <c r="CK93" s="796"/>
      <c r="CL93" s="93"/>
      <c r="CM93" s="92"/>
      <c r="CN93" s="92"/>
      <c r="CO93" s="92"/>
      <c r="CP93" s="92"/>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82"/>
      <c r="EU93" s="82"/>
      <c r="EV93" s="82"/>
      <c r="EW93" s="82"/>
      <c r="EX93" s="71"/>
      <c r="EY93" s="71"/>
      <c r="EZ93" s="71"/>
      <c r="FA93" s="71"/>
      <c r="FB93" s="71"/>
      <c r="FC93" s="71"/>
      <c r="FD93" s="71"/>
      <c r="FE93" s="71"/>
      <c r="FF93" s="71"/>
      <c r="FG93" s="71"/>
      <c r="FH93" s="71"/>
      <c r="FI93" s="71"/>
      <c r="FJ93" s="72"/>
      <c r="FK93" s="72"/>
      <c r="FL93" s="72"/>
      <c r="FM93" s="72"/>
    </row>
    <row r="94" spans="2:172" ht="5.25" customHeight="1">
      <c r="B94" s="633"/>
      <c r="C94" s="635"/>
      <c r="D94" s="598"/>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794"/>
      <c r="AJ94" s="795"/>
      <c r="AK94" s="795"/>
      <c r="AL94" s="795"/>
      <c r="AM94" s="795"/>
      <c r="AN94" s="795"/>
      <c r="AO94" s="795"/>
      <c r="AP94" s="795"/>
      <c r="AQ94" s="795"/>
      <c r="AR94" s="795"/>
      <c r="AS94" s="795"/>
      <c r="AT94" s="796"/>
      <c r="AU94" s="803"/>
      <c r="AV94" s="521"/>
      <c r="AW94" s="521"/>
      <c r="AX94" s="521"/>
      <c r="AY94" s="521"/>
      <c r="AZ94" s="521"/>
      <c r="BA94" s="521"/>
      <c r="BB94" s="521"/>
      <c r="BC94" s="521"/>
      <c r="BD94" s="521"/>
      <c r="BE94" s="521"/>
      <c r="BF94" s="521"/>
      <c r="BG94" s="521"/>
      <c r="BH94" s="521"/>
      <c r="BI94" s="521"/>
      <c r="BJ94" s="521"/>
      <c r="BK94" s="521"/>
      <c r="BL94" s="521"/>
      <c r="BM94" s="521"/>
      <c r="BN94" s="521"/>
      <c r="BO94" s="521"/>
      <c r="BP94" s="521"/>
      <c r="BQ94" s="521"/>
      <c r="BR94" s="521"/>
      <c r="BS94" s="521"/>
      <c r="BT94" s="521"/>
      <c r="BU94" s="521"/>
      <c r="BV94" s="521"/>
      <c r="BW94" s="521"/>
      <c r="BX94" s="521"/>
      <c r="BY94" s="804"/>
      <c r="BZ94" s="794"/>
      <c r="CA94" s="795"/>
      <c r="CB94" s="795"/>
      <c r="CC94" s="795"/>
      <c r="CD94" s="795"/>
      <c r="CE94" s="795"/>
      <c r="CF94" s="795"/>
      <c r="CG94" s="795"/>
      <c r="CH94" s="795"/>
      <c r="CI94" s="795"/>
      <c r="CJ94" s="795"/>
      <c r="CK94" s="796"/>
      <c r="CL94" s="93"/>
      <c r="CM94" s="92"/>
      <c r="CN94" s="92"/>
      <c r="CO94" s="92"/>
      <c r="CP94" s="92"/>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82"/>
      <c r="EU94" s="82"/>
      <c r="EV94" s="82"/>
      <c r="EW94" s="82"/>
      <c r="EX94" s="71"/>
      <c r="EY94" s="71"/>
      <c r="EZ94" s="71"/>
      <c r="FA94" s="71"/>
      <c r="FB94" s="71"/>
      <c r="FC94" s="71"/>
      <c r="FD94" s="71"/>
      <c r="FE94" s="71"/>
      <c r="FF94" s="71"/>
      <c r="FG94" s="71"/>
      <c r="FH94" s="71"/>
      <c r="FI94" s="71"/>
      <c r="FJ94" s="72"/>
      <c r="FK94" s="72"/>
      <c r="FL94" s="72"/>
      <c r="FM94" s="72"/>
    </row>
    <row r="95" spans="2:172" ht="5.25" customHeight="1">
      <c r="B95" s="633"/>
      <c r="C95" s="635"/>
      <c r="D95" s="598"/>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794"/>
      <c r="AJ95" s="795"/>
      <c r="AK95" s="795"/>
      <c r="AL95" s="795"/>
      <c r="AM95" s="795"/>
      <c r="AN95" s="795"/>
      <c r="AO95" s="795"/>
      <c r="AP95" s="795"/>
      <c r="AQ95" s="795"/>
      <c r="AR95" s="795"/>
      <c r="AS95" s="795"/>
      <c r="AT95" s="796"/>
      <c r="AU95" s="803"/>
      <c r="AV95" s="521"/>
      <c r="AW95" s="521"/>
      <c r="AX95" s="521"/>
      <c r="AY95" s="521"/>
      <c r="AZ95" s="521"/>
      <c r="BA95" s="521"/>
      <c r="BB95" s="521"/>
      <c r="BC95" s="521"/>
      <c r="BD95" s="521"/>
      <c r="BE95" s="521"/>
      <c r="BF95" s="521"/>
      <c r="BG95" s="521"/>
      <c r="BH95" s="521"/>
      <c r="BI95" s="521"/>
      <c r="BJ95" s="521"/>
      <c r="BK95" s="521"/>
      <c r="BL95" s="521"/>
      <c r="BM95" s="521"/>
      <c r="BN95" s="521"/>
      <c r="BO95" s="521"/>
      <c r="BP95" s="521"/>
      <c r="BQ95" s="521"/>
      <c r="BR95" s="521"/>
      <c r="BS95" s="521"/>
      <c r="BT95" s="521"/>
      <c r="BU95" s="521"/>
      <c r="BV95" s="521"/>
      <c r="BW95" s="521"/>
      <c r="BX95" s="521"/>
      <c r="BY95" s="804"/>
      <c r="BZ95" s="794"/>
      <c r="CA95" s="795"/>
      <c r="CB95" s="795"/>
      <c r="CC95" s="795"/>
      <c r="CD95" s="795"/>
      <c r="CE95" s="795"/>
      <c r="CF95" s="795"/>
      <c r="CG95" s="795"/>
      <c r="CH95" s="795"/>
      <c r="CI95" s="795"/>
      <c r="CJ95" s="795"/>
      <c r="CK95" s="796"/>
      <c r="CL95" s="93"/>
      <c r="CM95" s="92"/>
      <c r="CN95" s="92"/>
      <c r="CO95" s="92"/>
      <c r="CP95" s="92"/>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82"/>
      <c r="EU95" s="82"/>
      <c r="EV95" s="82"/>
      <c r="EW95" s="82"/>
      <c r="EX95" s="71"/>
      <c r="EY95" s="71"/>
      <c r="EZ95" s="71"/>
      <c r="FA95" s="71"/>
      <c r="FB95" s="71"/>
      <c r="FC95" s="71"/>
      <c r="FD95" s="71"/>
      <c r="FE95" s="71"/>
      <c r="FF95" s="71"/>
      <c r="FG95" s="71"/>
      <c r="FH95" s="71"/>
      <c r="FI95" s="71"/>
      <c r="FJ95" s="72"/>
      <c r="FK95" s="72"/>
      <c r="FL95" s="72"/>
      <c r="FM95" s="72"/>
    </row>
    <row r="96" spans="2:172" ht="5.25" customHeight="1" thickBot="1">
      <c r="B96" s="633"/>
      <c r="C96" s="635"/>
      <c r="D96" s="600"/>
      <c r="E96" s="601"/>
      <c r="F96" s="601"/>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797"/>
      <c r="AJ96" s="798"/>
      <c r="AK96" s="798"/>
      <c r="AL96" s="798"/>
      <c r="AM96" s="798"/>
      <c r="AN96" s="798"/>
      <c r="AO96" s="798"/>
      <c r="AP96" s="798"/>
      <c r="AQ96" s="798"/>
      <c r="AR96" s="798"/>
      <c r="AS96" s="798"/>
      <c r="AT96" s="799"/>
      <c r="AU96" s="810"/>
      <c r="AV96" s="605"/>
      <c r="AW96" s="605"/>
      <c r="AX96" s="605"/>
      <c r="AY96" s="605"/>
      <c r="AZ96" s="605"/>
      <c r="BA96" s="605"/>
      <c r="BB96" s="605"/>
      <c r="BC96" s="605"/>
      <c r="BD96" s="605"/>
      <c r="BE96" s="605"/>
      <c r="BF96" s="605"/>
      <c r="BG96" s="605"/>
      <c r="BH96" s="605"/>
      <c r="BI96" s="605"/>
      <c r="BJ96" s="605"/>
      <c r="BK96" s="605"/>
      <c r="BL96" s="605"/>
      <c r="BM96" s="605"/>
      <c r="BN96" s="605"/>
      <c r="BO96" s="605"/>
      <c r="BP96" s="605"/>
      <c r="BQ96" s="605"/>
      <c r="BR96" s="605"/>
      <c r="BS96" s="605"/>
      <c r="BT96" s="605"/>
      <c r="BU96" s="605"/>
      <c r="BV96" s="605"/>
      <c r="BW96" s="605"/>
      <c r="BX96" s="605"/>
      <c r="BY96" s="811"/>
      <c r="BZ96" s="797"/>
      <c r="CA96" s="798"/>
      <c r="CB96" s="798"/>
      <c r="CC96" s="798"/>
      <c r="CD96" s="798"/>
      <c r="CE96" s="798"/>
      <c r="CF96" s="798"/>
      <c r="CG96" s="798"/>
      <c r="CH96" s="798"/>
      <c r="CI96" s="798"/>
      <c r="CJ96" s="798"/>
      <c r="CK96" s="799"/>
      <c r="CL96" s="93"/>
      <c r="CM96" s="92"/>
      <c r="CN96" s="92"/>
      <c r="CO96" s="92"/>
      <c r="CP96" s="92"/>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82"/>
      <c r="EU96" s="82"/>
      <c r="EV96" s="82"/>
      <c r="EW96" s="82"/>
      <c r="EX96" s="71"/>
      <c r="EY96" s="71"/>
      <c r="EZ96" s="71"/>
      <c r="FA96" s="71"/>
      <c r="FB96" s="71"/>
      <c r="FC96" s="71"/>
      <c r="FD96" s="71"/>
      <c r="FE96" s="71"/>
      <c r="FF96" s="71"/>
      <c r="FG96" s="71"/>
      <c r="FH96" s="71"/>
      <c r="FI96" s="71"/>
      <c r="FJ96" s="72"/>
      <c r="FK96" s="72"/>
      <c r="FL96" s="72"/>
      <c r="FM96" s="72"/>
    </row>
    <row r="97" spans="2:151" ht="5.25" customHeight="1">
      <c r="B97" s="608" t="s">
        <v>16</v>
      </c>
      <c r="C97" s="609"/>
      <c r="D97" s="610"/>
      <c r="E97" s="610"/>
      <c r="F97" s="610"/>
      <c r="G97" s="610"/>
      <c r="H97" s="610"/>
      <c r="I97" s="610"/>
      <c r="J97" s="610"/>
      <c r="K97" s="610"/>
      <c r="L97" s="610"/>
      <c r="M97" s="610"/>
      <c r="N97" s="610"/>
      <c r="O97" s="610"/>
      <c r="P97" s="610"/>
      <c r="Q97" s="610"/>
      <c r="R97" s="610"/>
      <c r="S97" s="610"/>
      <c r="T97" s="610"/>
      <c r="U97" s="610"/>
      <c r="V97" s="610"/>
      <c r="W97" s="610"/>
      <c r="X97" s="610"/>
      <c r="Y97" s="610"/>
      <c r="Z97" s="610"/>
      <c r="AA97" s="610"/>
      <c r="AB97" s="610"/>
      <c r="AC97" s="610"/>
      <c r="AD97" s="610"/>
      <c r="AE97" s="610"/>
      <c r="AF97" s="610"/>
      <c r="AG97" s="610"/>
      <c r="AH97" s="611"/>
      <c r="AI97" s="775" t="e">
        <f ca="1">SUM(AI32:AT96,BZ32:CK96)</f>
        <v>#DIV/0!</v>
      </c>
      <c r="AJ97" s="776"/>
      <c r="AK97" s="776">
        <v>5</v>
      </c>
      <c r="AL97" s="776"/>
      <c r="AM97" s="776">
        <v>7</v>
      </c>
      <c r="AN97" s="776"/>
      <c r="AO97" s="776">
        <v>7</v>
      </c>
      <c r="AP97" s="776"/>
      <c r="AQ97" s="776">
        <v>1</v>
      </c>
      <c r="AR97" s="776"/>
      <c r="AS97" s="776">
        <v>0</v>
      </c>
      <c r="AT97" s="777"/>
      <c r="AU97" s="84"/>
      <c r="AV97" s="84"/>
      <c r="AW97" s="84"/>
      <c r="AX97" s="84"/>
      <c r="AY97" s="71"/>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row>
    <row r="98" spans="2:151" ht="5.25" customHeight="1">
      <c r="B98" s="612"/>
      <c r="C98" s="610"/>
      <c r="D98" s="610"/>
      <c r="E98" s="610"/>
      <c r="F98" s="610"/>
      <c r="G98" s="610"/>
      <c r="H98" s="610"/>
      <c r="I98" s="610"/>
      <c r="J98" s="610"/>
      <c r="K98" s="610"/>
      <c r="L98" s="610"/>
      <c r="M98" s="610"/>
      <c r="N98" s="610"/>
      <c r="O98" s="610"/>
      <c r="P98" s="610"/>
      <c r="Q98" s="610"/>
      <c r="R98" s="610"/>
      <c r="S98" s="610"/>
      <c r="T98" s="610"/>
      <c r="U98" s="610"/>
      <c r="V98" s="610"/>
      <c r="W98" s="610"/>
      <c r="X98" s="610"/>
      <c r="Y98" s="610"/>
      <c r="Z98" s="610"/>
      <c r="AA98" s="610"/>
      <c r="AB98" s="610"/>
      <c r="AC98" s="610"/>
      <c r="AD98" s="610"/>
      <c r="AE98" s="610"/>
      <c r="AF98" s="610"/>
      <c r="AG98" s="610"/>
      <c r="AH98" s="611"/>
      <c r="AI98" s="794"/>
      <c r="AJ98" s="795"/>
      <c r="AK98" s="795"/>
      <c r="AL98" s="795"/>
      <c r="AM98" s="795"/>
      <c r="AN98" s="795"/>
      <c r="AO98" s="795"/>
      <c r="AP98" s="795"/>
      <c r="AQ98" s="795"/>
      <c r="AR98" s="795"/>
      <c r="AS98" s="795"/>
      <c r="AT98" s="796"/>
      <c r="AU98" s="84"/>
      <c r="AV98" s="84"/>
      <c r="AW98" s="84"/>
      <c r="AX98" s="84"/>
      <c r="AY98" s="71"/>
      <c r="AZ98" s="84"/>
      <c r="BA98" s="84"/>
      <c r="BB98" s="84"/>
      <c r="BC98" s="84"/>
      <c r="BD98" s="84"/>
      <c r="BE98" s="84"/>
      <c r="BF98" s="84"/>
      <c r="BG98" s="84"/>
      <c r="BH98" s="84"/>
      <c r="BI98" s="84"/>
      <c r="BJ98" s="84"/>
      <c r="BK98" s="84"/>
      <c r="BL98" s="84"/>
      <c r="BM98" s="84"/>
      <c r="BN98" s="84"/>
      <c r="BO98" s="84"/>
      <c r="BP98" s="84"/>
      <c r="BQ98" s="84"/>
      <c r="BR98" s="84"/>
      <c r="BS98" s="84"/>
      <c r="BT98" s="84"/>
      <c r="BU98" s="84"/>
      <c r="BV98" s="84"/>
      <c r="BW98" s="84"/>
      <c r="BX98" s="84"/>
      <c r="BY98" s="84"/>
      <c r="BZ98" s="84"/>
      <c r="CA98" s="84"/>
      <c r="CB98" s="84"/>
    </row>
    <row r="99" spans="2:151" ht="5.25" customHeight="1">
      <c r="B99" s="612"/>
      <c r="C99" s="610"/>
      <c r="D99" s="610"/>
      <c r="E99" s="610"/>
      <c r="F99" s="610"/>
      <c r="G99" s="610"/>
      <c r="H99" s="610"/>
      <c r="I99" s="610"/>
      <c r="J99" s="610"/>
      <c r="K99" s="610"/>
      <c r="L99" s="610"/>
      <c r="M99" s="610"/>
      <c r="N99" s="610"/>
      <c r="O99" s="610"/>
      <c r="P99" s="610"/>
      <c r="Q99" s="610"/>
      <c r="R99" s="610"/>
      <c r="S99" s="610"/>
      <c r="T99" s="610"/>
      <c r="U99" s="610"/>
      <c r="V99" s="610"/>
      <c r="W99" s="610"/>
      <c r="X99" s="610"/>
      <c r="Y99" s="610"/>
      <c r="Z99" s="610"/>
      <c r="AA99" s="610"/>
      <c r="AB99" s="610"/>
      <c r="AC99" s="610"/>
      <c r="AD99" s="610"/>
      <c r="AE99" s="610"/>
      <c r="AF99" s="610"/>
      <c r="AG99" s="610"/>
      <c r="AH99" s="611"/>
      <c r="AI99" s="794"/>
      <c r="AJ99" s="795"/>
      <c r="AK99" s="795"/>
      <c r="AL99" s="795"/>
      <c r="AM99" s="795"/>
      <c r="AN99" s="795"/>
      <c r="AO99" s="795"/>
      <c r="AP99" s="795"/>
      <c r="AQ99" s="795"/>
      <c r="AR99" s="795"/>
      <c r="AS99" s="795"/>
      <c r="AT99" s="796"/>
      <c r="AU99" s="84"/>
      <c r="AV99" s="84"/>
      <c r="AW99" s="84"/>
      <c r="AX99" s="84"/>
      <c r="AY99" s="71"/>
      <c r="AZ99" s="84"/>
      <c r="BA99" s="84"/>
      <c r="BB99" s="84"/>
      <c r="BC99" s="84"/>
      <c r="BD99" s="84"/>
      <c r="BE99" s="84"/>
      <c r="BF99" s="84"/>
      <c r="BG99" s="84"/>
      <c r="BH99" s="84"/>
      <c r="BI99" s="84"/>
      <c r="BJ99" s="84"/>
      <c r="BK99" s="84"/>
      <c r="BL99" s="84"/>
      <c r="BM99" s="84"/>
      <c r="BN99" s="84"/>
      <c r="BO99" s="84"/>
      <c r="BP99" s="84"/>
      <c r="BQ99" s="84"/>
      <c r="BR99" s="84"/>
      <c r="BS99" s="84"/>
      <c r="BT99" s="84"/>
      <c r="BU99" s="84"/>
      <c r="BV99" s="84"/>
      <c r="BW99" s="84"/>
      <c r="BX99" s="84"/>
      <c r="BY99" s="84"/>
      <c r="BZ99" s="84"/>
      <c r="CA99" s="84"/>
      <c r="CB99" s="84"/>
    </row>
    <row r="100" spans="2:151" ht="5.25" customHeight="1">
      <c r="B100" s="612"/>
      <c r="C100" s="610"/>
      <c r="D100" s="610"/>
      <c r="E100" s="610"/>
      <c r="F100" s="610"/>
      <c r="G100" s="610"/>
      <c r="H100" s="610"/>
      <c r="I100" s="610"/>
      <c r="J100" s="610"/>
      <c r="K100" s="610"/>
      <c r="L100" s="610"/>
      <c r="M100" s="610"/>
      <c r="N100" s="610"/>
      <c r="O100" s="610"/>
      <c r="P100" s="610"/>
      <c r="Q100" s="610"/>
      <c r="R100" s="610"/>
      <c r="S100" s="610"/>
      <c r="T100" s="610"/>
      <c r="U100" s="610"/>
      <c r="V100" s="610"/>
      <c r="W100" s="610"/>
      <c r="X100" s="610"/>
      <c r="Y100" s="610"/>
      <c r="Z100" s="610"/>
      <c r="AA100" s="610"/>
      <c r="AB100" s="610"/>
      <c r="AC100" s="610"/>
      <c r="AD100" s="610"/>
      <c r="AE100" s="610"/>
      <c r="AF100" s="610"/>
      <c r="AG100" s="610"/>
      <c r="AH100" s="611"/>
      <c r="AI100" s="794"/>
      <c r="AJ100" s="795"/>
      <c r="AK100" s="795"/>
      <c r="AL100" s="795"/>
      <c r="AM100" s="795"/>
      <c r="AN100" s="795"/>
      <c r="AO100" s="795"/>
      <c r="AP100" s="795"/>
      <c r="AQ100" s="795"/>
      <c r="AR100" s="795"/>
      <c r="AS100" s="795"/>
      <c r="AT100" s="796"/>
      <c r="AU100" s="84"/>
      <c r="AV100" s="84"/>
      <c r="AW100" s="84"/>
      <c r="AX100" s="84"/>
      <c r="AY100" s="71"/>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84"/>
      <c r="BW100" s="84"/>
      <c r="BX100" s="84"/>
      <c r="BY100" s="84"/>
      <c r="BZ100" s="84"/>
      <c r="CA100" s="84"/>
      <c r="CB100" s="84"/>
    </row>
    <row r="101" spans="2:151" ht="5.25" customHeight="1" thickBot="1">
      <c r="B101" s="613"/>
      <c r="C101" s="614"/>
      <c r="D101" s="614"/>
      <c r="E101" s="614"/>
      <c r="F101" s="614"/>
      <c r="G101" s="614"/>
      <c r="H101" s="614"/>
      <c r="I101" s="614"/>
      <c r="J101" s="614"/>
      <c r="K101" s="614"/>
      <c r="L101" s="614"/>
      <c r="M101" s="614"/>
      <c r="N101" s="614"/>
      <c r="O101" s="614"/>
      <c r="P101" s="614"/>
      <c r="Q101" s="614"/>
      <c r="R101" s="614"/>
      <c r="S101" s="614"/>
      <c r="T101" s="614"/>
      <c r="U101" s="614"/>
      <c r="V101" s="614"/>
      <c r="W101" s="614"/>
      <c r="X101" s="614"/>
      <c r="Y101" s="614"/>
      <c r="Z101" s="614"/>
      <c r="AA101" s="614"/>
      <c r="AB101" s="614"/>
      <c r="AC101" s="614"/>
      <c r="AD101" s="614"/>
      <c r="AE101" s="614"/>
      <c r="AF101" s="614"/>
      <c r="AG101" s="614"/>
      <c r="AH101" s="615"/>
      <c r="AI101" s="797"/>
      <c r="AJ101" s="798"/>
      <c r="AK101" s="798"/>
      <c r="AL101" s="798"/>
      <c r="AM101" s="798"/>
      <c r="AN101" s="798"/>
      <c r="AO101" s="798"/>
      <c r="AP101" s="798"/>
      <c r="AQ101" s="798"/>
      <c r="AR101" s="798"/>
      <c r="AS101" s="798"/>
      <c r="AT101" s="799"/>
      <c r="AU101" s="84"/>
      <c r="AV101" s="84"/>
      <c r="AW101" s="84"/>
      <c r="AX101" s="84"/>
      <c r="AY101" s="71"/>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DU101" s="72"/>
      <c r="DV101" s="72"/>
      <c r="DW101" s="72"/>
      <c r="DX101" s="72"/>
      <c r="DY101" s="72"/>
      <c r="DZ101" s="72"/>
      <c r="EA101" s="72"/>
      <c r="EB101" s="72"/>
      <c r="EC101" s="72"/>
      <c r="ED101" s="72"/>
      <c r="EE101" s="72"/>
      <c r="EF101" s="72"/>
      <c r="EG101" s="72"/>
      <c r="EH101" s="72"/>
      <c r="EI101" s="72"/>
      <c r="EJ101" s="71"/>
      <c r="EK101" s="71"/>
      <c r="EL101" s="71"/>
      <c r="EM101" s="71"/>
      <c r="EN101" s="71"/>
      <c r="EO101" s="71"/>
      <c r="EP101" s="71"/>
      <c r="EQ101" s="71"/>
      <c r="ER101" s="71"/>
      <c r="ES101" s="71"/>
      <c r="ET101" s="71"/>
      <c r="EU101" s="71"/>
    </row>
    <row r="102" spans="2:151" ht="5.25" customHeight="1" thickBot="1">
      <c r="B102" s="69"/>
      <c r="C102" s="69"/>
      <c r="D102" s="71"/>
      <c r="E102" s="71"/>
      <c r="F102" s="71"/>
      <c r="G102" s="71"/>
      <c r="H102" s="71"/>
      <c r="I102" s="71"/>
      <c r="J102" s="71"/>
      <c r="K102" s="71"/>
      <c r="L102" s="71"/>
      <c r="M102" s="71"/>
      <c r="N102" s="71"/>
      <c r="O102" s="71"/>
      <c r="P102" s="71"/>
      <c r="Q102" s="71"/>
      <c r="R102" s="72"/>
      <c r="S102" s="72"/>
      <c r="T102" s="72"/>
      <c r="U102" s="72"/>
      <c r="V102" s="72"/>
      <c r="W102" s="72"/>
      <c r="X102" s="72"/>
      <c r="Y102" s="72"/>
      <c r="Z102" s="72"/>
      <c r="AA102" s="72"/>
      <c r="AB102" s="72"/>
      <c r="AC102" s="72"/>
      <c r="AD102" s="72"/>
      <c r="AE102" s="72"/>
      <c r="AF102" s="72"/>
      <c r="AG102" s="72"/>
      <c r="AH102" s="72"/>
      <c r="AI102" s="72"/>
      <c r="AJ102" s="72"/>
      <c r="AK102" s="72"/>
      <c r="AL102" s="72"/>
      <c r="AM102" s="71"/>
      <c r="AN102" s="71"/>
      <c r="AO102" s="71"/>
      <c r="AP102" s="71"/>
      <c r="AQ102" s="71"/>
      <c r="AR102" s="71"/>
      <c r="AS102" s="71"/>
      <c r="AT102" s="71"/>
      <c r="AU102" s="71"/>
      <c r="AV102" s="71"/>
      <c r="AW102" s="71"/>
      <c r="AX102" s="71"/>
      <c r="AY102" s="71"/>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DU102" s="72"/>
      <c r="DV102" s="72"/>
      <c r="DW102" s="72"/>
      <c r="DX102" s="72"/>
      <c r="DY102" s="72"/>
      <c r="DZ102" s="72"/>
      <c r="EA102" s="72"/>
      <c r="EB102" s="72"/>
      <c r="EC102" s="72"/>
      <c r="ED102" s="72"/>
      <c r="EE102" s="72"/>
      <c r="EF102" s="72"/>
      <c r="EG102" s="72"/>
      <c r="EH102" s="72"/>
      <c r="EI102" s="72"/>
      <c r="EJ102" s="71"/>
      <c r="EK102" s="71"/>
      <c r="EL102" s="71"/>
      <c r="EM102" s="71"/>
      <c r="EN102" s="71"/>
      <c r="EO102" s="71"/>
      <c r="EP102" s="71"/>
      <c r="EQ102" s="71"/>
      <c r="ER102" s="71"/>
      <c r="ES102" s="71"/>
      <c r="ET102" s="71"/>
      <c r="EU102" s="71"/>
    </row>
    <row r="103" spans="2:151" ht="5.25" customHeight="1">
      <c r="B103" s="631" t="s">
        <v>33</v>
      </c>
      <c r="C103" s="632"/>
      <c r="D103" s="609" t="s">
        <v>14</v>
      </c>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9"/>
      <c r="AL103" s="636"/>
      <c r="AM103" s="609" t="s">
        <v>10</v>
      </c>
      <c r="AN103" s="609"/>
      <c r="AO103" s="609"/>
      <c r="AP103" s="609"/>
      <c r="AQ103" s="609"/>
      <c r="AR103" s="609"/>
      <c r="AS103" s="609"/>
      <c r="AT103" s="609"/>
      <c r="AU103" s="609"/>
      <c r="AV103" s="609"/>
      <c r="AW103" s="609"/>
      <c r="AX103" s="636"/>
      <c r="AY103" s="71"/>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84"/>
      <c r="BW103" s="84"/>
      <c r="BX103" s="84"/>
      <c r="BY103" s="84"/>
      <c r="BZ103" s="84"/>
      <c r="CA103" s="84"/>
      <c r="CB103" s="84"/>
      <c r="DU103" s="72"/>
      <c r="DV103" s="72"/>
      <c r="DW103" s="72"/>
      <c r="DX103" s="72"/>
      <c r="DY103" s="72"/>
      <c r="DZ103" s="72"/>
      <c r="EA103" s="72"/>
      <c r="EB103" s="72"/>
      <c r="EC103" s="72"/>
      <c r="ED103" s="72"/>
      <c r="EE103" s="72"/>
      <c r="EF103" s="72"/>
      <c r="EG103" s="72"/>
      <c r="EH103" s="72"/>
      <c r="EI103" s="72"/>
      <c r="EJ103" s="71"/>
      <c r="EK103" s="71"/>
      <c r="EL103" s="71"/>
      <c r="EM103" s="71"/>
      <c r="EN103" s="71"/>
      <c r="EO103" s="71"/>
      <c r="EP103" s="71"/>
      <c r="EQ103" s="71"/>
      <c r="ER103" s="71"/>
      <c r="ES103" s="71"/>
      <c r="ET103" s="71"/>
      <c r="EU103" s="71"/>
    </row>
    <row r="104" spans="2:151" ht="5.25" customHeight="1">
      <c r="B104" s="633"/>
      <c r="C104" s="634"/>
      <c r="D104" s="610"/>
      <c r="E104" s="610"/>
      <c r="F104" s="610"/>
      <c r="G104" s="610"/>
      <c r="H104" s="610"/>
      <c r="I104" s="610"/>
      <c r="J104" s="610"/>
      <c r="K104" s="610"/>
      <c r="L104" s="610"/>
      <c r="M104" s="610"/>
      <c r="N104" s="610"/>
      <c r="O104" s="610"/>
      <c r="P104" s="610"/>
      <c r="Q104" s="610"/>
      <c r="R104" s="610"/>
      <c r="S104" s="610"/>
      <c r="T104" s="610"/>
      <c r="U104" s="610"/>
      <c r="V104" s="610"/>
      <c r="W104" s="610"/>
      <c r="X104" s="610"/>
      <c r="Y104" s="610"/>
      <c r="Z104" s="610"/>
      <c r="AA104" s="610"/>
      <c r="AB104" s="610"/>
      <c r="AC104" s="610"/>
      <c r="AD104" s="610"/>
      <c r="AE104" s="610"/>
      <c r="AF104" s="610"/>
      <c r="AG104" s="610"/>
      <c r="AH104" s="610"/>
      <c r="AI104" s="610"/>
      <c r="AJ104" s="610"/>
      <c r="AK104" s="610"/>
      <c r="AL104" s="611"/>
      <c r="AM104" s="610"/>
      <c r="AN104" s="610"/>
      <c r="AO104" s="610"/>
      <c r="AP104" s="610"/>
      <c r="AQ104" s="610"/>
      <c r="AR104" s="610"/>
      <c r="AS104" s="610"/>
      <c r="AT104" s="610"/>
      <c r="AU104" s="610"/>
      <c r="AV104" s="610"/>
      <c r="AW104" s="610"/>
      <c r="AX104" s="611"/>
      <c r="AY104" s="71"/>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row>
    <row r="105" spans="2:151" ht="5.25" customHeight="1" thickBot="1">
      <c r="B105" s="633"/>
      <c r="C105" s="634"/>
      <c r="D105" s="614"/>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5"/>
      <c r="AM105" s="614"/>
      <c r="AN105" s="614"/>
      <c r="AO105" s="614"/>
      <c r="AP105" s="614"/>
      <c r="AQ105" s="614"/>
      <c r="AR105" s="614"/>
      <c r="AS105" s="614"/>
      <c r="AT105" s="614"/>
      <c r="AU105" s="614"/>
      <c r="AV105" s="614"/>
      <c r="AW105" s="614"/>
      <c r="AX105" s="615"/>
      <c r="AY105" s="71"/>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row>
    <row r="106" spans="2:151" ht="5.25" customHeight="1">
      <c r="B106" s="633"/>
      <c r="C106" s="634"/>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8"/>
      <c r="AL106" s="669"/>
      <c r="AM106" s="663"/>
      <c r="AN106" s="664"/>
      <c r="AO106" s="664"/>
      <c r="AP106" s="664"/>
      <c r="AQ106" s="664"/>
      <c r="AR106" s="664"/>
      <c r="AS106" s="664"/>
      <c r="AT106" s="664"/>
      <c r="AU106" s="664"/>
      <c r="AV106" s="664"/>
      <c r="AW106" s="664"/>
      <c r="AX106" s="665"/>
      <c r="AY106" s="71"/>
      <c r="AZ106" s="631" t="s">
        <v>2</v>
      </c>
      <c r="BA106" s="670"/>
      <c r="BB106" s="651" t="s">
        <v>21</v>
      </c>
      <c r="BC106" s="651"/>
      <c r="BD106" s="653" t="s">
        <v>12</v>
      </c>
      <c r="BE106" s="654"/>
      <c r="BF106" s="654"/>
      <c r="BG106" s="654"/>
      <c r="BH106" s="654"/>
      <c r="BI106" s="654"/>
      <c r="BJ106" s="654"/>
      <c r="BK106" s="654"/>
      <c r="BL106" s="654"/>
      <c r="BM106" s="654"/>
      <c r="BN106" s="654"/>
      <c r="BO106" s="654"/>
      <c r="BP106" s="654"/>
      <c r="BQ106" s="654"/>
      <c r="BR106" s="654"/>
      <c r="BS106" s="654"/>
      <c r="BT106" s="654"/>
      <c r="BU106" s="772"/>
      <c r="BV106" s="760" t="e">
        <f ca="1">AI97</f>
        <v>#DIV/0!</v>
      </c>
      <c r="BW106" s="761"/>
      <c r="BX106" s="761"/>
      <c r="BY106" s="761"/>
      <c r="BZ106" s="761"/>
      <c r="CA106" s="761"/>
      <c r="CB106" s="761"/>
      <c r="CC106" s="761"/>
      <c r="CD106" s="761"/>
      <c r="CE106" s="761"/>
      <c r="CF106" s="761"/>
      <c r="CG106" s="761"/>
      <c r="CH106" s="761"/>
      <c r="CI106" s="761"/>
      <c r="CJ106" s="761"/>
      <c r="CK106" s="762"/>
    </row>
    <row r="107" spans="2:151" ht="5.25" customHeight="1">
      <c r="B107" s="633"/>
      <c r="C107" s="634"/>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2"/>
      <c r="AM107" s="663"/>
      <c r="AN107" s="664"/>
      <c r="AO107" s="664"/>
      <c r="AP107" s="664"/>
      <c r="AQ107" s="664"/>
      <c r="AR107" s="664"/>
      <c r="AS107" s="664"/>
      <c r="AT107" s="664"/>
      <c r="AU107" s="664"/>
      <c r="AV107" s="664"/>
      <c r="AW107" s="664"/>
      <c r="AX107" s="665"/>
      <c r="AY107" s="71"/>
      <c r="AZ107" s="633"/>
      <c r="BA107" s="635"/>
      <c r="BB107" s="652"/>
      <c r="BC107" s="652"/>
      <c r="BD107" s="655"/>
      <c r="BE107" s="656"/>
      <c r="BF107" s="656"/>
      <c r="BG107" s="656"/>
      <c r="BH107" s="656"/>
      <c r="BI107" s="656"/>
      <c r="BJ107" s="656"/>
      <c r="BK107" s="656"/>
      <c r="BL107" s="656"/>
      <c r="BM107" s="656"/>
      <c r="BN107" s="656"/>
      <c r="BO107" s="656"/>
      <c r="BP107" s="656"/>
      <c r="BQ107" s="656"/>
      <c r="BR107" s="656"/>
      <c r="BS107" s="656"/>
      <c r="BT107" s="656"/>
      <c r="BU107" s="773"/>
      <c r="BV107" s="763"/>
      <c r="BW107" s="764"/>
      <c r="BX107" s="764"/>
      <c r="BY107" s="764"/>
      <c r="BZ107" s="764"/>
      <c r="CA107" s="764"/>
      <c r="CB107" s="764"/>
      <c r="CC107" s="764"/>
      <c r="CD107" s="764"/>
      <c r="CE107" s="764"/>
      <c r="CF107" s="764"/>
      <c r="CG107" s="764"/>
      <c r="CH107" s="764"/>
      <c r="CI107" s="764"/>
      <c r="CJ107" s="764"/>
      <c r="CK107" s="765"/>
    </row>
    <row r="108" spans="2:151" ht="5.25" customHeight="1">
      <c r="B108" s="633"/>
      <c r="C108" s="634"/>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2"/>
      <c r="AM108" s="663"/>
      <c r="AN108" s="664"/>
      <c r="AO108" s="664"/>
      <c r="AP108" s="664"/>
      <c r="AQ108" s="664"/>
      <c r="AR108" s="664"/>
      <c r="AS108" s="664"/>
      <c r="AT108" s="664"/>
      <c r="AU108" s="664"/>
      <c r="AV108" s="664"/>
      <c r="AW108" s="664"/>
      <c r="AX108" s="665"/>
      <c r="AY108" s="71"/>
      <c r="AZ108" s="633"/>
      <c r="BA108" s="635"/>
      <c r="BB108" s="652"/>
      <c r="BC108" s="652"/>
      <c r="BD108" s="655"/>
      <c r="BE108" s="656"/>
      <c r="BF108" s="656"/>
      <c r="BG108" s="656"/>
      <c r="BH108" s="656"/>
      <c r="BI108" s="656"/>
      <c r="BJ108" s="656"/>
      <c r="BK108" s="656"/>
      <c r="BL108" s="656"/>
      <c r="BM108" s="656"/>
      <c r="BN108" s="656"/>
      <c r="BO108" s="656"/>
      <c r="BP108" s="656"/>
      <c r="BQ108" s="656"/>
      <c r="BR108" s="656"/>
      <c r="BS108" s="656"/>
      <c r="BT108" s="656"/>
      <c r="BU108" s="773"/>
      <c r="BV108" s="763"/>
      <c r="BW108" s="764"/>
      <c r="BX108" s="764"/>
      <c r="BY108" s="764"/>
      <c r="BZ108" s="764"/>
      <c r="CA108" s="764"/>
      <c r="CB108" s="764"/>
      <c r="CC108" s="764"/>
      <c r="CD108" s="764"/>
      <c r="CE108" s="764"/>
      <c r="CF108" s="764"/>
      <c r="CG108" s="764"/>
      <c r="CH108" s="764"/>
      <c r="CI108" s="764"/>
      <c r="CJ108" s="764"/>
      <c r="CK108" s="765"/>
    </row>
    <row r="109" spans="2:151" ht="5.25" customHeight="1">
      <c r="B109" s="633"/>
      <c r="C109" s="634"/>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2"/>
      <c r="AM109" s="663"/>
      <c r="AN109" s="664"/>
      <c r="AO109" s="664"/>
      <c r="AP109" s="664"/>
      <c r="AQ109" s="664"/>
      <c r="AR109" s="664"/>
      <c r="AS109" s="664"/>
      <c r="AT109" s="664"/>
      <c r="AU109" s="664"/>
      <c r="AV109" s="664"/>
      <c r="AW109" s="664"/>
      <c r="AX109" s="665"/>
      <c r="AY109" s="71"/>
      <c r="AZ109" s="633"/>
      <c r="BA109" s="635"/>
      <c r="BB109" s="652"/>
      <c r="BC109" s="652"/>
      <c r="BD109" s="655"/>
      <c r="BE109" s="656"/>
      <c r="BF109" s="656"/>
      <c r="BG109" s="656"/>
      <c r="BH109" s="656"/>
      <c r="BI109" s="656"/>
      <c r="BJ109" s="656"/>
      <c r="BK109" s="656"/>
      <c r="BL109" s="656"/>
      <c r="BM109" s="656"/>
      <c r="BN109" s="656"/>
      <c r="BO109" s="656"/>
      <c r="BP109" s="656"/>
      <c r="BQ109" s="656"/>
      <c r="BR109" s="656"/>
      <c r="BS109" s="656"/>
      <c r="BT109" s="656"/>
      <c r="BU109" s="773"/>
      <c r="BV109" s="763"/>
      <c r="BW109" s="764"/>
      <c r="BX109" s="764"/>
      <c r="BY109" s="764"/>
      <c r="BZ109" s="764"/>
      <c r="CA109" s="764"/>
      <c r="CB109" s="764"/>
      <c r="CC109" s="764"/>
      <c r="CD109" s="764"/>
      <c r="CE109" s="764"/>
      <c r="CF109" s="764"/>
      <c r="CG109" s="764"/>
      <c r="CH109" s="764"/>
      <c r="CI109" s="764"/>
      <c r="CJ109" s="764"/>
      <c r="CK109" s="765"/>
    </row>
    <row r="110" spans="2:151" ht="5.25" customHeight="1">
      <c r="B110" s="633"/>
      <c r="C110" s="634"/>
      <c r="D110" s="661"/>
      <c r="E110" s="661"/>
      <c r="F110" s="661"/>
      <c r="G110" s="661"/>
      <c r="H110" s="661"/>
      <c r="I110" s="661"/>
      <c r="J110" s="661"/>
      <c r="K110" s="661"/>
      <c r="L110" s="661"/>
      <c r="M110" s="661"/>
      <c r="N110" s="661"/>
      <c r="O110" s="661"/>
      <c r="P110" s="661"/>
      <c r="Q110" s="661"/>
      <c r="R110" s="661"/>
      <c r="S110" s="661"/>
      <c r="T110" s="661"/>
      <c r="U110" s="661"/>
      <c r="V110" s="661"/>
      <c r="W110" s="661"/>
      <c r="X110" s="661"/>
      <c r="Y110" s="661"/>
      <c r="Z110" s="661"/>
      <c r="AA110" s="661"/>
      <c r="AB110" s="661"/>
      <c r="AC110" s="661"/>
      <c r="AD110" s="661"/>
      <c r="AE110" s="661"/>
      <c r="AF110" s="661"/>
      <c r="AG110" s="661"/>
      <c r="AH110" s="661"/>
      <c r="AI110" s="661"/>
      <c r="AJ110" s="661"/>
      <c r="AK110" s="661"/>
      <c r="AL110" s="662"/>
      <c r="AM110" s="663"/>
      <c r="AN110" s="664"/>
      <c r="AO110" s="664"/>
      <c r="AP110" s="664"/>
      <c r="AQ110" s="664"/>
      <c r="AR110" s="664"/>
      <c r="AS110" s="664"/>
      <c r="AT110" s="664"/>
      <c r="AU110" s="664"/>
      <c r="AV110" s="664"/>
      <c r="AW110" s="664"/>
      <c r="AX110" s="665"/>
      <c r="AY110" s="71"/>
      <c r="AZ110" s="633"/>
      <c r="BA110" s="635"/>
      <c r="BB110" s="652"/>
      <c r="BC110" s="652"/>
      <c r="BD110" s="657"/>
      <c r="BE110" s="658"/>
      <c r="BF110" s="658"/>
      <c r="BG110" s="658"/>
      <c r="BH110" s="658"/>
      <c r="BI110" s="658"/>
      <c r="BJ110" s="658"/>
      <c r="BK110" s="658"/>
      <c r="BL110" s="658"/>
      <c r="BM110" s="658"/>
      <c r="BN110" s="658"/>
      <c r="BO110" s="658"/>
      <c r="BP110" s="658"/>
      <c r="BQ110" s="658"/>
      <c r="BR110" s="658"/>
      <c r="BS110" s="658"/>
      <c r="BT110" s="658"/>
      <c r="BU110" s="774"/>
      <c r="BV110" s="775"/>
      <c r="BW110" s="776"/>
      <c r="BX110" s="776"/>
      <c r="BY110" s="776"/>
      <c r="BZ110" s="776"/>
      <c r="CA110" s="776"/>
      <c r="CB110" s="776"/>
      <c r="CC110" s="776"/>
      <c r="CD110" s="776"/>
      <c r="CE110" s="776"/>
      <c r="CF110" s="776"/>
      <c r="CG110" s="776"/>
      <c r="CH110" s="776"/>
      <c r="CI110" s="776"/>
      <c r="CJ110" s="776"/>
      <c r="CK110" s="777"/>
    </row>
    <row r="111" spans="2:151" ht="5.25" customHeight="1">
      <c r="B111" s="633"/>
      <c r="C111" s="634"/>
      <c r="D111" s="659"/>
      <c r="E111" s="659"/>
      <c r="F111" s="659"/>
      <c r="G111" s="659"/>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659"/>
      <c r="AG111" s="659"/>
      <c r="AH111" s="659"/>
      <c r="AI111" s="659"/>
      <c r="AJ111" s="659"/>
      <c r="AK111" s="659"/>
      <c r="AL111" s="660"/>
      <c r="AM111" s="663"/>
      <c r="AN111" s="664"/>
      <c r="AO111" s="664"/>
      <c r="AP111" s="664"/>
      <c r="AQ111" s="664"/>
      <c r="AR111" s="664"/>
      <c r="AS111" s="664"/>
      <c r="AT111" s="664"/>
      <c r="AU111" s="664"/>
      <c r="AV111" s="664"/>
      <c r="AW111" s="664"/>
      <c r="AX111" s="665"/>
      <c r="AY111" s="71"/>
      <c r="AZ111" s="633"/>
      <c r="BA111" s="635"/>
      <c r="BB111" s="652" t="s">
        <v>22</v>
      </c>
      <c r="BC111" s="652"/>
      <c r="BD111" s="666" t="s">
        <v>23</v>
      </c>
      <c r="BE111" s="667"/>
      <c r="BF111" s="667"/>
      <c r="BG111" s="667"/>
      <c r="BH111" s="667"/>
      <c r="BI111" s="667"/>
      <c r="BJ111" s="667"/>
      <c r="BK111" s="667"/>
      <c r="BL111" s="667"/>
      <c r="BM111" s="667"/>
      <c r="BN111" s="667"/>
      <c r="BO111" s="667"/>
      <c r="BP111" s="667"/>
      <c r="BQ111" s="667"/>
      <c r="BR111" s="667"/>
      <c r="BS111" s="667"/>
      <c r="BT111" s="667"/>
      <c r="BU111" s="778"/>
      <c r="BV111" s="779" t="e">
        <f ca="1">BV106-AE22</f>
        <v>#DIV/0!</v>
      </c>
      <c r="BW111" s="780"/>
      <c r="BX111" s="780"/>
      <c r="BY111" s="780"/>
      <c r="BZ111" s="780"/>
      <c r="CA111" s="780"/>
      <c r="CB111" s="780"/>
      <c r="CC111" s="780"/>
      <c r="CD111" s="780"/>
      <c r="CE111" s="780"/>
      <c r="CF111" s="780"/>
      <c r="CG111" s="780"/>
      <c r="CH111" s="780"/>
      <c r="CI111" s="780"/>
      <c r="CJ111" s="780"/>
      <c r="CK111" s="781"/>
    </row>
    <row r="112" spans="2:151" ht="5.25" customHeight="1">
      <c r="B112" s="633"/>
      <c r="C112" s="634"/>
      <c r="D112" s="661"/>
      <c r="E112" s="661"/>
      <c r="F112" s="661"/>
      <c r="G112" s="661"/>
      <c r="H112" s="661"/>
      <c r="I112" s="661"/>
      <c r="J112" s="661"/>
      <c r="K112" s="661"/>
      <c r="L112" s="661"/>
      <c r="M112" s="661"/>
      <c r="N112" s="661"/>
      <c r="O112" s="661"/>
      <c r="P112" s="661"/>
      <c r="Q112" s="661"/>
      <c r="R112" s="661"/>
      <c r="S112" s="661"/>
      <c r="T112" s="661"/>
      <c r="U112" s="661"/>
      <c r="V112" s="661"/>
      <c r="W112" s="661"/>
      <c r="X112" s="661"/>
      <c r="Y112" s="661"/>
      <c r="Z112" s="661"/>
      <c r="AA112" s="661"/>
      <c r="AB112" s="661"/>
      <c r="AC112" s="661"/>
      <c r="AD112" s="661"/>
      <c r="AE112" s="661"/>
      <c r="AF112" s="661"/>
      <c r="AG112" s="661"/>
      <c r="AH112" s="661"/>
      <c r="AI112" s="661"/>
      <c r="AJ112" s="661"/>
      <c r="AK112" s="661"/>
      <c r="AL112" s="662"/>
      <c r="AM112" s="663"/>
      <c r="AN112" s="664"/>
      <c r="AO112" s="664"/>
      <c r="AP112" s="664"/>
      <c r="AQ112" s="664"/>
      <c r="AR112" s="664"/>
      <c r="AS112" s="664"/>
      <c r="AT112" s="664"/>
      <c r="AU112" s="664"/>
      <c r="AV112" s="664"/>
      <c r="AW112" s="664"/>
      <c r="AX112" s="665"/>
      <c r="AY112" s="71"/>
      <c r="AZ112" s="633"/>
      <c r="BA112" s="635"/>
      <c r="BB112" s="652"/>
      <c r="BC112" s="652"/>
      <c r="BD112" s="655"/>
      <c r="BE112" s="656"/>
      <c r="BF112" s="656"/>
      <c r="BG112" s="656"/>
      <c r="BH112" s="656"/>
      <c r="BI112" s="656"/>
      <c r="BJ112" s="656"/>
      <c r="BK112" s="656"/>
      <c r="BL112" s="656"/>
      <c r="BM112" s="656"/>
      <c r="BN112" s="656"/>
      <c r="BO112" s="656"/>
      <c r="BP112" s="656"/>
      <c r="BQ112" s="656"/>
      <c r="BR112" s="656"/>
      <c r="BS112" s="656"/>
      <c r="BT112" s="656"/>
      <c r="BU112" s="773"/>
      <c r="BV112" s="763"/>
      <c r="BW112" s="764"/>
      <c r="BX112" s="764"/>
      <c r="BY112" s="764"/>
      <c r="BZ112" s="764"/>
      <c r="CA112" s="764"/>
      <c r="CB112" s="764"/>
      <c r="CC112" s="764"/>
      <c r="CD112" s="764"/>
      <c r="CE112" s="764"/>
      <c r="CF112" s="764"/>
      <c r="CG112" s="764"/>
      <c r="CH112" s="764"/>
      <c r="CI112" s="764"/>
      <c r="CJ112" s="764"/>
      <c r="CK112" s="765"/>
    </row>
    <row r="113" spans="2:172" ht="5.25" customHeight="1">
      <c r="B113" s="633"/>
      <c r="C113" s="634"/>
      <c r="D113" s="661"/>
      <c r="E113" s="661"/>
      <c r="F113" s="661"/>
      <c r="G113" s="661"/>
      <c r="H113" s="661"/>
      <c r="I113" s="661"/>
      <c r="J113" s="661"/>
      <c r="K113" s="661"/>
      <c r="L113" s="661"/>
      <c r="M113" s="661"/>
      <c r="N113" s="661"/>
      <c r="O113" s="661"/>
      <c r="P113" s="661"/>
      <c r="Q113" s="661"/>
      <c r="R113" s="661"/>
      <c r="S113" s="661"/>
      <c r="T113" s="661"/>
      <c r="U113" s="661"/>
      <c r="V113" s="661"/>
      <c r="W113" s="661"/>
      <c r="X113" s="661"/>
      <c r="Y113" s="661"/>
      <c r="Z113" s="661"/>
      <c r="AA113" s="661"/>
      <c r="AB113" s="661"/>
      <c r="AC113" s="661"/>
      <c r="AD113" s="661"/>
      <c r="AE113" s="661"/>
      <c r="AF113" s="661"/>
      <c r="AG113" s="661"/>
      <c r="AH113" s="661"/>
      <c r="AI113" s="661"/>
      <c r="AJ113" s="661"/>
      <c r="AK113" s="661"/>
      <c r="AL113" s="662"/>
      <c r="AM113" s="663"/>
      <c r="AN113" s="664"/>
      <c r="AO113" s="664"/>
      <c r="AP113" s="664"/>
      <c r="AQ113" s="664"/>
      <c r="AR113" s="664"/>
      <c r="AS113" s="664"/>
      <c r="AT113" s="664"/>
      <c r="AU113" s="664"/>
      <c r="AV113" s="664"/>
      <c r="AW113" s="664"/>
      <c r="AX113" s="665"/>
      <c r="AY113" s="71"/>
      <c r="AZ113" s="633"/>
      <c r="BA113" s="635"/>
      <c r="BB113" s="652"/>
      <c r="BC113" s="652"/>
      <c r="BD113" s="655"/>
      <c r="BE113" s="656"/>
      <c r="BF113" s="656"/>
      <c r="BG113" s="656"/>
      <c r="BH113" s="656"/>
      <c r="BI113" s="656"/>
      <c r="BJ113" s="656"/>
      <c r="BK113" s="656"/>
      <c r="BL113" s="656"/>
      <c r="BM113" s="656"/>
      <c r="BN113" s="656"/>
      <c r="BO113" s="656"/>
      <c r="BP113" s="656"/>
      <c r="BQ113" s="656"/>
      <c r="BR113" s="656"/>
      <c r="BS113" s="656"/>
      <c r="BT113" s="656"/>
      <c r="BU113" s="773"/>
      <c r="BV113" s="763"/>
      <c r="BW113" s="764"/>
      <c r="BX113" s="764"/>
      <c r="BY113" s="764"/>
      <c r="BZ113" s="764"/>
      <c r="CA113" s="764"/>
      <c r="CB113" s="764"/>
      <c r="CC113" s="764"/>
      <c r="CD113" s="764"/>
      <c r="CE113" s="764"/>
      <c r="CF113" s="764"/>
      <c r="CG113" s="764"/>
      <c r="CH113" s="764"/>
      <c r="CI113" s="764"/>
      <c r="CJ113" s="764"/>
      <c r="CK113" s="765"/>
    </row>
    <row r="114" spans="2:172" ht="5.25" customHeight="1">
      <c r="B114" s="633"/>
      <c r="C114" s="634"/>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2"/>
      <c r="AM114" s="663"/>
      <c r="AN114" s="664"/>
      <c r="AO114" s="664"/>
      <c r="AP114" s="664"/>
      <c r="AQ114" s="664"/>
      <c r="AR114" s="664"/>
      <c r="AS114" s="664"/>
      <c r="AT114" s="664"/>
      <c r="AU114" s="664"/>
      <c r="AV114" s="664"/>
      <c r="AW114" s="664"/>
      <c r="AX114" s="665"/>
      <c r="AY114" s="71"/>
      <c r="AZ114" s="633"/>
      <c r="BA114" s="635"/>
      <c r="BB114" s="652"/>
      <c r="BC114" s="652"/>
      <c r="BD114" s="655"/>
      <c r="BE114" s="656"/>
      <c r="BF114" s="656"/>
      <c r="BG114" s="656"/>
      <c r="BH114" s="656"/>
      <c r="BI114" s="656"/>
      <c r="BJ114" s="656"/>
      <c r="BK114" s="656"/>
      <c r="BL114" s="656"/>
      <c r="BM114" s="656"/>
      <c r="BN114" s="656"/>
      <c r="BO114" s="656"/>
      <c r="BP114" s="656"/>
      <c r="BQ114" s="656"/>
      <c r="BR114" s="656"/>
      <c r="BS114" s="656"/>
      <c r="BT114" s="656"/>
      <c r="BU114" s="773"/>
      <c r="BV114" s="763"/>
      <c r="BW114" s="764"/>
      <c r="BX114" s="764"/>
      <c r="BY114" s="764"/>
      <c r="BZ114" s="764"/>
      <c r="CA114" s="764"/>
      <c r="CB114" s="764"/>
      <c r="CC114" s="764"/>
      <c r="CD114" s="764"/>
      <c r="CE114" s="764"/>
      <c r="CF114" s="764"/>
      <c r="CG114" s="764"/>
      <c r="CH114" s="764"/>
      <c r="CI114" s="764"/>
      <c r="CJ114" s="764"/>
      <c r="CK114" s="765"/>
    </row>
    <row r="115" spans="2:172" ht="5.25" customHeight="1">
      <c r="B115" s="633"/>
      <c r="C115" s="634"/>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2"/>
      <c r="AM115" s="663"/>
      <c r="AN115" s="664"/>
      <c r="AO115" s="664"/>
      <c r="AP115" s="664"/>
      <c r="AQ115" s="664"/>
      <c r="AR115" s="664"/>
      <c r="AS115" s="664"/>
      <c r="AT115" s="664"/>
      <c r="AU115" s="664"/>
      <c r="AV115" s="664"/>
      <c r="AW115" s="664"/>
      <c r="AX115" s="665"/>
      <c r="AY115" s="71"/>
      <c r="AZ115" s="633"/>
      <c r="BA115" s="635"/>
      <c r="BB115" s="652"/>
      <c r="BC115" s="652"/>
      <c r="BD115" s="657"/>
      <c r="BE115" s="658"/>
      <c r="BF115" s="658"/>
      <c r="BG115" s="658"/>
      <c r="BH115" s="658"/>
      <c r="BI115" s="658"/>
      <c r="BJ115" s="658"/>
      <c r="BK115" s="658"/>
      <c r="BL115" s="658"/>
      <c r="BM115" s="658"/>
      <c r="BN115" s="658"/>
      <c r="BO115" s="658"/>
      <c r="BP115" s="658"/>
      <c r="BQ115" s="658"/>
      <c r="BR115" s="658"/>
      <c r="BS115" s="658"/>
      <c r="BT115" s="658"/>
      <c r="BU115" s="774"/>
      <c r="BV115" s="775"/>
      <c r="BW115" s="776"/>
      <c r="BX115" s="776"/>
      <c r="BY115" s="776"/>
      <c r="BZ115" s="776"/>
      <c r="CA115" s="776"/>
      <c r="CB115" s="776"/>
      <c r="CC115" s="776"/>
      <c r="CD115" s="776"/>
      <c r="CE115" s="776"/>
      <c r="CF115" s="776"/>
      <c r="CG115" s="776"/>
      <c r="CH115" s="776"/>
      <c r="CI115" s="776"/>
      <c r="CJ115" s="776"/>
      <c r="CK115" s="777"/>
    </row>
    <row r="116" spans="2:172" ht="5.25" customHeight="1">
      <c r="B116" s="633"/>
      <c r="C116" s="634"/>
      <c r="D116" s="659"/>
      <c r="E116" s="659"/>
      <c r="F116" s="659"/>
      <c r="G116" s="659"/>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c r="AI116" s="659"/>
      <c r="AJ116" s="659"/>
      <c r="AK116" s="659"/>
      <c r="AL116" s="660"/>
      <c r="AM116" s="663"/>
      <c r="AN116" s="664"/>
      <c r="AO116" s="664"/>
      <c r="AP116" s="664"/>
      <c r="AQ116" s="664"/>
      <c r="AR116" s="664"/>
      <c r="AS116" s="664"/>
      <c r="AT116" s="664"/>
      <c r="AU116" s="664"/>
      <c r="AV116" s="664"/>
      <c r="AW116" s="664"/>
      <c r="AX116" s="665"/>
      <c r="AY116" s="71"/>
      <c r="AZ116" s="633"/>
      <c r="BA116" s="635"/>
      <c r="BB116" s="652" t="s">
        <v>18</v>
      </c>
      <c r="BC116" s="652"/>
      <c r="BD116" s="743" t="s">
        <v>32</v>
      </c>
      <c r="BE116" s="338"/>
      <c r="BF116" s="338"/>
      <c r="BG116" s="338"/>
      <c r="BH116" s="338"/>
      <c r="BI116" s="338"/>
      <c r="BJ116" s="338"/>
      <c r="BK116" s="338"/>
      <c r="BL116" s="338"/>
      <c r="BM116" s="338"/>
      <c r="BN116" s="338"/>
      <c r="BO116" s="338"/>
      <c r="BP116" s="338"/>
      <c r="BQ116" s="338"/>
      <c r="BR116" s="338"/>
      <c r="BS116" s="338"/>
      <c r="BT116" s="338"/>
      <c r="BU116" s="339"/>
      <c r="BV116" s="779">
        <f>AM141</f>
        <v>0</v>
      </c>
      <c r="BW116" s="780"/>
      <c r="BX116" s="780"/>
      <c r="BY116" s="780"/>
      <c r="BZ116" s="780"/>
      <c r="CA116" s="780"/>
      <c r="CB116" s="780"/>
      <c r="CC116" s="780"/>
      <c r="CD116" s="780"/>
      <c r="CE116" s="780"/>
      <c r="CF116" s="780"/>
      <c r="CG116" s="780"/>
      <c r="CH116" s="780"/>
      <c r="CI116" s="780"/>
      <c r="CJ116" s="780"/>
      <c r="CK116" s="781"/>
    </row>
    <row r="117" spans="2:172" ht="5.25" customHeight="1">
      <c r="B117" s="633"/>
      <c r="C117" s="634"/>
      <c r="D117" s="661"/>
      <c r="E117" s="661"/>
      <c r="F117" s="661"/>
      <c r="G117" s="661"/>
      <c r="H117" s="661"/>
      <c r="I117" s="661"/>
      <c r="J117" s="661"/>
      <c r="K117" s="661"/>
      <c r="L117" s="661"/>
      <c r="M117" s="661"/>
      <c r="N117" s="661"/>
      <c r="O117" s="661"/>
      <c r="P117" s="661"/>
      <c r="Q117" s="661"/>
      <c r="R117" s="661"/>
      <c r="S117" s="661"/>
      <c r="T117" s="661"/>
      <c r="U117" s="661"/>
      <c r="V117" s="661"/>
      <c r="W117" s="661"/>
      <c r="X117" s="661"/>
      <c r="Y117" s="661"/>
      <c r="Z117" s="661"/>
      <c r="AA117" s="661"/>
      <c r="AB117" s="661"/>
      <c r="AC117" s="661"/>
      <c r="AD117" s="661"/>
      <c r="AE117" s="661"/>
      <c r="AF117" s="661"/>
      <c r="AG117" s="661"/>
      <c r="AH117" s="661"/>
      <c r="AI117" s="661"/>
      <c r="AJ117" s="661"/>
      <c r="AK117" s="661"/>
      <c r="AL117" s="662"/>
      <c r="AM117" s="663"/>
      <c r="AN117" s="664"/>
      <c r="AO117" s="664"/>
      <c r="AP117" s="664"/>
      <c r="AQ117" s="664"/>
      <c r="AR117" s="664"/>
      <c r="AS117" s="664"/>
      <c r="AT117" s="664"/>
      <c r="AU117" s="664"/>
      <c r="AV117" s="664"/>
      <c r="AW117" s="664"/>
      <c r="AX117" s="665"/>
      <c r="AY117" s="71"/>
      <c r="AZ117" s="633"/>
      <c r="BA117" s="635"/>
      <c r="BB117" s="652"/>
      <c r="BC117" s="652"/>
      <c r="BD117" s="744"/>
      <c r="BE117" s="340"/>
      <c r="BF117" s="340"/>
      <c r="BG117" s="340"/>
      <c r="BH117" s="340"/>
      <c r="BI117" s="340"/>
      <c r="BJ117" s="340"/>
      <c r="BK117" s="340"/>
      <c r="BL117" s="340"/>
      <c r="BM117" s="340"/>
      <c r="BN117" s="340"/>
      <c r="BO117" s="340"/>
      <c r="BP117" s="340"/>
      <c r="BQ117" s="340"/>
      <c r="BR117" s="340"/>
      <c r="BS117" s="340"/>
      <c r="BT117" s="340"/>
      <c r="BU117" s="341"/>
      <c r="BV117" s="763"/>
      <c r="BW117" s="764"/>
      <c r="BX117" s="764"/>
      <c r="BY117" s="764"/>
      <c r="BZ117" s="764"/>
      <c r="CA117" s="764"/>
      <c r="CB117" s="764"/>
      <c r="CC117" s="764"/>
      <c r="CD117" s="764"/>
      <c r="CE117" s="764"/>
      <c r="CF117" s="764"/>
      <c r="CG117" s="764"/>
      <c r="CH117" s="764"/>
      <c r="CI117" s="764"/>
      <c r="CJ117" s="764"/>
      <c r="CK117" s="765"/>
      <c r="FL117" s="80"/>
      <c r="FM117" s="80"/>
      <c r="FN117" s="80"/>
      <c r="FO117" s="80"/>
      <c r="FP117" s="80"/>
    </row>
    <row r="118" spans="2:172" ht="5.25" customHeight="1">
      <c r="B118" s="633"/>
      <c r="C118" s="634"/>
      <c r="D118" s="661"/>
      <c r="E118" s="661"/>
      <c r="F118" s="661"/>
      <c r="G118" s="661"/>
      <c r="H118" s="661"/>
      <c r="I118" s="661"/>
      <c r="J118" s="661"/>
      <c r="K118" s="661"/>
      <c r="L118" s="661"/>
      <c r="M118" s="661"/>
      <c r="N118" s="661"/>
      <c r="O118" s="661"/>
      <c r="P118" s="661"/>
      <c r="Q118" s="661"/>
      <c r="R118" s="661"/>
      <c r="S118" s="661"/>
      <c r="T118" s="661"/>
      <c r="U118" s="661"/>
      <c r="V118" s="661"/>
      <c r="W118" s="661"/>
      <c r="X118" s="661"/>
      <c r="Y118" s="661"/>
      <c r="Z118" s="661"/>
      <c r="AA118" s="661"/>
      <c r="AB118" s="661"/>
      <c r="AC118" s="661"/>
      <c r="AD118" s="661"/>
      <c r="AE118" s="661"/>
      <c r="AF118" s="661"/>
      <c r="AG118" s="661"/>
      <c r="AH118" s="661"/>
      <c r="AI118" s="661"/>
      <c r="AJ118" s="661"/>
      <c r="AK118" s="661"/>
      <c r="AL118" s="662"/>
      <c r="AM118" s="663"/>
      <c r="AN118" s="664"/>
      <c r="AO118" s="664"/>
      <c r="AP118" s="664"/>
      <c r="AQ118" s="664"/>
      <c r="AR118" s="664"/>
      <c r="AS118" s="664"/>
      <c r="AT118" s="664"/>
      <c r="AU118" s="664"/>
      <c r="AV118" s="664"/>
      <c r="AW118" s="664"/>
      <c r="AX118" s="665"/>
      <c r="AY118" s="71"/>
      <c r="AZ118" s="633"/>
      <c r="BA118" s="635"/>
      <c r="BB118" s="652"/>
      <c r="BC118" s="652"/>
      <c r="BD118" s="744"/>
      <c r="BE118" s="340"/>
      <c r="BF118" s="340"/>
      <c r="BG118" s="340"/>
      <c r="BH118" s="340"/>
      <c r="BI118" s="340"/>
      <c r="BJ118" s="340"/>
      <c r="BK118" s="340"/>
      <c r="BL118" s="340"/>
      <c r="BM118" s="340"/>
      <c r="BN118" s="340"/>
      <c r="BO118" s="340"/>
      <c r="BP118" s="340"/>
      <c r="BQ118" s="340"/>
      <c r="BR118" s="340"/>
      <c r="BS118" s="340"/>
      <c r="BT118" s="340"/>
      <c r="BU118" s="341"/>
      <c r="BV118" s="763"/>
      <c r="BW118" s="764"/>
      <c r="BX118" s="764"/>
      <c r="BY118" s="764"/>
      <c r="BZ118" s="764"/>
      <c r="CA118" s="764"/>
      <c r="CB118" s="764"/>
      <c r="CC118" s="764"/>
      <c r="CD118" s="764"/>
      <c r="CE118" s="764"/>
      <c r="CF118" s="764"/>
      <c r="CG118" s="764"/>
      <c r="CH118" s="764"/>
      <c r="CI118" s="764"/>
      <c r="CJ118" s="764"/>
      <c r="CK118" s="765"/>
    </row>
    <row r="119" spans="2:172" ht="5.25" customHeight="1">
      <c r="B119" s="633"/>
      <c r="C119" s="634"/>
      <c r="D119" s="661"/>
      <c r="E119" s="661"/>
      <c r="F119" s="661"/>
      <c r="G119" s="661"/>
      <c r="H119" s="661"/>
      <c r="I119" s="661"/>
      <c r="J119" s="661"/>
      <c r="K119" s="661"/>
      <c r="L119" s="661"/>
      <c r="M119" s="661"/>
      <c r="N119" s="661"/>
      <c r="O119" s="661"/>
      <c r="P119" s="661"/>
      <c r="Q119" s="661"/>
      <c r="R119" s="661"/>
      <c r="S119" s="661"/>
      <c r="T119" s="661"/>
      <c r="U119" s="661"/>
      <c r="V119" s="661"/>
      <c r="W119" s="661"/>
      <c r="X119" s="661"/>
      <c r="Y119" s="661"/>
      <c r="Z119" s="661"/>
      <c r="AA119" s="661"/>
      <c r="AB119" s="661"/>
      <c r="AC119" s="661"/>
      <c r="AD119" s="661"/>
      <c r="AE119" s="661"/>
      <c r="AF119" s="661"/>
      <c r="AG119" s="661"/>
      <c r="AH119" s="661"/>
      <c r="AI119" s="661"/>
      <c r="AJ119" s="661"/>
      <c r="AK119" s="661"/>
      <c r="AL119" s="662"/>
      <c r="AM119" s="663"/>
      <c r="AN119" s="664"/>
      <c r="AO119" s="664"/>
      <c r="AP119" s="664"/>
      <c r="AQ119" s="664"/>
      <c r="AR119" s="664"/>
      <c r="AS119" s="664"/>
      <c r="AT119" s="664"/>
      <c r="AU119" s="664"/>
      <c r="AV119" s="664"/>
      <c r="AW119" s="664"/>
      <c r="AX119" s="665"/>
      <c r="AY119" s="71"/>
      <c r="AZ119" s="633"/>
      <c r="BA119" s="635"/>
      <c r="BB119" s="652"/>
      <c r="BC119" s="652"/>
      <c r="BD119" s="744"/>
      <c r="BE119" s="340"/>
      <c r="BF119" s="340"/>
      <c r="BG119" s="340"/>
      <c r="BH119" s="340"/>
      <c r="BI119" s="340"/>
      <c r="BJ119" s="340"/>
      <c r="BK119" s="340"/>
      <c r="BL119" s="340"/>
      <c r="BM119" s="340"/>
      <c r="BN119" s="340"/>
      <c r="BO119" s="340"/>
      <c r="BP119" s="340"/>
      <c r="BQ119" s="340"/>
      <c r="BR119" s="340"/>
      <c r="BS119" s="340"/>
      <c r="BT119" s="340"/>
      <c r="BU119" s="341"/>
      <c r="BV119" s="763"/>
      <c r="BW119" s="764"/>
      <c r="BX119" s="764"/>
      <c r="BY119" s="764"/>
      <c r="BZ119" s="764"/>
      <c r="CA119" s="764"/>
      <c r="CB119" s="764"/>
      <c r="CC119" s="764"/>
      <c r="CD119" s="764"/>
      <c r="CE119" s="764"/>
      <c r="CF119" s="764"/>
      <c r="CG119" s="764"/>
      <c r="CH119" s="764"/>
      <c r="CI119" s="764"/>
      <c r="CJ119" s="764"/>
      <c r="CK119" s="765"/>
    </row>
    <row r="120" spans="2:172" ht="5.25" customHeight="1">
      <c r="B120" s="633"/>
      <c r="C120" s="634"/>
      <c r="D120" s="661"/>
      <c r="E120" s="661"/>
      <c r="F120" s="661"/>
      <c r="G120" s="661"/>
      <c r="H120" s="661"/>
      <c r="I120" s="661"/>
      <c r="J120" s="661"/>
      <c r="K120" s="661"/>
      <c r="L120" s="661"/>
      <c r="M120" s="661"/>
      <c r="N120" s="661"/>
      <c r="O120" s="661"/>
      <c r="P120" s="661"/>
      <c r="Q120" s="661"/>
      <c r="R120" s="661"/>
      <c r="S120" s="661"/>
      <c r="T120" s="661"/>
      <c r="U120" s="661"/>
      <c r="V120" s="661"/>
      <c r="W120" s="661"/>
      <c r="X120" s="661"/>
      <c r="Y120" s="661"/>
      <c r="Z120" s="661"/>
      <c r="AA120" s="661"/>
      <c r="AB120" s="661"/>
      <c r="AC120" s="661"/>
      <c r="AD120" s="661"/>
      <c r="AE120" s="661"/>
      <c r="AF120" s="661"/>
      <c r="AG120" s="661"/>
      <c r="AH120" s="661"/>
      <c r="AI120" s="661"/>
      <c r="AJ120" s="661"/>
      <c r="AK120" s="661"/>
      <c r="AL120" s="662"/>
      <c r="AM120" s="663"/>
      <c r="AN120" s="664"/>
      <c r="AO120" s="664"/>
      <c r="AP120" s="664"/>
      <c r="AQ120" s="664"/>
      <c r="AR120" s="664"/>
      <c r="AS120" s="664"/>
      <c r="AT120" s="664"/>
      <c r="AU120" s="664"/>
      <c r="AV120" s="664"/>
      <c r="AW120" s="664"/>
      <c r="AX120" s="665"/>
      <c r="AY120" s="71"/>
      <c r="AZ120" s="633"/>
      <c r="BA120" s="635"/>
      <c r="BB120" s="652"/>
      <c r="BC120" s="652"/>
      <c r="BD120" s="745"/>
      <c r="BE120" s="508"/>
      <c r="BF120" s="508"/>
      <c r="BG120" s="508"/>
      <c r="BH120" s="508"/>
      <c r="BI120" s="508"/>
      <c r="BJ120" s="508"/>
      <c r="BK120" s="508"/>
      <c r="BL120" s="508"/>
      <c r="BM120" s="508"/>
      <c r="BN120" s="508"/>
      <c r="BO120" s="508"/>
      <c r="BP120" s="508"/>
      <c r="BQ120" s="508"/>
      <c r="BR120" s="508"/>
      <c r="BS120" s="508"/>
      <c r="BT120" s="508"/>
      <c r="BU120" s="509"/>
      <c r="BV120" s="775"/>
      <c r="BW120" s="776"/>
      <c r="BX120" s="776"/>
      <c r="BY120" s="776"/>
      <c r="BZ120" s="776"/>
      <c r="CA120" s="776"/>
      <c r="CB120" s="776"/>
      <c r="CC120" s="776"/>
      <c r="CD120" s="776"/>
      <c r="CE120" s="776"/>
      <c r="CF120" s="776"/>
      <c r="CG120" s="776"/>
      <c r="CH120" s="776"/>
      <c r="CI120" s="776"/>
      <c r="CJ120" s="776"/>
      <c r="CK120" s="777"/>
      <c r="FL120" s="81"/>
      <c r="FM120" s="81"/>
      <c r="FN120" s="81"/>
      <c r="FO120" s="81"/>
      <c r="FP120" s="81"/>
    </row>
    <row r="121" spans="2:172" ht="5.25" customHeight="1">
      <c r="B121" s="633"/>
      <c r="C121" s="634"/>
      <c r="D121" s="659"/>
      <c r="E121" s="659"/>
      <c r="F121" s="659"/>
      <c r="G121" s="659"/>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659"/>
      <c r="AH121" s="659"/>
      <c r="AI121" s="659"/>
      <c r="AJ121" s="659"/>
      <c r="AK121" s="659"/>
      <c r="AL121" s="660"/>
      <c r="AM121" s="663"/>
      <c r="AN121" s="664"/>
      <c r="AO121" s="664"/>
      <c r="AP121" s="664"/>
      <c r="AQ121" s="664"/>
      <c r="AR121" s="664"/>
      <c r="AS121" s="664"/>
      <c r="AT121" s="664"/>
      <c r="AU121" s="664"/>
      <c r="AV121" s="664"/>
      <c r="AW121" s="664"/>
      <c r="AX121" s="665"/>
      <c r="AY121" s="71"/>
      <c r="AZ121" s="633"/>
      <c r="BA121" s="635"/>
      <c r="BB121" s="746" t="s">
        <v>29</v>
      </c>
      <c r="BC121" s="746"/>
      <c r="BD121" s="643" t="s">
        <v>28</v>
      </c>
      <c r="BE121" s="644"/>
      <c r="BF121" s="644"/>
      <c r="BG121" s="644"/>
      <c r="BH121" s="644"/>
      <c r="BI121" s="644"/>
      <c r="BJ121" s="644"/>
      <c r="BK121" s="644"/>
      <c r="BL121" s="644"/>
      <c r="BM121" s="644"/>
      <c r="BN121" s="644"/>
      <c r="BO121" s="644"/>
      <c r="BP121" s="644"/>
      <c r="BQ121" s="644"/>
      <c r="BR121" s="644"/>
      <c r="BS121" s="644"/>
      <c r="BT121" s="644"/>
      <c r="BU121" s="782"/>
      <c r="BV121" s="785"/>
      <c r="BW121" s="786"/>
      <c r="BX121" s="786"/>
      <c r="BY121" s="786"/>
      <c r="BZ121" s="786"/>
      <c r="CA121" s="786"/>
      <c r="CB121" s="786"/>
      <c r="CC121" s="786"/>
      <c r="CD121" s="786"/>
      <c r="CE121" s="786"/>
      <c r="CF121" s="786"/>
      <c r="CG121" s="786"/>
      <c r="CH121" s="786"/>
      <c r="CI121" s="786"/>
      <c r="CJ121" s="786"/>
      <c r="CK121" s="787"/>
    </row>
    <row r="122" spans="2:172" ht="5.25" customHeight="1">
      <c r="B122" s="633"/>
      <c r="C122" s="634"/>
      <c r="D122" s="661"/>
      <c r="E122" s="661"/>
      <c r="F122" s="661"/>
      <c r="G122" s="661"/>
      <c r="H122" s="661"/>
      <c r="I122" s="661"/>
      <c r="J122" s="661"/>
      <c r="K122" s="661"/>
      <c r="L122" s="661"/>
      <c r="M122" s="661"/>
      <c r="N122" s="661"/>
      <c r="O122" s="661"/>
      <c r="P122" s="661"/>
      <c r="Q122" s="661"/>
      <c r="R122" s="661"/>
      <c r="S122" s="661"/>
      <c r="T122" s="661"/>
      <c r="U122" s="661"/>
      <c r="V122" s="661"/>
      <c r="W122" s="661"/>
      <c r="X122" s="661"/>
      <c r="Y122" s="661"/>
      <c r="Z122" s="661"/>
      <c r="AA122" s="661"/>
      <c r="AB122" s="661"/>
      <c r="AC122" s="661"/>
      <c r="AD122" s="661"/>
      <c r="AE122" s="661"/>
      <c r="AF122" s="661"/>
      <c r="AG122" s="661"/>
      <c r="AH122" s="661"/>
      <c r="AI122" s="661"/>
      <c r="AJ122" s="661"/>
      <c r="AK122" s="661"/>
      <c r="AL122" s="662"/>
      <c r="AM122" s="663"/>
      <c r="AN122" s="664"/>
      <c r="AO122" s="664"/>
      <c r="AP122" s="664"/>
      <c r="AQ122" s="664"/>
      <c r="AR122" s="664"/>
      <c r="AS122" s="664"/>
      <c r="AT122" s="664"/>
      <c r="AU122" s="664"/>
      <c r="AV122" s="664"/>
      <c r="AW122" s="664"/>
      <c r="AX122" s="665"/>
      <c r="AY122" s="71"/>
      <c r="AZ122" s="633"/>
      <c r="BA122" s="635"/>
      <c r="BB122" s="746"/>
      <c r="BC122" s="746"/>
      <c r="BD122" s="645"/>
      <c r="BE122" s="646"/>
      <c r="BF122" s="646"/>
      <c r="BG122" s="646"/>
      <c r="BH122" s="646"/>
      <c r="BI122" s="646"/>
      <c r="BJ122" s="646"/>
      <c r="BK122" s="646"/>
      <c r="BL122" s="646"/>
      <c r="BM122" s="646"/>
      <c r="BN122" s="646"/>
      <c r="BO122" s="646"/>
      <c r="BP122" s="646"/>
      <c r="BQ122" s="646"/>
      <c r="BR122" s="646"/>
      <c r="BS122" s="646"/>
      <c r="BT122" s="646"/>
      <c r="BU122" s="783"/>
      <c r="BV122" s="788"/>
      <c r="BW122" s="789"/>
      <c r="BX122" s="789"/>
      <c r="BY122" s="789"/>
      <c r="BZ122" s="789"/>
      <c r="CA122" s="789"/>
      <c r="CB122" s="789"/>
      <c r="CC122" s="789"/>
      <c r="CD122" s="789"/>
      <c r="CE122" s="789"/>
      <c r="CF122" s="789"/>
      <c r="CG122" s="789"/>
      <c r="CH122" s="789"/>
      <c r="CI122" s="789"/>
      <c r="CJ122" s="789"/>
      <c r="CK122" s="790"/>
      <c r="ES122" s="72"/>
      <c r="ET122" s="72"/>
      <c r="EU122" s="72"/>
      <c r="EV122" s="72"/>
      <c r="EW122" s="72"/>
      <c r="EX122" s="72"/>
      <c r="EY122" s="72"/>
      <c r="EZ122" s="72"/>
      <c r="FA122" s="72"/>
      <c r="FB122" s="72"/>
      <c r="FC122" s="72"/>
      <c r="FD122" s="72"/>
      <c r="FE122" s="72"/>
      <c r="FF122" s="72"/>
      <c r="FG122" s="72"/>
      <c r="FH122" s="72"/>
      <c r="FI122" s="72"/>
      <c r="FJ122" s="72"/>
      <c r="FK122" s="72"/>
      <c r="FL122" s="72"/>
      <c r="FM122" s="72"/>
    </row>
    <row r="123" spans="2:172" ht="5.25" customHeight="1">
      <c r="B123" s="633"/>
      <c r="C123" s="634"/>
      <c r="D123" s="661"/>
      <c r="E123" s="661"/>
      <c r="F123" s="661"/>
      <c r="G123" s="661"/>
      <c r="H123" s="661"/>
      <c r="I123" s="661"/>
      <c r="J123" s="661"/>
      <c r="K123" s="661"/>
      <c r="L123" s="661"/>
      <c r="M123" s="661"/>
      <c r="N123" s="661"/>
      <c r="O123" s="661"/>
      <c r="P123" s="661"/>
      <c r="Q123" s="661"/>
      <c r="R123" s="661"/>
      <c r="S123" s="661"/>
      <c r="T123" s="661"/>
      <c r="U123" s="661"/>
      <c r="V123" s="661"/>
      <c r="W123" s="661"/>
      <c r="X123" s="661"/>
      <c r="Y123" s="661"/>
      <c r="Z123" s="661"/>
      <c r="AA123" s="661"/>
      <c r="AB123" s="661"/>
      <c r="AC123" s="661"/>
      <c r="AD123" s="661"/>
      <c r="AE123" s="661"/>
      <c r="AF123" s="661"/>
      <c r="AG123" s="661"/>
      <c r="AH123" s="661"/>
      <c r="AI123" s="661"/>
      <c r="AJ123" s="661"/>
      <c r="AK123" s="661"/>
      <c r="AL123" s="662"/>
      <c r="AM123" s="663"/>
      <c r="AN123" s="664"/>
      <c r="AO123" s="664"/>
      <c r="AP123" s="664"/>
      <c r="AQ123" s="664"/>
      <c r="AR123" s="664"/>
      <c r="AS123" s="664"/>
      <c r="AT123" s="664"/>
      <c r="AU123" s="664"/>
      <c r="AV123" s="664"/>
      <c r="AW123" s="664"/>
      <c r="AX123" s="665"/>
      <c r="AY123" s="71"/>
      <c r="AZ123" s="633"/>
      <c r="BA123" s="635"/>
      <c r="BB123" s="746"/>
      <c r="BC123" s="746"/>
      <c r="BD123" s="645"/>
      <c r="BE123" s="646"/>
      <c r="BF123" s="646"/>
      <c r="BG123" s="646"/>
      <c r="BH123" s="646"/>
      <c r="BI123" s="646"/>
      <c r="BJ123" s="646"/>
      <c r="BK123" s="646"/>
      <c r="BL123" s="646"/>
      <c r="BM123" s="646"/>
      <c r="BN123" s="646"/>
      <c r="BO123" s="646"/>
      <c r="BP123" s="646"/>
      <c r="BQ123" s="646"/>
      <c r="BR123" s="646"/>
      <c r="BS123" s="646"/>
      <c r="BT123" s="646"/>
      <c r="BU123" s="783"/>
      <c r="BV123" s="788"/>
      <c r="BW123" s="789"/>
      <c r="BX123" s="789"/>
      <c r="BY123" s="789"/>
      <c r="BZ123" s="789"/>
      <c r="CA123" s="789"/>
      <c r="CB123" s="789"/>
      <c r="CC123" s="789"/>
      <c r="CD123" s="789"/>
      <c r="CE123" s="789"/>
      <c r="CF123" s="789"/>
      <c r="CG123" s="789"/>
      <c r="CH123" s="789"/>
      <c r="CI123" s="789"/>
      <c r="CJ123" s="789"/>
      <c r="CK123" s="790"/>
      <c r="ES123" s="72"/>
      <c r="ET123" s="72"/>
      <c r="EU123" s="72"/>
      <c r="EV123" s="72"/>
      <c r="EW123" s="72"/>
      <c r="EX123" s="72"/>
      <c r="EY123" s="72"/>
      <c r="EZ123" s="72"/>
      <c r="FA123" s="72"/>
      <c r="FB123" s="72"/>
      <c r="FC123" s="72"/>
      <c r="FD123" s="72"/>
      <c r="FE123" s="72"/>
      <c r="FF123" s="72"/>
      <c r="FG123" s="72"/>
      <c r="FH123" s="72"/>
      <c r="FI123" s="72"/>
      <c r="FJ123" s="72"/>
      <c r="FK123" s="72"/>
      <c r="FL123" s="72"/>
      <c r="FM123" s="72"/>
    </row>
    <row r="124" spans="2:172" ht="5.25" customHeight="1">
      <c r="B124" s="633"/>
      <c r="C124" s="634"/>
      <c r="D124" s="661"/>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1"/>
      <c r="AA124" s="661"/>
      <c r="AB124" s="661"/>
      <c r="AC124" s="661"/>
      <c r="AD124" s="661"/>
      <c r="AE124" s="661"/>
      <c r="AF124" s="661"/>
      <c r="AG124" s="661"/>
      <c r="AH124" s="661"/>
      <c r="AI124" s="661"/>
      <c r="AJ124" s="661"/>
      <c r="AK124" s="661"/>
      <c r="AL124" s="662"/>
      <c r="AM124" s="663"/>
      <c r="AN124" s="664"/>
      <c r="AO124" s="664"/>
      <c r="AP124" s="664"/>
      <c r="AQ124" s="664"/>
      <c r="AR124" s="664"/>
      <c r="AS124" s="664"/>
      <c r="AT124" s="664"/>
      <c r="AU124" s="664"/>
      <c r="AV124" s="664"/>
      <c r="AW124" s="664"/>
      <c r="AX124" s="665"/>
      <c r="AY124" s="71"/>
      <c r="AZ124" s="633"/>
      <c r="BA124" s="635"/>
      <c r="BB124" s="746"/>
      <c r="BC124" s="746"/>
      <c r="BD124" s="645"/>
      <c r="BE124" s="646"/>
      <c r="BF124" s="646"/>
      <c r="BG124" s="646"/>
      <c r="BH124" s="646"/>
      <c r="BI124" s="646"/>
      <c r="BJ124" s="646"/>
      <c r="BK124" s="646"/>
      <c r="BL124" s="646"/>
      <c r="BM124" s="646"/>
      <c r="BN124" s="646"/>
      <c r="BO124" s="646"/>
      <c r="BP124" s="646"/>
      <c r="BQ124" s="646"/>
      <c r="BR124" s="646"/>
      <c r="BS124" s="646"/>
      <c r="BT124" s="646"/>
      <c r="BU124" s="783"/>
      <c r="BV124" s="788"/>
      <c r="BW124" s="789"/>
      <c r="BX124" s="789"/>
      <c r="BY124" s="789"/>
      <c r="BZ124" s="789"/>
      <c r="CA124" s="789"/>
      <c r="CB124" s="789"/>
      <c r="CC124" s="789"/>
      <c r="CD124" s="789"/>
      <c r="CE124" s="789"/>
      <c r="CF124" s="789"/>
      <c r="CG124" s="789"/>
      <c r="CH124" s="789"/>
      <c r="CI124" s="789"/>
      <c r="CJ124" s="789"/>
      <c r="CK124" s="790"/>
      <c r="ES124" s="72"/>
      <c r="ET124" s="72"/>
      <c r="EU124" s="72"/>
      <c r="EV124" s="72"/>
      <c r="EW124" s="72"/>
      <c r="EX124" s="72"/>
      <c r="EY124" s="72"/>
      <c r="EZ124" s="72"/>
      <c r="FA124" s="72"/>
      <c r="FB124" s="72"/>
      <c r="FC124" s="72"/>
      <c r="FD124" s="72"/>
      <c r="FE124" s="72"/>
      <c r="FF124" s="72"/>
      <c r="FG124" s="72"/>
      <c r="FH124" s="72"/>
      <c r="FI124" s="72"/>
      <c r="FJ124" s="72"/>
      <c r="FK124" s="72"/>
      <c r="FL124" s="72"/>
      <c r="FM124" s="72"/>
    </row>
    <row r="125" spans="2:172" ht="5.25" customHeight="1">
      <c r="B125" s="633"/>
      <c r="C125" s="634"/>
      <c r="D125" s="661"/>
      <c r="E125" s="661"/>
      <c r="F125" s="661"/>
      <c r="G125" s="661"/>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1"/>
      <c r="AL125" s="662"/>
      <c r="AM125" s="663"/>
      <c r="AN125" s="664"/>
      <c r="AO125" s="664"/>
      <c r="AP125" s="664"/>
      <c r="AQ125" s="664"/>
      <c r="AR125" s="664"/>
      <c r="AS125" s="664"/>
      <c r="AT125" s="664"/>
      <c r="AU125" s="664"/>
      <c r="AV125" s="664"/>
      <c r="AW125" s="664"/>
      <c r="AX125" s="665"/>
      <c r="AY125" s="72"/>
      <c r="AZ125" s="633"/>
      <c r="BA125" s="635"/>
      <c r="BB125" s="746"/>
      <c r="BC125" s="746"/>
      <c r="BD125" s="647"/>
      <c r="BE125" s="648"/>
      <c r="BF125" s="648"/>
      <c r="BG125" s="648"/>
      <c r="BH125" s="648"/>
      <c r="BI125" s="648"/>
      <c r="BJ125" s="648"/>
      <c r="BK125" s="648"/>
      <c r="BL125" s="648"/>
      <c r="BM125" s="648"/>
      <c r="BN125" s="648"/>
      <c r="BO125" s="648"/>
      <c r="BP125" s="648"/>
      <c r="BQ125" s="648"/>
      <c r="BR125" s="648"/>
      <c r="BS125" s="648"/>
      <c r="BT125" s="648"/>
      <c r="BU125" s="784"/>
      <c r="BV125" s="791"/>
      <c r="BW125" s="792"/>
      <c r="BX125" s="792"/>
      <c r="BY125" s="792"/>
      <c r="BZ125" s="792"/>
      <c r="CA125" s="792"/>
      <c r="CB125" s="792"/>
      <c r="CC125" s="792"/>
      <c r="CD125" s="792"/>
      <c r="CE125" s="792"/>
      <c r="CF125" s="792"/>
      <c r="CG125" s="792"/>
      <c r="CH125" s="792"/>
      <c r="CI125" s="792"/>
      <c r="CJ125" s="792"/>
      <c r="CK125" s="793"/>
      <c r="ES125" s="72"/>
      <c r="ET125" s="72"/>
      <c r="EU125" s="72"/>
      <c r="EV125" s="72"/>
      <c r="EW125" s="72"/>
      <c r="EX125" s="72"/>
      <c r="EY125" s="72"/>
      <c r="EZ125" s="72"/>
      <c r="FA125" s="72"/>
      <c r="FB125" s="72"/>
      <c r="FC125" s="72"/>
      <c r="FD125" s="72"/>
      <c r="FE125" s="72"/>
      <c r="FF125" s="72"/>
      <c r="FG125" s="72"/>
      <c r="FH125" s="72"/>
      <c r="FI125" s="72"/>
      <c r="FJ125" s="72"/>
      <c r="FK125" s="72"/>
      <c r="FL125" s="72"/>
      <c r="FM125" s="72"/>
    </row>
    <row r="126" spans="2:172" ht="5.25" customHeight="1">
      <c r="B126" s="633"/>
      <c r="C126" s="634"/>
      <c r="D126" s="659"/>
      <c r="E126" s="659"/>
      <c r="F126" s="659"/>
      <c r="G126" s="659"/>
      <c r="H126" s="659"/>
      <c r="I126" s="659"/>
      <c r="J126" s="659"/>
      <c r="K126" s="659"/>
      <c r="L126" s="659"/>
      <c r="M126" s="659"/>
      <c r="N126" s="659"/>
      <c r="O126" s="659"/>
      <c r="P126" s="659"/>
      <c r="Q126" s="659"/>
      <c r="R126" s="659"/>
      <c r="S126" s="659"/>
      <c r="T126" s="659"/>
      <c r="U126" s="659"/>
      <c r="V126" s="659"/>
      <c r="W126" s="659"/>
      <c r="X126" s="659"/>
      <c r="Y126" s="659"/>
      <c r="Z126" s="659"/>
      <c r="AA126" s="659"/>
      <c r="AB126" s="659"/>
      <c r="AC126" s="659"/>
      <c r="AD126" s="659"/>
      <c r="AE126" s="659"/>
      <c r="AF126" s="659"/>
      <c r="AG126" s="659"/>
      <c r="AH126" s="659"/>
      <c r="AI126" s="659"/>
      <c r="AJ126" s="659"/>
      <c r="AK126" s="659"/>
      <c r="AL126" s="660"/>
      <c r="AM126" s="663"/>
      <c r="AN126" s="664"/>
      <c r="AO126" s="664"/>
      <c r="AP126" s="664"/>
      <c r="AQ126" s="664"/>
      <c r="AR126" s="664"/>
      <c r="AS126" s="664"/>
      <c r="AT126" s="664"/>
      <c r="AU126" s="664"/>
      <c r="AV126" s="664"/>
      <c r="AW126" s="664"/>
      <c r="AX126" s="665"/>
      <c r="AY126" s="71"/>
      <c r="AZ126" s="633"/>
      <c r="BA126" s="635"/>
      <c r="BB126" s="709" t="s">
        <v>30</v>
      </c>
      <c r="BC126" s="710"/>
      <c r="BD126" s="715"/>
      <c r="BE126" s="716"/>
      <c r="BF126" s="716"/>
      <c r="BG126" s="716"/>
      <c r="BH126" s="716"/>
      <c r="BI126" s="716"/>
      <c r="BJ126" s="716"/>
      <c r="BK126" s="716"/>
      <c r="BL126" s="716"/>
      <c r="BM126" s="716"/>
      <c r="BN126" s="716"/>
      <c r="BO126" s="716"/>
      <c r="BP126" s="716"/>
      <c r="BQ126" s="716"/>
      <c r="BR126" s="716"/>
      <c r="BS126" s="716"/>
      <c r="BT126" s="716"/>
      <c r="BU126" s="717"/>
      <c r="BV126" s="800"/>
      <c r="BW126" s="801"/>
      <c r="BX126" s="801"/>
      <c r="BY126" s="801"/>
      <c r="BZ126" s="801"/>
      <c r="CA126" s="801"/>
      <c r="CB126" s="801"/>
      <c r="CC126" s="801"/>
      <c r="CD126" s="801"/>
      <c r="CE126" s="801"/>
      <c r="CF126" s="801"/>
      <c r="CG126" s="801"/>
      <c r="CH126" s="801"/>
      <c r="CI126" s="801"/>
      <c r="CJ126" s="801"/>
      <c r="CK126" s="802"/>
      <c r="CL126" s="93"/>
      <c r="CM126" s="92"/>
      <c r="CN126" s="92"/>
      <c r="CO126" s="92"/>
      <c r="CP126" s="92"/>
      <c r="CQ126" s="92"/>
      <c r="CR126" s="92"/>
      <c r="CS126" s="92"/>
      <c r="CT126" s="92"/>
      <c r="CU126" s="92"/>
      <c r="CV126" s="69"/>
      <c r="CW126" s="69"/>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82"/>
      <c r="EU126" s="82"/>
      <c r="EV126" s="82"/>
      <c r="EW126" s="82"/>
      <c r="EX126" s="71"/>
      <c r="EY126" s="71"/>
      <c r="EZ126" s="71"/>
      <c r="FA126" s="71"/>
      <c r="FB126" s="71"/>
      <c r="FC126" s="71"/>
      <c r="FD126" s="71"/>
      <c r="FE126" s="71"/>
      <c r="FF126" s="71"/>
      <c r="FG126" s="71"/>
      <c r="FH126" s="71"/>
      <c r="FI126" s="71"/>
      <c r="FJ126" s="72"/>
      <c r="FK126" s="72"/>
      <c r="FL126" s="72"/>
      <c r="FM126" s="72"/>
    </row>
    <row r="127" spans="2:172" ht="5.25" customHeight="1">
      <c r="B127" s="633"/>
      <c r="C127" s="634"/>
      <c r="D127" s="661"/>
      <c r="E127" s="661"/>
      <c r="F127" s="661"/>
      <c r="G127" s="661"/>
      <c r="H127" s="661"/>
      <c r="I127" s="661"/>
      <c r="J127" s="661"/>
      <c r="K127" s="661"/>
      <c r="L127" s="661"/>
      <c r="M127" s="661"/>
      <c r="N127" s="661"/>
      <c r="O127" s="661"/>
      <c r="P127" s="661"/>
      <c r="Q127" s="661"/>
      <c r="R127" s="661"/>
      <c r="S127" s="661"/>
      <c r="T127" s="661"/>
      <c r="U127" s="661"/>
      <c r="V127" s="661"/>
      <c r="W127" s="661"/>
      <c r="X127" s="661"/>
      <c r="Y127" s="661"/>
      <c r="Z127" s="661"/>
      <c r="AA127" s="661"/>
      <c r="AB127" s="661"/>
      <c r="AC127" s="661"/>
      <c r="AD127" s="661"/>
      <c r="AE127" s="661"/>
      <c r="AF127" s="661"/>
      <c r="AG127" s="661"/>
      <c r="AH127" s="661"/>
      <c r="AI127" s="661"/>
      <c r="AJ127" s="661"/>
      <c r="AK127" s="661"/>
      <c r="AL127" s="662"/>
      <c r="AM127" s="663"/>
      <c r="AN127" s="664"/>
      <c r="AO127" s="664"/>
      <c r="AP127" s="664"/>
      <c r="AQ127" s="664"/>
      <c r="AR127" s="664"/>
      <c r="AS127" s="664"/>
      <c r="AT127" s="664"/>
      <c r="AU127" s="664"/>
      <c r="AV127" s="664"/>
      <c r="AW127" s="664"/>
      <c r="AX127" s="665"/>
      <c r="AY127" s="71"/>
      <c r="AZ127" s="633"/>
      <c r="BA127" s="635"/>
      <c r="BB127" s="711"/>
      <c r="BC127" s="712"/>
      <c r="BD127" s="718"/>
      <c r="BE127" s="719"/>
      <c r="BF127" s="719"/>
      <c r="BG127" s="719"/>
      <c r="BH127" s="719"/>
      <c r="BI127" s="719"/>
      <c r="BJ127" s="719"/>
      <c r="BK127" s="719"/>
      <c r="BL127" s="719"/>
      <c r="BM127" s="719"/>
      <c r="BN127" s="719"/>
      <c r="BO127" s="719"/>
      <c r="BP127" s="719"/>
      <c r="BQ127" s="719"/>
      <c r="BR127" s="719"/>
      <c r="BS127" s="719"/>
      <c r="BT127" s="719"/>
      <c r="BU127" s="720"/>
      <c r="BV127" s="676"/>
      <c r="BW127" s="677"/>
      <c r="BX127" s="677"/>
      <c r="BY127" s="677"/>
      <c r="BZ127" s="677"/>
      <c r="CA127" s="677"/>
      <c r="CB127" s="677"/>
      <c r="CC127" s="677"/>
      <c r="CD127" s="677"/>
      <c r="CE127" s="677"/>
      <c r="CF127" s="677"/>
      <c r="CG127" s="677"/>
      <c r="CH127" s="677"/>
      <c r="CI127" s="677"/>
      <c r="CJ127" s="677"/>
      <c r="CK127" s="678"/>
      <c r="CL127" s="93"/>
      <c r="CM127" s="92"/>
      <c r="CN127" s="92"/>
      <c r="CO127" s="92"/>
      <c r="CP127" s="92"/>
      <c r="CQ127" s="92"/>
      <c r="CR127" s="92"/>
      <c r="CS127" s="92"/>
      <c r="CT127" s="92"/>
      <c r="CU127" s="92"/>
      <c r="CV127" s="69"/>
      <c r="CW127" s="69"/>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82"/>
      <c r="EU127" s="82"/>
      <c r="EV127" s="82"/>
      <c r="EW127" s="82"/>
      <c r="EX127" s="71"/>
      <c r="EY127" s="71"/>
      <c r="EZ127" s="71"/>
      <c r="FA127" s="71"/>
      <c r="FB127" s="71"/>
      <c r="FC127" s="71"/>
      <c r="FD127" s="71"/>
      <c r="FE127" s="71"/>
      <c r="FF127" s="71"/>
      <c r="FG127" s="71"/>
      <c r="FH127" s="71"/>
      <c r="FI127" s="71"/>
      <c r="FJ127" s="72"/>
      <c r="FK127" s="72"/>
      <c r="FL127" s="72"/>
      <c r="FM127" s="72"/>
    </row>
    <row r="128" spans="2:172" ht="5.25" customHeight="1">
      <c r="B128" s="633"/>
      <c r="C128" s="634"/>
      <c r="D128" s="661"/>
      <c r="E128" s="661"/>
      <c r="F128" s="661"/>
      <c r="G128" s="661"/>
      <c r="H128" s="661"/>
      <c r="I128" s="661"/>
      <c r="J128" s="661"/>
      <c r="K128" s="661"/>
      <c r="L128" s="661"/>
      <c r="M128" s="661"/>
      <c r="N128" s="661"/>
      <c r="O128" s="661"/>
      <c r="P128" s="661"/>
      <c r="Q128" s="661"/>
      <c r="R128" s="661"/>
      <c r="S128" s="661"/>
      <c r="T128" s="661"/>
      <c r="U128" s="661"/>
      <c r="V128" s="661"/>
      <c r="W128" s="661"/>
      <c r="X128" s="661"/>
      <c r="Y128" s="661"/>
      <c r="Z128" s="661"/>
      <c r="AA128" s="661"/>
      <c r="AB128" s="661"/>
      <c r="AC128" s="661"/>
      <c r="AD128" s="661"/>
      <c r="AE128" s="661"/>
      <c r="AF128" s="661"/>
      <c r="AG128" s="661"/>
      <c r="AH128" s="661"/>
      <c r="AI128" s="661"/>
      <c r="AJ128" s="661"/>
      <c r="AK128" s="661"/>
      <c r="AL128" s="662"/>
      <c r="AM128" s="663"/>
      <c r="AN128" s="664"/>
      <c r="AO128" s="664"/>
      <c r="AP128" s="664"/>
      <c r="AQ128" s="664"/>
      <c r="AR128" s="664"/>
      <c r="AS128" s="664"/>
      <c r="AT128" s="664"/>
      <c r="AU128" s="664"/>
      <c r="AV128" s="664"/>
      <c r="AW128" s="664"/>
      <c r="AX128" s="665"/>
      <c r="AY128" s="71"/>
      <c r="AZ128" s="633"/>
      <c r="BA128" s="635"/>
      <c r="BB128" s="711"/>
      <c r="BC128" s="712"/>
      <c r="BD128" s="718"/>
      <c r="BE128" s="719"/>
      <c r="BF128" s="719"/>
      <c r="BG128" s="719"/>
      <c r="BH128" s="719"/>
      <c r="BI128" s="719"/>
      <c r="BJ128" s="719"/>
      <c r="BK128" s="719"/>
      <c r="BL128" s="719"/>
      <c r="BM128" s="719"/>
      <c r="BN128" s="719"/>
      <c r="BO128" s="719"/>
      <c r="BP128" s="719"/>
      <c r="BQ128" s="719"/>
      <c r="BR128" s="719"/>
      <c r="BS128" s="719"/>
      <c r="BT128" s="719"/>
      <c r="BU128" s="720"/>
      <c r="BV128" s="676"/>
      <c r="BW128" s="677"/>
      <c r="BX128" s="677"/>
      <c r="BY128" s="677"/>
      <c r="BZ128" s="677"/>
      <c r="CA128" s="677"/>
      <c r="CB128" s="677"/>
      <c r="CC128" s="677"/>
      <c r="CD128" s="677"/>
      <c r="CE128" s="677"/>
      <c r="CF128" s="677"/>
      <c r="CG128" s="677"/>
      <c r="CH128" s="677"/>
      <c r="CI128" s="677"/>
      <c r="CJ128" s="677"/>
      <c r="CK128" s="678"/>
      <c r="CL128" s="93"/>
      <c r="CM128" s="92"/>
      <c r="CN128" s="92"/>
      <c r="CO128" s="92"/>
      <c r="CP128" s="92"/>
      <c r="CQ128" s="92"/>
      <c r="CR128" s="92"/>
      <c r="CS128" s="92"/>
      <c r="CT128" s="92"/>
      <c r="CU128" s="92"/>
      <c r="DO128" s="71"/>
      <c r="DP128" s="71"/>
      <c r="DQ128" s="71"/>
      <c r="DR128" s="71"/>
      <c r="DS128" s="71"/>
      <c r="DT128" s="71"/>
      <c r="DU128" s="71"/>
      <c r="DV128" s="71"/>
      <c r="DW128" s="71"/>
      <c r="DX128" s="71"/>
      <c r="DY128" s="71"/>
      <c r="DZ128" s="71"/>
      <c r="EA128" s="71"/>
      <c r="EB128" s="71"/>
      <c r="EC128" s="71"/>
      <c r="ED128" s="71"/>
      <c r="EE128" s="71"/>
      <c r="EF128" s="71"/>
      <c r="EG128" s="71"/>
      <c r="EH128" s="71"/>
      <c r="EI128" s="71"/>
      <c r="EJ128" s="71"/>
      <c r="EK128" s="71"/>
      <c r="EL128" s="71"/>
      <c r="EM128" s="71"/>
      <c r="EN128" s="71"/>
      <c r="EO128" s="71"/>
      <c r="EP128" s="71"/>
      <c r="EQ128" s="71"/>
      <c r="ER128" s="71"/>
      <c r="ES128" s="71"/>
      <c r="ET128" s="82"/>
      <c r="EU128" s="82"/>
      <c r="EV128" s="82"/>
      <c r="EW128" s="82"/>
      <c r="EX128" s="71"/>
      <c r="EY128" s="71"/>
      <c r="EZ128" s="71"/>
      <c r="FA128" s="71"/>
      <c r="FB128" s="71"/>
      <c r="FC128" s="71"/>
      <c r="FD128" s="71"/>
      <c r="FE128" s="71"/>
      <c r="FF128" s="71"/>
      <c r="FG128" s="71"/>
      <c r="FH128" s="71"/>
      <c r="FI128" s="71"/>
      <c r="FJ128" s="72"/>
      <c r="FK128" s="72"/>
      <c r="FL128" s="72"/>
      <c r="FM128" s="72"/>
    </row>
    <row r="129" spans="2:169" ht="5.25" customHeight="1">
      <c r="B129" s="633"/>
      <c r="C129" s="634"/>
      <c r="D129" s="661"/>
      <c r="E129" s="661"/>
      <c r="F129" s="661"/>
      <c r="G129" s="661"/>
      <c r="H129" s="661"/>
      <c r="I129" s="661"/>
      <c r="J129" s="661"/>
      <c r="K129" s="661"/>
      <c r="L129" s="661"/>
      <c r="M129" s="661"/>
      <c r="N129" s="661"/>
      <c r="O129" s="661"/>
      <c r="P129" s="661"/>
      <c r="Q129" s="661"/>
      <c r="R129" s="661"/>
      <c r="S129" s="661"/>
      <c r="T129" s="661"/>
      <c r="U129" s="661"/>
      <c r="V129" s="661"/>
      <c r="W129" s="661"/>
      <c r="X129" s="661"/>
      <c r="Y129" s="661"/>
      <c r="Z129" s="661"/>
      <c r="AA129" s="661"/>
      <c r="AB129" s="661"/>
      <c r="AC129" s="661"/>
      <c r="AD129" s="661"/>
      <c r="AE129" s="661"/>
      <c r="AF129" s="661"/>
      <c r="AG129" s="661"/>
      <c r="AH129" s="661"/>
      <c r="AI129" s="661"/>
      <c r="AJ129" s="661"/>
      <c r="AK129" s="661"/>
      <c r="AL129" s="662"/>
      <c r="AM129" s="663"/>
      <c r="AN129" s="664"/>
      <c r="AO129" s="664"/>
      <c r="AP129" s="664"/>
      <c r="AQ129" s="664"/>
      <c r="AR129" s="664"/>
      <c r="AS129" s="664"/>
      <c r="AT129" s="664"/>
      <c r="AU129" s="664"/>
      <c r="AV129" s="664"/>
      <c r="AW129" s="664"/>
      <c r="AX129" s="665"/>
      <c r="AY129" s="71"/>
      <c r="AZ129" s="633"/>
      <c r="BA129" s="635"/>
      <c r="BB129" s="711"/>
      <c r="BC129" s="712"/>
      <c r="BD129" s="718"/>
      <c r="BE129" s="719"/>
      <c r="BF129" s="719"/>
      <c r="BG129" s="719"/>
      <c r="BH129" s="719"/>
      <c r="BI129" s="719"/>
      <c r="BJ129" s="719"/>
      <c r="BK129" s="719"/>
      <c r="BL129" s="719"/>
      <c r="BM129" s="719"/>
      <c r="BN129" s="719"/>
      <c r="BO129" s="719"/>
      <c r="BP129" s="719"/>
      <c r="BQ129" s="719"/>
      <c r="BR129" s="719"/>
      <c r="BS129" s="719"/>
      <c r="BT129" s="719"/>
      <c r="BU129" s="720"/>
      <c r="BV129" s="676"/>
      <c r="BW129" s="677"/>
      <c r="BX129" s="677"/>
      <c r="BY129" s="677"/>
      <c r="BZ129" s="677"/>
      <c r="CA129" s="677"/>
      <c r="CB129" s="677"/>
      <c r="CC129" s="677"/>
      <c r="CD129" s="677"/>
      <c r="CE129" s="677"/>
      <c r="CF129" s="677"/>
      <c r="CG129" s="677"/>
      <c r="CH129" s="677"/>
      <c r="CI129" s="677"/>
      <c r="CJ129" s="677"/>
      <c r="CK129" s="678"/>
      <c r="CL129" s="93"/>
      <c r="CM129" s="92"/>
      <c r="CN129" s="92"/>
      <c r="CO129" s="92"/>
      <c r="CP129" s="92"/>
      <c r="CQ129" s="92"/>
      <c r="CR129" s="92"/>
      <c r="CS129" s="92"/>
      <c r="CT129" s="92"/>
      <c r="CU129" s="92"/>
      <c r="DO129" s="71"/>
      <c r="DP129" s="71"/>
      <c r="DQ129" s="71"/>
      <c r="DR129" s="71"/>
      <c r="DS129" s="71"/>
      <c r="DT129" s="71"/>
      <c r="DU129" s="71"/>
      <c r="DV129" s="71"/>
      <c r="DW129" s="71"/>
      <c r="DX129" s="71"/>
      <c r="DY129" s="71"/>
      <c r="DZ129" s="71"/>
      <c r="EA129" s="71"/>
      <c r="EB129" s="71"/>
      <c r="EC129" s="71"/>
      <c r="ED129" s="71"/>
      <c r="EE129" s="71"/>
      <c r="EF129" s="71"/>
      <c r="EG129" s="71"/>
      <c r="EH129" s="71"/>
      <c r="EI129" s="71"/>
      <c r="EJ129" s="71"/>
      <c r="EK129" s="71"/>
      <c r="EL129" s="71"/>
      <c r="EM129" s="71"/>
      <c r="EN129" s="71"/>
      <c r="EO129" s="71"/>
      <c r="EP129" s="71"/>
      <c r="EQ129" s="71"/>
      <c r="ER129" s="71"/>
      <c r="ES129" s="71"/>
      <c r="ET129" s="82"/>
      <c r="EU129" s="82"/>
      <c r="EV129" s="82"/>
      <c r="EW129" s="82"/>
      <c r="EX129" s="71"/>
      <c r="EY129" s="71"/>
      <c r="EZ129" s="71"/>
      <c r="FA129" s="71"/>
      <c r="FB129" s="71"/>
      <c r="FC129" s="71"/>
      <c r="FD129" s="71"/>
      <c r="FE129" s="71"/>
      <c r="FF129" s="71"/>
      <c r="FG129" s="71"/>
      <c r="FH129" s="71"/>
      <c r="FI129" s="71"/>
      <c r="FJ129" s="72"/>
      <c r="FK129" s="72"/>
      <c r="FL129" s="72"/>
      <c r="FM129" s="72"/>
    </row>
    <row r="130" spans="2:169" ht="5.25" customHeight="1">
      <c r="B130" s="633"/>
      <c r="C130" s="634"/>
      <c r="D130" s="661"/>
      <c r="E130" s="661"/>
      <c r="F130" s="661"/>
      <c r="G130" s="661"/>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2"/>
      <c r="AM130" s="663"/>
      <c r="AN130" s="664"/>
      <c r="AO130" s="664"/>
      <c r="AP130" s="664"/>
      <c r="AQ130" s="664"/>
      <c r="AR130" s="664"/>
      <c r="AS130" s="664"/>
      <c r="AT130" s="664"/>
      <c r="AU130" s="664"/>
      <c r="AV130" s="664"/>
      <c r="AW130" s="664"/>
      <c r="AX130" s="665"/>
      <c r="AY130" s="71"/>
      <c r="AZ130" s="633"/>
      <c r="BA130" s="635"/>
      <c r="BB130" s="711"/>
      <c r="BC130" s="712"/>
      <c r="BD130" s="721"/>
      <c r="BE130" s="722"/>
      <c r="BF130" s="722"/>
      <c r="BG130" s="722"/>
      <c r="BH130" s="722"/>
      <c r="BI130" s="722"/>
      <c r="BJ130" s="722"/>
      <c r="BK130" s="722"/>
      <c r="BL130" s="722"/>
      <c r="BM130" s="722"/>
      <c r="BN130" s="722"/>
      <c r="BO130" s="722"/>
      <c r="BP130" s="722"/>
      <c r="BQ130" s="722"/>
      <c r="BR130" s="722"/>
      <c r="BS130" s="722"/>
      <c r="BT130" s="722"/>
      <c r="BU130" s="723"/>
      <c r="BV130" s="727"/>
      <c r="BW130" s="728"/>
      <c r="BX130" s="728"/>
      <c r="BY130" s="728"/>
      <c r="BZ130" s="728"/>
      <c r="CA130" s="728"/>
      <c r="CB130" s="728"/>
      <c r="CC130" s="728"/>
      <c r="CD130" s="728"/>
      <c r="CE130" s="728"/>
      <c r="CF130" s="728"/>
      <c r="CG130" s="728"/>
      <c r="CH130" s="728"/>
      <c r="CI130" s="728"/>
      <c r="CJ130" s="728"/>
      <c r="CK130" s="729"/>
      <c r="CL130" s="93"/>
      <c r="CM130" s="92"/>
      <c r="CN130" s="92"/>
      <c r="CO130" s="92"/>
      <c r="CP130" s="92"/>
      <c r="CQ130" s="92"/>
      <c r="CR130" s="92"/>
      <c r="CS130" s="92"/>
      <c r="CT130" s="92"/>
      <c r="CU130" s="92"/>
      <c r="DO130" s="71"/>
      <c r="DP130" s="71"/>
      <c r="DQ130" s="71"/>
      <c r="DR130" s="71"/>
      <c r="DS130" s="71"/>
      <c r="DT130" s="71"/>
      <c r="DU130" s="71"/>
      <c r="DV130" s="71"/>
      <c r="DW130" s="71"/>
      <c r="DX130" s="71"/>
      <c r="DY130" s="71"/>
      <c r="DZ130" s="71"/>
      <c r="EA130" s="71"/>
      <c r="EB130" s="71"/>
      <c r="EC130" s="71"/>
      <c r="ED130" s="71"/>
      <c r="EE130" s="71"/>
      <c r="EF130" s="71"/>
      <c r="EG130" s="71"/>
      <c r="EH130" s="71"/>
      <c r="EI130" s="71"/>
      <c r="EJ130" s="71"/>
      <c r="EK130" s="71"/>
      <c r="EL130" s="71"/>
      <c r="EM130" s="71"/>
      <c r="EN130" s="71"/>
      <c r="EO130" s="71"/>
      <c r="EP130" s="71"/>
      <c r="EQ130" s="71"/>
      <c r="ER130" s="71"/>
      <c r="ES130" s="71"/>
      <c r="ET130" s="82"/>
      <c r="EU130" s="82"/>
      <c r="EV130" s="82"/>
      <c r="EW130" s="82"/>
      <c r="EX130" s="71"/>
      <c r="EY130" s="71"/>
      <c r="EZ130" s="71"/>
      <c r="FA130" s="71"/>
      <c r="FB130" s="71"/>
      <c r="FC130" s="71"/>
      <c r="FD130" s="71"/>
      <c r="FE130" s="71"/>
      <c r="FF130" s="71"/>
      <c r="FG130" s="71"/>
      <c r="FH130" s="71"/>
      <c r="FI130" s="71"/>
      <c r="FJ130" s="72"/>
      <c r="FK130" s="72"/>
      <c r="FL130" s="72"/>
      <c r="FM130" s="72"/>
    </row>
    <row r="131" spans="2:169" ht="5.25" customHeight="1">
      <c r="B131" s="633"/>
      <c r="C131" s="634"/>
      <c r="D131" s="659"/>
      <c r="E131" s="659"/>
      <c r="F131" s="659"/>
      <c r="G131" s="659"/>
      <c r="H131" s="659"/>
      <c r="I131" s="659"/>
      <c r="J131" s="659"/>
      <c r="K131" s="659"/>
      <c r="L131" s="659"/>
      <c r="M131" s="659"/>
      <c r="N131" s="659"/>
      <c r="O131" s="659"/>
      <c r="P131" s="659"/>
      <c r="Q131" s="659"/>
      <c r="R131" s="659"/>
      <c r="S131" s="659"/>
      <c r="T131" s="659"/>
      <c r="U131" s="659"/>
      <c r="V131" s="659"/>
      <c r="W131" s="659"/>
      <c r="X131" s="659"/>
      <c r="Y131" s="659"/>
      <c r="Z131" s="659"/>
      <c r="AA131" s="659"/>
      <c r="AB131" s="659"/>
      <c r="AC131" s="659"/>
      <c r="AD131" s="659"/>
      <c r="AE131" s="659"/>
      <c r="AF131" s="659"/>
      <c r="AG131" s="659"/>
      <c r="AH131" s="659"/>
      <c r="AI131" s="659"/>
      <c r="AJ131" s="659"/>
      <c r="AK131" s="659"/>
      <c r="AL131" s="660"/>
      <c r="AM131" s="663"/>
      <c r="AN131" s="664"/>
      <c r="AO131" s="664"/>
      <c r="AP131" s="664"/>
      <c r="AQ131" s="664"/>
      <c r="AR131" s="664"/>
      <c r="AS131" s="664"/>
      <c r="AT131" s="664"/>
      <c r="AU131" s="664"/>
      <c r="AV131" s="664"/>
      <c r="AW131" s="664"/>
      <c r="AX131" s="665"/>
      <c r="AY131" s="71"/>
      <c r="AZ131" s="633"/>
      <c r="BA131" s="635"/>
      <c r="BB131" s="711"/>
      <c r="BC131" s="712"/>
      <c r="BD131" s="730"/>
      <c r="BE131" s="731"/>
      <c r="BF131" s="731"/>
      <c r="BG131" s="731"/>
      <c r="BH131" s="731"/>
      <c r="BI131" s="731"/>
      <c r="BJ131" s="731"/>
      <c r="BK131" s="731"/>
      <c r="BL131" s="731"/>
      <c r="BM131" s="731"/>
      <c r="BN131" s="731"/>
      <c r="BO131" s="731"/>
      <c r="BP131" s="731"/>
      <c r="BQ131" s="731"/>
      <c r="BR131" s="731"/>
      <c r="BS131" s="731"/>
      <c r="BT131" s="731"/>
      <c r="BU131" s="732"/>
      <c r="BV131" s="673"/>
      <c r="BW131" s="674"/>
      <c r="BX131" s="674"/>
      <c r="BY131" s="674"/>
      <c r="BZ131" s="674"/>
      <c r="CA131" s="674"/>
      <c r="CB131" s="674"/>
      <c r="CC131" s="674"/>
      <c r="CD131" s="674"/>
      <c r="CE131" s="674"/>
      <c r="CF131" s="674"/>
      <c r="CG131" s="674"/>
      <c r="CH131" s="674"/>
      <c r="CI131" s="674"/>
      <c r="CJ131" s="674"/>
      <c r="CK131" s="675"/>
      <c r="DD131" s="80"/>
      <c r="DE131" s="80"/>
      <c r="DF131" s="80"/>
      <c r="DG131" s="80"/>
      <c r="DH131" s="80"/>
      <c r="DI131" s="80"/>
      <c r="DJ131" s="80"/>
      <c r="DK131" s="80"/>
      <c r="DL131" s="80"/>
      <c r="DM131" s="80"/>
      <c r="DN131" s="80"/>
      <c r="DO131" s="80"/>
      <c r="DP131" s="80"/>
      <c r="DQ131" s="80"/>
      <c r="DR131" s="80"/>
      <c r="DS131" s="80"/>
      <c r="DT131" s="80"/>
    </row>
    <row r="132" spans="2:169" ht="5.25" customHeight="1">
      <c r="B132" s="633"/>
      <c r="C132" s="634"/>
      <c r="D132" s="661"/>
      <c r="E132" s="661"/>
      <c r="F132" s="661"/>
      <c r="G132" s="661"/>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2"/>
      <c r="AM132" s="663"/>
      <c r="AN132" s="664"/>
      <c r="AO132" s="664"/>
      <c r="AP132" s="664"/>
      <c r="AQ132" s="664"/>
      <c r="AR132" s="664"/>
      <c r="AS132" s="664"/>
      <c r="AT132" s="664"/>
      <c r="AU132" s="664"/>
      <c r="AV132" s="664"/>
      <c r="AW132" s="664"/>
      <c r="AX132" s="665"/>
      <c r="AY132" s="71"/>
      <c r="AZ132" s="633"/>
      <c r="BA132" s="635"/>
      <c r="BB132" s="711"/>
      <c r="BC132" s="712"/>
      <c r="BD132" s="718"/>
      <c r="BE132" s="719"/>
      <c r="BF132" s="719"/>
      <c r="BG132" s="719"/>
      <c r="BH132" s="719"/>
      <c r="BI132" s="719"/>
      <c r="BJ132" s="719"/>
      <c r="BK132" s="719"/>
      <c r="BL132" s="719"/>
      <c r="BM132" s="719"/>
      <c r="BN132" s="719"/>
      <c r="BO132" s="719"/>
      <c r="BP132" s="719"/>
      <c r="BQ132" s="719"/>
      <c r="BR132" s="719"/>
      <c r="BS132" s="719"/>
      <c r="BT132" s="719"/>
      <c r="BU132" s="720"/>
      <c r="BV132" s="676"/>
      <c r="BW132" s="677"/>
      <c r="BX132" s="677"/>
      <c r="BY132" s="677"/>
      <c r="BZ132" s="677"/>
      <c r="CA132" s="677"/>
      <c r="CB132" s="677"/>
      <c r="CC132" s="677"/>
      <c r="CD132" s="677"/>
      <c r="CE132" s="677"/>
      <c r="CF132" s="677"/>
      <c r="CG132" s="677"/>
      <c r="CH132" s="677"/>
      <c r="CI132" s="677"/>
      <c r="CJ132" s="677"/>
      <c r="CK132" s="678"/>
      <c r="DD132" s="85"/>
      <c r="DE132" s="85"/>
      <c r="DF132" s="85"/>
      <c r="DG132" s="85"/>
      <c r="DH132" s="85"/>
      <c r="DI132" s="85"/>
      <c r="DJ132" s="85"/>
      <c r="DK132" s="85"/>
      <c r="DL132" s="85"/>
      <c r="DM132" s="85"/>
      <c r="DN132" s="85"/>
      <c r="DO132" s="85"/>
      <c r="DP132" s="85"/>
      <c r="DQ132" s="85"/>
      <c r="DR132" s="85"/>
      <c r="DS132" s="85"/>
      <c r="DT132" s="85"/>
    </row>
    <row r="133" spans="2:169" ht="5.25" customHeight="1">
      <c r="B133" s="633"/>
      <c r="C133" s="634"/>
      <c r="D133" s="661"/>
      <c r="E133" s="661"/>
      <c r="F133" s="661"/>
      <c r="G133" s="661"/>
      <c r="H133" s="661"/>
      <c r="I133" s="661"/>
      <c r="J133" s="661"/>
      <c r="K133" s="661"/>
      <c r="L133" s="661"/>
      <c r="M133" s="661"/>
      <c r="N133" s="661"/>
      <c r="O133" s="661"/>
      <c r="P133" s="661"/>
      <c r="Q133" s="661"/>
      <c r="R133" s="661"/>
      <c r="S133" s="661"/>
      <c r="T133" s="661"/>
      <c r="U133" s="661"/>
      <c r="V133" s="661"/>
      <c r="W133" s="661"/>
      <c r="X133" s="661"/>
      <c r="Y133" s="661"/>
      <c r="Z133" s="661"/>
      <c r="AA133" s="661"/>
      <c r="AB133" s="661"/>
      <c r="AC133" s="661"/>
      <c r="AD133" s="661"/>
      <c r="AE133" s="661"/>
      <c r="AF133" s="661"/>
      <c r="AG133" s="661"/>
      <c r="AH133" s="661"/>
      <c r="AI133" s="661"/>
      <c r="AJ133" s="661"/>
      <c r="AK133" s="661"/>
      <c r="AL133" s="662"/>
      <c r="AM133" s="663"/>
      <c r="AN133" s="664"/>
      <c r="AO133" s="664"/>
      <c r="AP133" s="664"/>
      <c r="AQ133" s="664"/>
      <c r="AR133" s="664"/>
      <c r="AS133" s="664"/>
      <c r="AT133" s="664"/>
      <c r="AU133" s="664"/>
      <c r="AV133" s="664"/>
      <c r="AW133" s="664"/>
      <c r="AX133" s="665"/>
      <c r="AY133" s="71"/>
      <c r="AZ133" s="633"/>
      <c r="BA133" s="635"/>
      <c r="BB133" s="711"/>
      <c r="BC133" s="712"/>
      <c r="BD133" s="718"/>
      <c r="BE133" s="719"/>
      <c r="BF133" s="719"/>
      <c r="BG133" s="719"/>
      <c r="BH133" s="719"/>
      <c r="BI133" s="719"/>
      <c r="BJ133" s="719"/>
      <c r="BK133" s="719"/>
      <c r="BL133" s="719"/>
      <c r="BM133" s="719"/>
      <c r="BN133" s="719"/>
      <c r="BO133" s="719"/>
      <c r="BP133" s="719"/>
      <c r="BQ133" s="719"/>
      <c r="BR133" s="719"/>
      <c r="BS133" s="719"/>
      <c r="BT133" s="719"/>
      <c r="BU133" s="720"/>
      <c r="BV133" s="676"/>
      <c r="BW133" s="677"/>
      <c r="BX133" s="677"/>
      <c r="BY133" s="677"/>
      <c r="BZ133" s="677"/>
      <c r="CA133" s="677"/>
      <c r="CB133" s="677"/>
      <c r="CC133" s="677"/>
      <c r="CD133" s="677"/>
      <c r="CE133" s="677"/>
      <c r="CF133" s="677"/>
      <c r="CG133" s="677"/>
      <c r="CH133" s="677"/>
      <c r="CI133" s="677"/>
      <c r="CJ133" s="677"/>
      <c r="CK133" s="678"/>
    </row>
    <row r="134" spans="2:169" ht="5.25" customHeight="1">
      <c r="B134" s="633"/>
      <c r="C134" s="634"/>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2"/>
      <c r="AM134" s="663"/>
      <c r="AN134" s="664"/>
      <c r="AO134" s="664"/>
      <c r="AP134" s="664"/>
      <c r="AQ134" s="664"/>
      <c r="AR134" s="664"/>
      <c r="AS134" s="664"/>
      <c r="AT134" s="664"/>
      <c r="AU134" s="664"/>
      <c r="AV134" s="664"/>
      <c r="AW134" s="664"/>
      <c r="AX134" s="665"/>
      <c r="AY134" s="71"/>
      <c r="AZ134" s="633"/>
      <c r="BA134" s="635"/>
      <c r="BB134" s="711"/>
      <c r="BC134" s="712"/>
      <c r="BD134" s="718"/>
      <c r="BE134" s="719"/>
      <c r="BF134" s="719"/>
      <c r="BG134" s="719"/>
      <c r="BH134" s="719"/>
      <c r="BI134" s="719"/>
      <c r="BJ134" s="719"/>
      <c r="BK134" s="719"/>
      <c r="BL134" s="719"/>
      <c r="BM134" s="719"/>
      <c r="BN134" s="719"/>
      <c r="BO134" s="719"/>
      <c r="BP134" s="719"/>
      <c r="BQ134" s="719"/>
      <c r="BR134" s="719"/>
      <c r="BS134" s="719"/>
      <c r="BT134" s="719"/>
      <c r="BU134" s="720"/>
      <c r="BV134" s="676"/>
      <c r="BW134" s="677"/>
      <c r="BX134" s="677"/>
      <c r="BY134" s="677"/>
      <c r="BZ134" s="677"/>
      <c r="CA134" s="677"/>
      <c r="CB134" s="677"/>
      <c r="CC134" s="677"/>
      <c r="CD134" s="677"/>
      <c r="CE134" s="677"/>
      <c r="CF134" s="677"/>
      <c r="CG134" s="677"/>
      <c r="CH134" s="677"/>
      <c r="CI134" s="677"/>
      <c r="CJ134" s="677"/>
      <c r="CK134" s="678"/>
    </row>
    <row r="135" spans="2:169" ht="5.25" customHeight="1">
      <c r="B135" s="633"/>
      <c r="C135" s="634"/>
      <c r="D135" s="661"/>
      <c r="E135" s="661"/>
      <c r="F135" s="661"/>
      <c r="G135" s="661"/>
      <c r="H135" s="661"/>
      <c r="I135" s="661"/>
      <c r="J135" s="661"/>
      <c r="K135" s="661"/>
      <c r="L135" s="661"/>
      <c r="M135" s="661"/>
      <c r="N135" s="661"/>
      <c r="O135" s="661"/>
      <c r="P135" s="661"/>
      <c r="Q135" s="661"/>
      <c r="R135" s="661"/>
      <c r="S135" s="661"/>
      <c r="T135" s="661"/>
      <c r="U135" s="661"/>
      <c r="V135" s="661"/>
      <c r="W135" s="661"/>
      <c r="X135" s="661"/>
      <c r="Y135" s="661"/>
      <c r="Z135" s="661"/>
      <c r="AA135" s="661"/>
      <c r="AB135" s="661"/>
      <c r="AC135" s="661"/>
      <c r="AD135" s="661"/>
      <c r="AE135" s="661"/>
      <c r="AF135" s="661"/>
      <c r="AG135" s="661"/>
      <c r="AH135" s="661"/>
      <c r="AI135" s="661"/>
      <c r="AJ135" s="661"/>
      <c r="AK135" s="661"/>
      <c r="AL135" s="662"/>
      <c r="AM135" s="663"/>
      <c r="AN135" s="664"/>
      <c r="AO135" s="664"/>
      <c r="AP135" s="664"/>
      <c r="AQ135" s="664"/>
      <c r="AR135" s="664"/>
      <c r="AS135" s="664"/>
      <c r="AT135" s="664"/>
      <c r="AU135" s="664"/>
      <c r="AV135" s="664"/>
      <c r="AW135" s="664"/>
      <c r="AX135" s="665"/>
      <c r="AY135" s="71"/>
      <c r="AZ135" s="633"/>
      <c r="BA135" s="635"/>
      <c r="BB135" s="711"/>
      <c r="BC135" s="712"/>
      <c r="BD135" s="721"/>
      <c r="BE135" s="722"/>
      <c r="BF135" s="722"/>
      <c r="BG135" s="722"/>
      <c r="BH135" s="722"/>
      <c r="BI135" s="722"/>
      <c r="BJ135" s="722"/>
      <c r="BK135" s="722"/>
      <c r="BL135" s="722"/>
      <c r="BM135" s="722"/>
      <c r="BN135" s="722"/>
      <c r="BO135" s="722"/>
      <c r="BP135" s="722"/>
      <c r="BQ135" s="722"/>
      <c r="BR135" s="722"/>
      <c r="BS135" s="722"/>
      <c r="BT135" s="722"/>
      <c r="BU135" s="723"/>
      <c r="BV135" s="727"/>
      <c r="BW135" s="728"/>
      <c r="BX135" s="728"/>
      <c r="BY135" s="728"/>
      <c r="BZ135" s="728"/>
      <c r="CA135" s="728"/>
      <c r="CB135" s="728"/>
      <c r="CC135" s="728"/>
      <c r="CD135" s="728"/>
      <c r="CE135" s="728"/>
      <c r="CF135" s="728"/>
      <c r="CG135" s="728"/>
      <c r="CH135" s="728"/>
      <c r="CI135" s="728"/>
      <c r="CJ135" s="728"/>
      <c r="CK135" s="729"/>
    </row>
    <row r="136" spans="2:169" ht="5.25" customHeight="1">
      <c r="B136" s="633"/>
      <c r="C136" s="634"/>
      <c r="D136" s="659"/>
      <c r="E136" s="659"/>
      <c r="F136" s="659"/>
      <c r="G136" s="659"/>
      <c r="H136" s="659"/>
      <c r="I136" s="659"/>
      <c r="J136" s="659"/>
      <c r="K136" s="659"/>
      <c r="L136" s="659"/>
      <c r="M136" s="659"/>
      <c r="N136" s="659"/>
      <c r="O136" s="659"/>
      <c r="P136" s="659"/>
      <c r="Q136" s="659"/>
      <c r="R136" s="659"/>
      <c r="S136" s="659"/>
      <c r="T136" s="659"/>
      <c r="U136" s="659"/>
      <c r="V136" s="659"/>
      <c r="W136" s="659"/>
      <c r="X136" s="659"/>
      <c r="Y136" s="659"/>
      <c r="Z136" s="659"/>
      <c r="AA136" s="659"/>
      <c r="AB136" s="659"/>
      <c r="AC136" s="659"/>
      <c r="AD136" s="659"/>
      <c r="AE136" s="659"/>
      <c r="AF136" s="659"/>
      <c r="AG136" s="659"/>
      <c r="AH136" s="659"/>
      <c r="AI136" s="659"/>
      <c r="AJ136" s="659"/>
      <c r="AK136" s="659"/>
      <c r="AL136" s="660"/>
      <c r="AM136" s="663"/>
      <c r="AN136" s="664"/>
      <c r="AO136" s="664"/>
      <c r="AP136" s="664"/>
      <c r="AQ136" s="664"/>
      <c r="AR136" s="664"/>
      <c r="AS136" s="664"/>
      <c r="AT136" s="664"/>
      <c r="AU136" s="664"/>
      <c r="AV136" s="664"/>
      <c r="AW136" s="664"/>
      <c r="AX136" s="665"/>
      <c r="AY136" s="71"/>
      <c r="AZ136" s="633"/>
      <c r="BA136" s="635"/>
      <c r="BB136" s="711"/>
      <c r="BC136" s="712"/>
      <c r="BD136" s="736"/>
      <c r="BE136" s="737"/>
      <c r="BF136" s="737"/>
      <c r="BG136" s="737"/>
      <c r="BH136" s="737"/>
      <c r="BI136" s="737"/>
      <c r="BJ136" s="737"/>
      <c r="BK136" s="737"/>
      <c r="BL136" s="737"/>
      <c r="BM136" s="737"/>
      <c r="BN136" s="737"/>
      <c r="BO136" s="737"/>
      <c r="BP136" s="737"/>
      <c r="BQ136" s="737"/>
      <c r="BR136" s="737"/>
      <c r="BS136" s="737"/>
      <c r="BT136" s="737"/>
      <c r="BU136" s="738"/>
      <c r="BV136" s="673"/>
      <c r="BW136" s="674"/>
      <c r="BX136" s="674"/>
      <c r="BY136" s="674"/>
      <c r="BZ136" s="674"/>
      <c r="CA136" s="674"/>
      <c r="CB136" s="674"/>
      <c r="CC136" s="674"/>
      <c r="CD136" s="674"/>
      <c r="CE136" s="674"/>
      <c r="CF136" s="674"/>
      <c r="CG136" s="674"/>
      <c r="CH136" s="674"/>
      <c r="CI136" s="674"/>
      <c r="CJ136" s="674"/>
      <c r="CK136" s="675"/>
    </row>
    <row r="137" spans="2:169" ht="5.25" customHeight="1">
      <c r="B137" s="633"/>
      <c r="C137" s="634"/>
      <c r="D137" s="661"/>
      <c r="E137" s="661"/>
      <c r="F137" s="661"/>
      <c r="G137" s="661"/>
      <c r="H137" s="661"/>
      <c r="I137" s="661"/>
      <c r="J137" s="661"/>
      <c r="K137" s="661"/>
      <c r="L137" s="661"/>
      <c r="M137" s="661"/>
      <c r="N137" s="661"/>
      <c r="O137" s="661"/>
      <c r="P137" s="661"/>
      <c r="Q137" s="661"/>
      <c r="R137" s="661"/>
      <c r="S137" s="661"/>
      <c r="T137" s="661"/>
      <c r="U137" s="661"/>
      <c r="V137" s="661"/>
      <c r="W137" s="661"/>
      <c r="X137" s="661"/>
      <c r="Y137" s="661"/>
      <c r="Z137" s="661"/>
      <c r="AA137" s="661"/>
      <c r="AB137" s="661"/>
      <c r="AC137" s="661"/>
      <c r="AD137" s="661"/>
      <c r="AE137" s="661"/>
      <c r="AF137" s="661"/>
      <c r="AG137" s="661"/>
      <c r="AH137" s="661"/>
      <c r="AI137" s="661"/>
      <c r="AJ137" s="661"/>
      <c r="AK137" s="661"/>
      <c r="AL137" s="662"/>
      <c r="AM137" s="663"/>
      <c r="AN137" s="664"/>
      <c r="AO137" s="664"/>
      <c r="AP137" s="664"/>
      <c r="AQ137" s="664"/>
      <c r="AR137" s="664"/>
      <c r="AS137" s="664"/>
      <c r="AT137" s="664"/>
      <c r="AU137" s="664"/>
      <c r="AV137" s="664"/>
      <c r="AW137" s="664"/>
      <c r="AX137" s="665"/>
      <c r="AY137" s="71"/>
      <c r="AZ137" s="633"/>
      <c r="BA137" s="635"/>
      <c r="BB137" s="711"/>
      <c r="BC137" s="712"/>
      <c r="BD137" s="711"/>
      <c r="BE137" s="739"/>
      <c r="BF137" s="739"/>
      <c r="BG137" s="739"/>
      <c r="BH137" s="739"/>
      <c r="BI137" s="739"/>
      <c r="BJ137" s="739"/>
      <c r="BK137" s="739"/>
      <c r="BL137" s="739"/>
      <c r="BM137" s="739"/>
      <c r="BN137" s="739"/>
      <c r="BO137" s="739"/>
      <c r="BP137" s="739"/>
      <c r="BQ137" s="739"/>
      <c r="BR137" s="739"/>
      <c r="BS137" s="739"/>
      <c r="BT137" s="739"/>
      <c r="BU137" s="740"/>
      <c r="BV137" s="676"/>
      <c r="BW137" s="677"/>
      <c r="BX137" s="677"/>
      <c r="BY137" s="677"/>
      <c r="BZ137" s="677"/>
      <c r="CA137" s="677"/>
      <c r="CB137" s="677"/>
      <c r="CC137" s="677"/>
      <c r="CD137" s="677"/>
      <c r="CE137" s="677"/>
      <c r="CF137" s="677"/>
      <c r="CG137" s="677"/>
      <c r="CH137" s="677"/>
      <c r="CI137" s="677"/>
      <c r="CJ137" s="677"/>
      <c r="CK137" s="678"/>
    </row>
    <row r="138" spans="2:169" ht="5.25" customHeight="1">
      <c r="B138" s="633"/>
      <c r="C138" s="634"/>
      <c r="D138" s="661"/>
      <c r="E138" s="661"/>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1"/>
      <c r="AD138" s="661"/>
      <c r="AE138" s="661"/>
      <c r="AF138" s="661"/>
      <c r="AG138" s="661"/>
      <c r="AH138" s="661"/>
      <c r="AI138" s="661"/>
      <c r="AJ138" s="661"/>
      <c r="AK138" s="661"/>
      <c r="AL138" s="662"/>
      <c r="AM138" s="663"/>
      <c r="AN138" s="664"/>
      <c r="AO138" s="664"/>
      <c r="AP138" s="664"/>
      <c r="AQ138" s="664"/>
      <c r="AR138" s="664"/>
      <c r="AS138" s="664"/>
      <c r="AT138" s="664"/>
      <c r="AU138" s="664"/>
      <c r="AV138" s="664"/>
      <c r="AW138" s="664"/>
      <c r="AX138" s="665"/>
      <c r="AY138" s="71"/>
      <c r="AZ138" s="633"/>
      <c r="BA138" s="635"/>
      <c r="BB138" s="711"/>
      <c r="BC138" s="712"/>
      <c r="BD138" s="711"/>
      <c r="BE138" s="739"/>
      <c r="BF138" s="739"/>
      <c r="BG138" s="739"/>
      <c r="BH138" s="739"/>
      <c r="BI138" s="739"/>
      <c r="BJ138" s="739"/>
      <c r="BK138" s="739"/>
      <c r="BL138" s="739"/>
      <c r="BM138" s="739"/>
      <c r="BN138" s="739"/>
      <c r="BO138" s="739"/>
      <c r="BP138" s="739"/>
      <c r="BQ138" s="739"/>
      <c r="BR138" s="739"/>
      <c r="BS138" s="739"/>
      <c r="BT138" s="739"/>
      <c r="BU138" s="740"/>
      <c r="BV138" s="676"/>
      <c r="BW138" s="677"/>
      <c r="BX138" s="677"/>
      <c r="BY138" s="677"/>
      <c r="BZ138" s="677"/>
      <c r="CA138" s="677"/>
      <c r="CB138" s="677"/>
      <c r="CC138" s="677"/>
      <c r="CD138" s="677"/>
      <c r="CE138" s="677"/>
      <c r="CF138" s="677"/>
      <c r="CG138" s="677"/>
      <c r="CH138" s="677"/>
      <c r="CI138" s="677"/>
      <c r="CJ138" s="677"/>
      <c r="CK138" s="678"/>
    </row>
    <row r="139" spans="2:169" ht="5.25" customHeight="1">
      <c r="B139" s="633"/>
      <c r="C139" s="634"/>
      <c r="D139" s="661"/>
      <c r="E139" s="661"/>
      <c r="F139" s="661"/>
      <c r="G139" s="661"/>
      <c r="H139" s="661"/>
      <c r="I139" s="661"/>
      <c r="J139" s="661"/>
      <c r="K139" s="661"/>
      <c r="L139" s="661"/>
      <c r="M139" s="661"/>
      <c r="N139" s="661"/>
      <c r="O139" s="661"/>
      <c r="P139" s="661"/>
      <c r="Q139" s="661"/>
      <c r="R139" s="661"/>
      <c r="S139" s="661"/>
      <c r="T139" s="661"/>
      <c r="U139" s="661"/>
      <c r="V139" s="661"/>
      <c r="W139" s="661"/>
      <c r="X139" s="661"/>
      <c r="Y139" s="661"/>
      <c r="Z139" s="661"/>
      <c r="AA139" s="661"/>
      <c r="AB139" s="661"/>
      <c r="AC139" s="661"/>
      <c r="AD139" s="661"/>
      <c r="AE139" s="661"/>
      <c r="AF139" s="661"/>
      <c r="AG139" s="661"/>
      <c r="AH139" s="661"/>
      <c r="AI139" s="661"/>
      <c r="AJ139" s="661"/>
      <c r="AK139" s="661"/>
      <c r="AL139" s="662"/>
      <c r="AM139" s="663"/>
      <c r="AN139" s="664"/>
      <c r="AO139" s="664"/>
      <c r="AP139" s="664"/>
      <c r="AQ139" s="664"/>
      <c r="AR139" s="664"/>
      <c r="AS139" s="664"/>
      <c r="AT139" s="664"/>
      <c r="AU139" s="664"/>
      <c r="AV139" s="664"/>
      <c r="AW139" s="664"/>
      <c r="AX139" s="665"/>
      <c r="AY139" s="71"/>
      <c r="AZ139" s="633"/>
      <c r="BA139" s="635"/>
      <c r="BB139" s="711"/>
      <c r="BC139" s="712"/>
      <c r="BD139" s="711"/>
      <c r="BE139" s="739"/>
      <c r="BF139" s="739"/>
      <c r="BG139" s="739"/>
      <c r="BH139" s="739"/>
      <c r="BI139" s="739"/>
      <c r="BJ139" s="739"/>
      <c r="BK139" s="739"/>
      <c r="BL139" s="739"/>
      <c r="BM139" s="739"/>
      <c r="BN139" s="739"/>
      <c r="BO139" s="739"/>
      <c r="BP139" s="739"/>
      <c r="BQ139" s="739"/>
      <c r="BR139" s="739"/>
      <c r="BS139" s="739"/>
      <c r="BT139" s="739"/>
      <c r="BU139" s="740"/>
      <c r="BV139" s="676"/>
      <c r="BW139" s="677"/>
      <c r="BX139" s="677"/>
      <c r="BY139" s="677"/>
      <c r="BZ139" s="677"/>
      <c r="CA139" s="677"/>
      <c r="CB139" s="677"/>
      <c r="CC139" s="677"/>
      <c r="CD139" s="677"/>
      <c r="CE139" s="677"/>
      <c r="CF139" s="677"/>
      <c r="CG139" s="677"/>
      <c r="CH139" s="677"/>
      <c r="CI139" s="677"/>
      <c r="CJ139" s="677"/>
      <c r="CK139" s="678"/>
    </row>
    <row r="140" spans="2:169" ht="5.25" customHeight="1" thickBot="1">
      <c r="B140" s="633"/>
      <c r="C140" s="634"/>
      <c r="D140" s="661"/>
      <c r="E140" s="661"/>
      <c r="F140" s="661"/>
      <c r="G140" s="661"/>
      <c r="H140" s="661"/>
      <c r="I140" s="661"/>
      <c r="J140" s="661"/>
      <c r="K140" s="661"/>
      <c r="L140" s="661"/>
      <c r="M140" s="661"/>
      <c r="N140" s="661"/>
      <c r="O140" s="661"/>
      <c r="P140" s="661"/>
      <c r="Q140" s="661"/>
      <c r="R140" s="661"/>
      <c r="S140" s="661"/>
      <c r="T140" s="661"/>
      <c r="U140" s="661"/>
      <c r="V140" s="661"/>
      <c r="W140" s="661"/>
      <c r="X140" s="661"/>
      <c r="Y140" s="661"/>
      <c r="Z140" s="661"/>
      <c r="AA140" s="661"/>
      <c r="AB140" s="661"/>
      <c r="AC140" s="661"/>
      <c r="AD140" s="661"/>
      <c r="AE140" s="661"/>
      <c r="AF140" s="661"/>
      <c r="AG140" s="661"/>
      <c r="AH140" s="661"/>
      <c r="AI140" s="661"/>
      <c r="AJ140" s="661"/>
      <c r="AK140" s="661"/>
      <c r="AL140" s="662"/>
      <c r="AM140" s="733"/>
      <c r="AN140" s="734"/>
      <c r="AO140" s="734"/>
      <c r="AP140" s="734"/>
      <c r="AQ140" s="734"/>
      <c r="AR140" s="734"/>
      <c r="AS140" s="734"/>
      <c r="AT140" s="734"/>
      <c r="AU140" s="734"/>
      <c r="AV140" s="734"/>
      <c r="AW140" s="734"/>
      <c r="AX140" s="735"/>
      <c r="AY140" s="71"/>
      <c r="AZ140" s="633"/>
      <c r="BA140" s="635"/>
      <c r="BB140" s="711"/>
      <c r="BC140" s="712"/>
      <c r="BD140" s="769"/>
      <c r="BE140" s="770"/>
      <c r="BF140" s="770"/>
      <c r="BG140" s="770"/>
      <c r="BH140" s="770"/>
      <c r="BI140" s="770"/>
      <c r="BJ140" s="770"/>
      <c r="BK140" s="770"/>
      <c r="BL140" s="770"/>
      <c r="BM140" s="770"/>
      <c r="BN140" s="770"/>
      <c r="BO140" s="770"/>
      <c r="BP140" s="770"/>
      <c r="BQ140" s="770"/>
      <c r="BR140" s="770"/>
      <c r="BS140" s="770"/>
      <c r="BT140" s="770"/>
      <c r="BU140" s="771"/>
      <c r="BV140" s="679"/>
      <c r="BW140" s="680"/>
      <c r="BX140" s="680"/>
      <c r="BY140" s="680"/>
      <c r="BZ140" s="680"/>
      <c r="CA140" s="680"/>
      <c r="CB140" s="680"/>
      <c r="CC140" s="680"/>
      <c r="CD140" s="680"/>
      <c r="CE140" s="680"/>
      <c r="CF140" s="680"/>
      <c r="CG140" s="680"/>
      <c r="CH140" s="680"/>
      <c r="CI140" s="680"/>
      <c r="CJ140" s="680"/>
      <c r="CK140" s="681"/>
    </row>
    <row r="141" spans="2:169" ht="5.25" customHeight="1">
      <c r="B141" s="608" t="s">
        <v>31</v>
      </c>
      <c r="C141" s="609"/>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9"/>
      <c r="AL141" s="636"/>
      <c r="AM141" s="751">
        <f>SUM(AM106:AX140)</f>
        <v>0</v>
      </c>
      <c r="AN141" s="752"/>
      <c r="AO141" s="752"/>
      <c r="AP141" s="752"/>
      <c r="AQ141" s="752"/>
      <c r="AR141" s="752"/>
      <c r="AS141" s="752"/>
      <c r="AT141" s="752"/>
      <c r="AU141" s="752"/>
      <c r="AV141" s="752"/>
      <c r="AW141" s="752"/>
      <c r="AX141" s="753"/>
      <c r="AY141" s="71"/>
      <c r="AZ141" s="691" t="s">
        <v>139</v>
      </c>
      <c r="BA141" s="692"/>
      <c r="BB141" s="692"/>
      <c r="BC141" s="692"/>
      <c r="BD141" s="692"/>
      <c r="BE141" s="692"/>
      <c r="BF141" s="692"/>
      <c r="BG141" s="692"/>
      <c r="BH141" s="692"/>
      <c r="BI141" s="692"/>
      <c r="BJ141" s="692"/>
      <c r="BK141" s="692"/>
      <c r="BL141" s="692"/>
      <c r="BM141" s="692"/>
      <c r="BN141" s="692"/>
      <c r="BO141" s="692"/>
      <c r="BP141" s="692"/>
      <c r="BQ141" s="692"/>
      <c r="BR141" s="692"/>
      <c r="BS141" s="692"/>
      <c r="BT141" s="692"/>
      <c r="BU141" s="693"/>
      <c r="BV141" s="760" t="e">
        <f ca="1">SUM(BV111:CK125)</f>
        <v>#DIV/0!</v>
      </c>
      <c r="BW141" s="761"/>
      <c r="BX141" s="761"/>
      <c r="BY141" s="761"/>
      <c r="BZ141" s="761"/>
      <c r="CA141" s="761"/>
      <c r="CB141" s="761"/>
      <c r="CC141" s="761"/>
      <c r="CD141" s="761"/>
      <c r="CE141" s="761"/>
      <c r="CF141" s="761"/>
      <c r="CG141" s="761"/>
      <c r="CH141" s="761"/>
      <c r="CI141" s="761"/>
      <c r="CJ141" s="761"/>
      <c r="CK141" s="762"/>
    </row>
    <row r="142" spans="2:169" ht="5.25" customHeight="1">
      <c r="B142" s="612"/>
      <c r="C142" s="610"/>
      <c r="D142" s="610"/>
      <c r="E142" s="610"/>
      <c r="F142" s="610"/>
      <c r="G142" s="610"/>
      <c r="H142" s="610"/>
      <c r="I142" s="610"/>
      <c r="J142" s="610"/>
      <c r="K142" s="610"/>
      <c r="L142" s="610"/>
      <c r="M142" s="610"/>
      <c r="N142" s="610"/>
      <c r="O142" s="610"/>
      <c r="P142" s="610"/>
      <c r="Q142" s="610"/>
      <c r="R142" s="610"/>
      <c r="S142" s="610"/>
      <c r="T142" s="610"/>
      <c r="U142" s="610"/>
      <c r="V142" s="610"/>
      <c r="W142" s="610"/>
      <c r="X142" s="610"/>
      <c r="Y142" s="610"/>
      <c r="Z142" s="610"/>
      <c r="AA142" s="610"/>
      <c r="AB142" s="610"/>
      <c r="AC142" s="610"/>
      <c r="AD142" s="610"/>
      <c r="AE142" s="610"/>
      <c r="AF142" s="610"/>
      <c r="AG142" s="610"/>
      <c r="AH142" s="610"/>
      <c r="AI142" s="610"/>
      <c r="AJ142" s="610"/>
      <c r="AK142" s="610"/>
      <c r="AL142" s="611"/>
      <c r="AM142" s="754"/>
      <c r="AN142" s="755"/>
      <c r="AO142" s="755"/>
      <c r="AP142" s="755"/>
      <c r="AQ142" s="755"/>
      <c r="AR142" s="755"/>
      <c r="AS142" s="755"/>
      <c r="AT142" s="755"/>
      <c r="AU142" s="755"/>
      <c r="AV142" s="755"/>
      <c r="AW142" s="755"/>
      <c r="AX142" s="756"/>
      <c r="AY142" s="71"/>
      <c r="AZ142" s="694"/>
      <c r="BA142" s="695"/>
      <c r="BB142" s="695"/>
      <c r="BC142" s="695"/>
      <c r="BD142" s="695"/>
      <c r="BE142" s="695"/>
      <c r="BF142" s="695"/>
      <c r="BG142" s="695"/>
      <c r="BH142" s="695"/>
      <c r="BI142" s="695"/>
      <c r="BJ142" s="695"/>
      <c r="BK142" s="695"/>
      <c r="BL142" s="695"/>
      <c r="BM142" s="695"/>
      <c r="BN142" s="695"/>
      <c r="BO142" s="695"/>
      <c r="BP142" s="695"/>
      <c r="BQ142" s="695"/>
      <c r="BR142" s="695"/>
      <c r="BS142" s="695"/>
      <c r="BT142" s="695"/>
      <c r="BU142" s="696"/>
      <c r="BV142" s="763"/>
      <c r="BW142" s="764"/>
      <c r="BX142" s="764"/>
      <c r="BY142" s="764"/>
      <c r="BZ142" s="764"/>
      <c r="CA142" s="764"/>
      <c r="CB142" s="764"/>
      <c r="CC142" s="764"/>
      <c r="CD142" s="764"/>
      <c r="CE142" s="764"/>
      <c r="CF142" s="764"/>
      <c r="CG142" s="764"/>
      <c r="CH142" s="764"/>
      <c r="CI142" s="764"/>
      <c r="CJ142" s="764"/>
      <c r="CK142" s="765"/>
    </row>
    <row r="143" spans="2:169" ht="5.25" customHeight="1">
      <c r="B143" s="612"/>
      <c r="C143" s="610"/>
      <c r="D143" s="610"/>
      <c r="E143" s="610"/>
      <c r="F143" s="610"/>
      <c r="G143" s="610"/>
      <c r="H143" s="610"/>
      <c r="I143" s="610"/>
      <c r="J143" s="610"/>
      <c r="K143" s="610"/>
      <c r="L143" s="610"/>
      <c r="M143" s="610"/>
      <c r="N143" s="610"/>
      <c r="O143" s="610"/>
      <c r="P143" s="610"/>
      <c r="Q143" s="610"/>
      <c r="R143" s="610"/>
      <c r="S143" s="610"/>
      <c r="T143" s="610"/>
      <c r="U143" s="610"/>
      <c r="V143" s="610"/>
      <c r="W143" s="610"/>
      <c r="X143" s="610"/>
      <c r="Y143" s="610"/>
      <c r="Z143" s="610"/>
      <c r="AA143" s="610"/>
      <c r="AB143" s="610"/>
      <c r="AC143" s="610"/>
      <c r="AD143" s="610"/>
      <c r="AE143" s="610"/>
      <c r="AF143" s="610"/>
      <c r="AG143" s="610"/>
      <c r="AH143" s="610"/>
      <c r="AI143" s="610"/>
      <c r="AJ143" s="610"/>
      <c r="AK143" s="610"/>
      <c r="AL143" s="611"/>
      <c r="AM143" s="754"/>
      <c r="AN143" s="755"/>
      <c r="AO143" s="755"/>
      <c r="AP143" s="755"/>
      <c r="AQ143" s="755"/>
      <c r="AR143" s="755"/>
      <c r="AS143" s="755"/>
      <c r="AT143" s="755"/>
      <c r="AU143" s="755"/>
      <c r="AV143" s="755"/>
      <c r="AW143" s="755"/>
      <c r="AX143" s="756"/>
      <c r="AY143" s="71"/>
      <c r="AZ143" s="694"/>
      <c r="BA143" s="695"/>
      <c r="BB143" s="695"/>
      <c r="BC143" s="695"/>
      <c r="BD143" s="695"/>
      <c r="BE143" s="695"/>
      <c r="BF143" s="695"/>
      <c r="BG143" s="695"/>
      <c r="BH143" s="695"/>
      <c r="BI143" s="695"/>
      <c r="BJ143" s="695"/>
      <c r="BK143" s="695"/>
      <c r="BL143" s="695"/>
      <c r="BM143" s="695"/>
      <c r="BN143" s="695"/>
      <c r="BO143" s="695"/>
      <c r="BP143" s="695"/>
      <c r="BQ143" s="695"/>
      <c r="BR143" s="695"/>
      <c r="BS143" s="695"/>
      <c r="BT143" s="695"/>
      <c r="BU143" s="696"/>
      <c r="BV143" s="763"/>
      <c r="BW143" s="764"/>
      <c r="BX143" s="764"/>
      <c r="BY143" s="764"/>
      <c r="BZ143" s="764"/>
      <c r="CA143" s="764"/>
      <c r="CB143" s="764"/>
      <c r="CC143" s="764"/>
      <c r="CD143" s="764"/>
      <c r="CE143" s="764"/>
      <c r="CF143" s="764"/>
      <c r="CG143" s="764"/>
      <c r="CH143" s="764"/>
      <c r="CI143" s="764"/>
      <c r="CJ143" s="764"/>
      <c r="CK143" s="765"/>
    </row>
    <row r="144" spans="2:169" ht="10.5" customHeight="1" thickBot="1">
      <c r="B144" s="613"/>
      <c r="C144" s="614"/>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4"/>
      <c r="AD144" s="614"/>
      <c r="AE144" s="614"/>
      <c r="AF144" s="614"/>
      <c r="AG144" s="614"/>
      <c r="AH144" s="614"/>
      <c r="AI144" s="614"/>
      <c r="AJ144" s="614"/>
      <c r="AK144" s="614"/>
      <c r="AL144" s="615"/>
      <c r="AM144" s="757"/>
      <c r="AN144" s="758"/>
      <c r="AO144" s="758"/>
      <c r="AP144" s="758"/>
      <c r="AQ144" s="758"/>
      <c r="AR144" s="758"/>
      <c r="AS144" s="758"/>
      <c r="AT144" s="758"/>
      <c r="AU144" s="758"/>
      <c r="AV144" s="758"/>
      <c r="AW144" s="758"/>
      <c r="AX144" s="759"/>
      <c r="AY144" s="71"/>
      <c r="AZ144" s="697"/>
      <c r="BA144" s="698"/>
      <c r="BB144" s="698"/>
      <c r="BC144" s="698"/>
      <c r="BD144" s="698"/>
      <c r="BE144" s="698"/>
      <c r="BF144" s="698"/>
      <c r="BG144" s="698"/>
      <c r="BH144" s="698"/>
      <c r="BI144" s="698"/>
      <c r="BJ144" s="698"/>
      <c r="BK144" s="698"/>
      <c r="BL144" s="698"/>
      <c r="BM144" s="698"/>
      <c r="BN144" s="698"/>
      <c r="BO144" s="698"/>
      <c r="BP144" s="698"/>
      <c r="BQ144" s="698"/>
      <c r="BR144" s="698"/>
      <c r="BS144" s="698"/>
      <c r="BT144" s="698"/>
      <c r="BU144" s="699"/>
      <c r="BV144" s="766"/>
      <c r="BW144" s="767"/>
      <c r="BX144" s="767"/>
      <c r="BY144" s="767"/>
      <c r="BZ144" s="767"/>
      <c r="CA144" s="767"/>
      <c r="CB144" s="767"/>
      <c r="CC144" s="767"/>
      <c r="CD144" s="767"/>
      <c r="CE144" s="767"/>
      <c r="CF144" s="767"/>
      <c r="CG144" s="767"/>
      <c r="CH144" s="767"/>
      <c r="CI144" s="767"/>
      <c r="CJ144" s="767"/>
      <c r="CK144" s="768"/>
    </row>
    <row r="145" spans="2:169" ht="8.1" customHeight="1">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D145" s="86"/>
      <c r="CE145" s="72"/>
      <c r="CF145" s="72"/>
      <c r="CG145" s="72"/>
      <c r="CH145" s="69"/>
      <c r="CI145" s="69"/>
      <c r="CJ145" s="71"/>
      <c r="CK145" s="71"/>
      <c r="CL145" s="71"/>
      <c r="CM145" s="74"/>
      <c r="CN145" s="593"/>
      <c r="CO145" s="593"/>
      <c r="CP145" s="593"/>
      <c r="CQ145" s="593"/>
      <c r="CR145" s="593"/>
      <c r="CS145" s="593"/>
      <c r="CT145" s="593"/>
      <c r="CU145" s="593"/>
      <c r="CV145" s="747"/>
      <c r="CW145" s="747"/>
      <c r="CX145" s="747"/>
      <c r="CY145" s="747"/>
      <c r="CZ145" s="747"/>
      <c r="DA145" s="747"/>
      <c r="DB145" s="747"/>
      <c r="DC145" s="747"/>
      <c r="DD145" s="747"/>
      <c r="DE145" s="747"/>
      <c r="DF145" s="747"/>
      <c r="DG145" s="747"/>
      <c r="DH145" s="747"/>
      <c r="DI145" s="747"/>
      <c r="DJ145" s="747"/>
      <c r="DK145" s="747"/>
      <c r="DL145" s="747"/>
      <c r="DM145" s="593"/>
      <c r="DN145" s="593"/>
      <c r="DO145" s="593"/>
      <c r="DP145" s="593"/>
      <c r="DQ145" s="593"/>
      <c r="DR145" s="593"/>
      <c r="DS145" s="593"/>
      <c r="DT145" s="593"/>
      <c r="DU145" s="593"/>
      <c r="DV145" s="593"/>
      <c r="DW145" s="593"/>
      <c r="DX145" s="593"/>
      <c r="DY145" s="593"/>
      <c r="DZ145" s="593"/>
      <c r="EA145" s="593"/>
      <c r="EB145" s="593"/>
      <c r="EC145" s="593"/>
      <c r="ED145" s="593"/>
      <c r="EE145" s="593"/>
      <c r="EF145" s="593"/>
      <c r="EG145" s="748"/>
      <c r="EH145" s="748"/>
      <c r="EI145" s="748"/>
      <c r="EJ145" s="748"/>
      <c r="EK145" s="748"/>
      <c r="EL145" s="748"/>
      <c r="EM145" s="748"/>
      <c r="EN145" s="748"/>
      <c r="EO145" s="748"/>
      <c r="EP145" s="748"/>
      <c r="EQ145" s="748"/>
      <c r="ER145" s="748"/>
      <c r="ES145" s="749"/>
      <c r="ET145" s="749"/>
      <c r="EU145" s="749"/>
      <c r="EV145" s="749"/>
      <c r="EW145" s="749"/>
      <c r="EX145" s="749"/>
      <c r="EY145" s="749"/>
      <c r="EZ145" s="749"/>
      <c r="FA145" s="749"/>
      <c r="FB145" s="749"/>
      <c r="FC145" s="749"/>
      <c r="FD145" s="749"/>
      <c r="FE145" s="749"/>
      <c r="FF145" s="749"/>
      <c r="FG145" s="749"/>
      <c r="FH145" s="749"/>
      <c r="FI145" s="72"/>
      <c r="FJ145" s="72"/>
      <c r="FK145" s="72"/>
      <c r="FL145" s="72"/>
      <c r="FM145" s="72"/>
    </row>
    <row r="146" spans="2:169" ht="15.75" customHeight="1">
      <c r="B146" s="593"/>
      <c r="C146" s="593"/>
      <c r="D146" s="593"/>
      <c r="E146" s="593"/>
      <c r="F146" s="593"/>
      <c r="G146" s="593"/>
      <c r="H146" s="593"/>
      <c r="I146" s="593"/>
      <c r="J146" s="85"/>
      <c r="K146" s="85"/>
      <c r="L146" s="85"/>
      <c r="M146" s="85"/>
      <c r="N146" s="85"/>
      <c r="O146" s="85"/>
      <c r="P146" s="85"/>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N146" s="593"/>
      <c r="BO146" s="593"/>
      <c r="BP146" s="593"/>
      <c r="BQ146" s="593"/>
      <c r="BR146" s="593"/>
      <c r="BS146" s="593"/>
      <c r="BT146" s="593"/>
      <c r="BU146" s="593"/>
      <c r="BV146" s="593"/>
      <c r="BW146" s="593"/>
      <c r="BX146" s="593"/>
      <c r="BY146" s="593"/>
      <c r="BZ146" s="593"/>
      <c r="CA146" s="593"/>
      <c r="CB146" s="593"/>
      <c r="CC146" s="593"/>
      <c r="CD146" s="593"/>
      <c r="CE146" s="593"/>
      <c r="CF146" s="593"/>
      <c r="CG146" s="593"/>
      <c r="CH146" s="593"/>
      <c r="CI146" s="593"/>
      <c r="CJ146" s="593"/>
      <c r="CK146" s="593"/>
      <c r="CL146" s="74"/>
      <c r="CM146" s="74"/>
      <c r="CN146" s="593"/>
      <c r="CO146" s="593"/>
      <c r="CP146" s="593"/>
      <c r="CQ146" s="593"/>
      <c r="CR146" s="593"/>
      <c r="CS146" s="593"/>
      <c r="CT146" s="593"/>
      <c r="CU146" s="593"/>
      <c r="CV146" s="747"/>
      <c r="CW146" s="747"/>
      <c r="CX146" s="747"/>
      <c r="CY146" s="747"/>
      <c r="CZ146" s="747"/>
      <c r="DA146" s="747"/>
      <c r="DB146" s="747"/>
      <c r="DC146" s="747"/>
      <c r="DD146" s="747"/>
      <c r="DE146" s="747"/>
      <c r="DF146" s="747"/>
      <c r="DG146" s="747"/>
      <c r="DH146" s="747"/>
      <c r="DI146" s="747"/>
      <c r="DJ146" s="747"/>
      <c r="DK146" s="747"/>
      <c r="DL146" s="747"/>
      <c r="DM146" s="593"/>
      <c r="DN146" s="593"/>
      <c r="DO146" s="593"/>
      <c r="DP146" s="593"/>
      <c r="DQ146" s="593"/>
      <c r="DR146" s="593"/>
      <c r="DS146" s="593"/>
      <c r="DT146" s="593"/>
      <c r="DU146" s="593"/>
      <c r="DV146" s="593"/>
      <c r="DW146" s="593"/>
      <c r="DX146" s="593"/>
      <c r="DY146" s="593"/>
      <c r="DZ146" s="593"/>
      <c r="EA146" s="593"/>
      <c r="EB146" s="593"/>
      <c r="EC146" s="593"/>
      <c r="ED146" s="593"/>
      <c r="EE146" s="593"/>
      <c r="EF146" s="593"/>
      <c r="EG146" s="748"/>
      <c r="EH146" s="748"/>
      <c r="EI146" s="748"/>
      <c r="EJ146" s="748"/>
      <c r="EK146" s="748"/>
      <c r="EL146" s="748"/>
      <c r="EM146" s="748"/>
      <c r="EN146" s="748"/>
      <c r="EO146" s="748"/>
      <c r="EP146" s="748"/>
      <c r="EQ146" s="748"/>
      <c r="ER146" s="748"/>
      <c r="ES146" s="749"/>
      <c r="ET146" s="749"/>
      <c r="EU146" s="749"/>
      <c r="EV146" s="749"/>
      <c r="EW146" s="749"/>
      <c r="EX146" s="749"/>
      <c r="EY146" s="749"/>
      <c r="EZ146" s="749"/>
      <c r="FA146" s="749"/>
      <c r="FB146" s="749"/>
      <c r="FC146" s="749"/>
      <c r="FD146" s="749"/>
      <c r="FE146" s="749"/>
      <c r="FF146" s="749"/>
      <c r="FG146" s="749"/>
      <c r="FH146" s="749"/>
      <c r="FI146" s="72"/>
      <c r="FJ146" s="72"/>
      <c r="FK146" s="72"/>
      <c r="FL146" s="72"/>
      <c r="FM146" s="72"/>
    </row>
    <row r="147" spans="2:169" ht="16.5" customHeight="1">
      <c r="CH147" s="91"/>
      <c r="CI147" s="91"/>
      <c r="CJ147" s="748"/>
      <c r="CK147" s="748"/>
      <c r="CL147" s="748"/>
      <c r="CM147" s="748"/>
      <c r="CN147" s="748"/>
      <c r="CO147" s="748"/>
      <c r="CP147" s="748"/>
      <c r="CQ147" s="748"/>
      <c r="CR147" s="748"/>
      <c r="CS147" s="748"/>
      <c r="CT147" s="748"/>
      <c r="CU147" s="748"/>
      <c r="CV147" s="750"/>
      <c r="CW147" s="750"/>
      <c r="CX147" s="750"/>
      <c r="CY147" s="750"/>
      <c r="CZ147" s="750"/>
      <c r="DA147" s="750"/>
      <c r="DB147" s="750"/>
      <c r="DC147" s="750"/>
      <c r="DD147" s="750"/>
      <c r="DE147" s="750"/>
      <c r="DF147" s="750"/>
      <c r="DG147" s="750"/>
      <c r="DH147" s="750"/>
      <c r="DI147" s="750"/>
      <c r="DJ147" s="750"/>
      <c r="DK147" s="750"/>
      <c r="DL147" s="750"/>
      <c r="DM147" s="748"/>
      <c r="DN147" s="748"/>
      <c r="DO147" s="748"/>
      <c r="DP147" s="748"/>
      <c r="DQ147" s="748"/>
      <c r="DR147" s="748"/>
      <c r="DS147" s="748"/>
      <c r="DT147" s="748"/>
      <c r="DU147" s="748"/>
      <c r="DV147" s="748"/>
      <c r="DW147" s="748"/>
      <c r="DX147" s="748"/>
      <c r="DY147" s="748"/>
      <c r="DZ147" s="748"/>
      <c r="EA147" s="748"/>
      <c r="EB147" s="748"/>
      <c r="EC147" s="748"/>
      <c r="ED147" s="748"/>
      <c r="EE147" s="748"/>
      <c r="EF147" s="748"/>
      <c r="EG147" s="748"/>
      <c r="EH147" s="748"/>
      <c r="EI147" s="748"/>
      <c r="EJ147" s="748"/>
      <c r="EK147" s="748"/>
      <c r="EL147" s="748"/>
      <c r="EM147" s="748"/>
      <c r="EN147" s="748"/>
      <c r="EO147" s="748"/>
      <c r="EP147" s="748"/>
      <c r="EQ147" s="748"/>
      <c r="ER147" s="748"/>
      <c r="ES147" s="749"/>
      <c r="ET147" s="749"/>
      <c r="EU147" s="749"/>
      <c r="EV147" s="749"/>
      <c r="EW147" s="749"/>
      <c r="EX147" s="749"/>
      <c r="EY147" s="749"/>
      <c r="EZ147" s="749"/>
      <c r="FA147" s="749"/>
      <c r="FB147" s="749"/>
      <c r="FC147" s="749"/>
      <c r="FD147" s="749"/>
      <c r="FE147" s="749"/>
      <c r="FF147" s="749"/>
      <c r="FG147" s="749"/>
      <c r="FH147" s="749"/>
      <c r="FI147" s="72"/>
      <c r="FJ147" s="72"/>
      <c r="FK147" s="72"/>
      <c r="FL147" s="72"/>
      <c r="FM147" s="72"/>
    </row>
    <row r="148" spans="2:169" ht="16.5" customHeight="1">
      <c r="CH148" s="91"/>
      <c r="CI148" s="91"/>
    </row>
  </sheetData>
  <sheetProtection algorithmName="SHA-512" hashValue="rn5wZkgfu0t2obtyis7EFis0SwXOlitd/4EZrMhUnhnNy7L1NiuOUzhQw8G/lJkgKOYHl93a/qpzwbsjnOlW+A==" saltValue="R49ccR6+JO+mo5tzyg6YHw==" spinCount="100000" sheet="1" objects="1" scenarios="1"/>
  <protectedRanges>
    <protectedRange sqref="AU32:CK96" name="範囲1"/>
    <protectedRange sqref="D106:AX140" name="範囲2"/>
  </protectedRanges>
  <mergeCells count="270">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J22:V23"/>
    <mergeCell ref="W22:AD23"/>
    <mergeCell ref="AE22:AP23"/>
    <mergeCell ref="J19:O21"/>
    <mergeCell ref="P19:V21"/>
    <mergeCell ref="W19:AD21"/>
    <mergeCell ref="AE19:AL21"/>
    <mergeCell ref="AM19:AP21"/>
    <mergeCell ref="AQ24:AZ25"/>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AI47:AT51"/>
    <mergeCell ref="AU47:BY51"/>
    <mergeCell ref="BZ47:CK51"/>
    <mergeCell ref="BZ29:CK31"/>
    <mergeCell ref="D32:AH36"/>
    <mergeCell ref="AI32:AT36"/>
    <mergeCell ref="AU32:BY36"/>
    <mergeCell ref="BZ32:CK36"/>
    <mergeCell ref="D37:AH41"/>
    <mergeCell ref="AI37:AT41"/>
    <mergeCell ref="AU37:BY41"/>
    <mergeCell ref="BZ37:CK41"/>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CAF08-6158-4BB3-B7DA-B5D896CC2374}">
  <sheetPr>
    <tabColor theme="9" tint="0.39997558519241921"/>
    <pageSetUpPr fitToPage="1"/>
  </sheetPr>
  <dimension ref="A1:FP148"/>
  <sheetViews>
    <sheetView view="pageBreakPreview" zoomScale="60" zoomScaleNormal="100" workbookViewId="0">
      <selection activeCell="CI27" sqref="CI27"/>
    </sheetView>
  </sheetViews>
  <sheetFormatPr defaultColWidth="1.25" defaultRowHeight="16.5" customHeight="1"/>
  <cols>
    <col min="1" max="1" width="1" style="64" customWidth="1"/>
    <col min="2" max="256" width="1.125" style="64" customWidth="1"/>
    <col min="257" max="16384" width="1.25" style="64"/>
  </cols>
  <sheetData>
    <row r="1" spans="1:141" ht="12"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248" t="s">
        <v>360</v>
      </c>
      <c r="CG1" s="63"/>
      <c r="CH1" s="63"/>
      <c r="CI1" s="63"/>
      <c r="CJ1" s="63"/>
      <c r="CK1" s="63"/>
      <c r="CL1" s="63"/>
    </row>
    <row r="2" spans="1:141" ht="20.100000000000001" customHeight="1" thickBot="1">
      <c r="A2" s="65"/>
      <c r="B2" s="65"/>
      <c r="C2" s="65"/>
      <c r="D2" s="65"/>
      <c r="E2" s="65"/>
      <c r="F2" s="65"/>
      <c r="G2" s="65"/>
      <c r="H2" s="65"/>
      <c r="I2" s="65"/>
      <c r="J2" s="65"/>
      <c r="K2" s="65"/>
      <c r="L2" s="65"/>
      <c r="M2" s="65"/>
      <c r="N2" s="290" t="s">
        <v>19</v>
      </c>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1"/>
      <c r="BR2" s="292">
        <f>施設情報!C3</f>
        <v>0</v>
      </c>
      <c r="BS2" s="293"/>
      <c r="BT2" s="293"/>
      <c r="BU2" s="293"/>
      <c r="BV2" s="293"/>
      <c r="BW2" s="293"/>
      <c r="BX2" s="293"/>
      <c r="BY2" s="294"/>
      <c r="BZ2" s="295" t="s">
        <v>0</v>
      </c>
      <c r="CA2" s="295"/>
      <c r="CB2" s="295"/>
      <c r="CC2" s="296"/>
      <c r="CD2" s="297">
        <f>施設情報!E3</f>
        <v>0</v>
      </c>
      <c r="CE2" s="293"/>
      <c r="CF2" s="293"/>
      <c r="CG2" s="298"/>
      <c r="CH2" s="299" t="s">
        <v>1</v>
      </c>
      <c r="CI2" s="295"/>
      <c r="CJ2" s="295"/>
      <c r="CK2" s="300"/>
      <c r="CL2" s="65"/>
    </row>
    <row r="3" spans="1:141" ht="26.25" customHeight="1" thickBot="1">
      <c r="A3" s="66"/>
      <c r="B3" s="66"/>
      <c r="C3" s="66"/>
      <c r="D3" s="66"/>
      <c r="E3" s="66"/>
      <c r="F3" s="66"/>
      <c r="G3" s="66"/>
      <c r="H3" s="66"/>
      <c r="I3" s="66"/>
      <c r="J3" s="66"/>
      <c r="K3" s="66"/>
      <c r="L3" s="66"/>
      <c r="M3" s="66"/>
      <c r="N3" s="301" t="s">
        <v>123</v>
      </c>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67"/>
      <c r="BS3" s="67"/>
      <c r="BT3" s="67"/>
      <c r="BU3" s="67"/>
      <c r="BV3" s="67"/>
      <c r="BW3" s="67"/>
      <c r="BX3" s="67"/>
      <c r="BY3" s="67"/>
      <c r="BZ3" s="67"/>
      <c r="CA3" s="67"/>
      <c r="CB3" s="67"/>
    </row>
    <row r="4" spans="1:141" ht="9.75" customHeight="1" thickTop="1">
      <c r="B4" s="406" t="s">
        <v>5</v>
      </c>
      <c r="C4" s="407"/>
      <c r="D4" s="407"/>
      <c r="E4" s="407"/>
      <c r="F4" s="407"/>
      <c r="G4" s="407"/>
      <c r="H4" s="407"/>
      <c r="I4" s="407"/>
      <c r="J4" s="407"/>
      <c r="K4" s="407"/>
      <c r="L4" s="407"/>
      <c r="M4" s="407"/>
      <c r="N4" s="407"/>
      <c r="O4" s="410">
        <v>1</v>
      </c>
      <c r="P4" s="411"/>
      <c r="Q4" s="411"/>
      <c r="R4" s="411">
        <v>4</v>
      </c>
      <c r="S4" s="411"/>
      <c r="T4" s="411"/>
      <c r="U4" s="411">
        <v>1</v>
      </c>
      <c r="V4" s="411"/>
      <c r="W4" s="411"/>
      <c r="X4" s="411">
        <v>0</v>
      </c>
      <c r="Y4" s="411"/>
      <c r="Z4" s="411"/>
      <c r="AA4" s="411">
        <v>0</v>
      </c>
      <c r="AB4" s="411"/>
      <c r="AC4" s="414"/>
      <c r="AD4" s="68"/>
      <c r="AE4" s="68"/>
      <c r="AF4" s="68"/>
      <c r="AG4" s="68"/>
      <c r="AH4" s="68"/>
      <c r="AI4" s="68"/>
      <c r="AJ4" s="68"/>
      <c r="AK4" s="68"/>
      <c r="AL4" s="68"/>
      <c r="AM4" s="68"/>
      <c r="AN4" s="68"/>
      <c r="AO4" s="68"/>
      <c r="AP4" s="68"/>
      <c r="AQ4" s="68"/>
      <c r="AR4" s="344" t="s">
        <v>278</v>
      </c>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B4" s="344"/>
      <c r="CC4" s="72"/>
      <c r="CD4" s="72"/>
      <c r="CE4" s="72"/>
      <c r="CF4" s="72"/>
      <c r="CG4" s="72"/>
      <c r="CH4" s="346">
        <v>1</v>
      </c>
      <c r="CI4" s="347"/>
      <c r="CJ4" s="347"/>
      <c r="CK4" s="348"/>
    </row>
    <row r="5" spans="1:141" ht="10.5" customHeight="1" thickBot="1">
      <c r="B5" s="408"/>
      <c r="C5" s="409"/>
      <c r="D5" s="409"/>
      <c r="E5" s="409"/>
      <c r="F5" s="409"/>
      <c r="G5" s="409"/>
      <c r="H5" s="409"/>
      <c r="I5" s="409"/>
      <c r="J5" s="409"/>
      <c r="K5" s="409"/>
      <c r="L5" s="409"/>
      <c r="M5" s="409"/>
      <c r="N5" s="409"/>
      <c r="O5" s="412"/>
      <c r="P5" s="413"/>
      <c r="Q5" s="413"/>
      <c r="R5" s="413"/>
      <c r="S5" s="413"/>
      <c r="T5" s="413"/>
      <c r="U5" s="413"/>
      <c r="V5" s="413"/>
      <c r="W5" s="413"/>
      <c r="X5" s="413"/>
      <c r="Y5" s="413"/>
      <c r="Z5" s="413"/>
      <c r="AA5" s="413"/>
      <c r="AB5" s="413"/>
      <c r="AC5" s="415"/>
      <c r="AD5" s="68"/>
      <c r="AE5" s="68"/>
      <c r="AF5" s="68"/>
      <c r="AG5" s="68"/>
      <c r="AH5" s="68"/>
      <c r="AI5" s="68"/>
      <c r="AJ5" s="68"/>
      <c r="AK5" s="68"/>
      <c r="AL5" s="68"/>
      <c r="AM5" s="68"/>
      <c r="AN5" s="68"/>
      <c r="AO5" s="68"/>
      <c r="AP5" s="68"/>
      <c r="AQ5" s="68"/>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c r="CA5" s="345"/>
      <c r="CB5" s="345"/>
      <c r="CC5" s="72"/>
      <c r="CD5" s="72"/>
      <c r="CE5" s="72"/>
      <c r="CF5" s="72"/>
      <c r="CG5" s="72"/>
      <c r="CH5" s="349"/>
      <c r="CI5" s="350"/>
      <c r="CJ5" s="350"/>
      <c r="CK5" s="351"/>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row>
    <row r="6" spans="1:141" ht="9.75" customHeight="1">
      <c r="B6" s="352" t="s">
        <v>3</v>
      </c>
      <c r="C6" s="353"/>
      <c r="D6" s="353"/>
      <c r="E6" s="353"/>
      <c r="F6" s="353"/>
      <c r="G6" s="353"/>
      <c r="H6" s="353"/>
      <c r="I6" s="353"/>
      <c r="J6" s="353"/>
      <c r="K6" s="353"/>
      <c r="L6" s="353"/>
      <c r="M6" s="353"/>
      <c r="N6" s="354"/>
      <c r="O6" s="358">
        <f>VLOOKUP($CH$4,'児童情報 '!$A:$Q,2,FALSE)</f>
        <v>0</v>
      </c>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60"/>
      <c r="AQ6" s="68"/>
      <c r="AR6" s="364" t="s">
        <v>6</v>
      </c>
      <c r="AS6" s="365"/>
      <c r="AT6" s="370" t="s">
        <v>4</v>
      </c>
      <c r="AU6" s="371"/>
      <c r="AV6" s="371"/>
      <c r="AW6" s="371"/>
      <c r="AX6" s="371"/>
      <c r="AY6" s="371"/>
      <c r="AZ6" s="371"/>
      <c r="BA6" s="371"/>
      <c r="BB6" s="372"/>
      <c r="BC6" s="376">
        <f>施設情報!C2</f>
        <v>0</v>
      </c>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8"/>
      <c r="CC6" s="382"/>
      <c r="CD6" s="383"/>
      <c r="CE6" s="383"/>
      <c r="CF6" s="383"/>
      <c r="CG6" s="383"/>
      <c r="CH6" s="383"/>
      <c r="CI6" s="383"/>
      <c r="CJ6" s="383"/>
      <c r="CK6" s="384"/>
      <c r="CR6" s="69"/>
      <c r="CS6" s="69"/>
      <c r="CT6" s="70"/>
      <c r="CU6" s="70"/>
      <c r="CV6" s="70"/>
      <c r="CW6" s="70"/>
      <c r="CX6" s="70"/>
      <c r="CY6" s="70"/>
      <c r="CZ6" s="70"/>
      <c r="DA6" s="70"/>
      <c r="DB6" s="70"/>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2"/>
      <c r="ED6" s="72"/>
      <c r="EE6" s="72"/>
      <c r="EF6" s="72"/>
      <c r="EG6" s="72"/>
      <c r="EH6" s="72"/>
      <c r="EI6" s="72"/>
      <c r="EJ6" s="72"/>
      <c r="EK6" s="72"/>
    </row>
    <row r="7" spans="1:141" ht="9.75" customHeight="1">
      <c r="B7" s="355"/>
      <c r="C7" s="356"/>
      <c r="D7" s="356"/>
      <c r="E7" s="356"/>
      <c r="F7" s="356"/>
      <c r="G7" s="356"/>
      <c r="H7" s="356"/>
      <c r="I7" s="356"/>
      <c r="J7" s="356"/>
      <c r="K7" s="356"/>
      <c r="L7" s="356"/>
      <c r="M7" s="356"/>
      <c r="N7" s="357"/>
      <c r="O7" s="361"/>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3"/>
      <c r="AQ7" s="68"/>
      <c r="AR7" s="366"/>
      <c r="AS7" s="367"/>
      <c r="AT7" s="373"/>
      <c r="AU7" s="374"/>
      <c r="AV7" s="374"/>
      <c r="AW7" s="374"/>
      <c r="AX7" s="374"/>
      <c r="AY7" s="374"/>
      <c r="AZ7" s="374"/>
      <c r="BA7" s="374"/>
      <c r="BB7" s="375"/>
      <c r="BC7" s="379"/>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1"/>
      <c r="CC7" s="385"/>
      <c r="CD7" s="386"/>
      <c r="CE7" s="386"/>
      <c r="CF7" s="386"/>
      <c r="CG7" s="386"/>
      <c r="CH7" s="386"/>
      <c r="CI7" s="386"/>
      <c r="CJ7" s="386"/>
      <c r="CK7" s="387"/>
      <c r="CR7" s="69"/>
      <c r="CS7" s="69"/>
      <c r="CT7" s="70"/>
      <c r="CU7" s="70"/>
      <c r="CV7" s="70"/>
      <c r="CW7" s="70"/>
      <c r="CX7" s="70"/>
      <c r="CY7" s="70"/>
      <c r="CZ7" s="70"/>
      <c r="DA7" s="70"/>
      <c r="DB7" s="70"/>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2"/>
      <c r="ED7" s="72"/>
      <c r="EE7" s="72"/>
      <c r="EF7" s="72"/>
      <c r="EG7" s="72"/>
      <c r="EH7" s="72"/>
      <c r="EI7" s="72"/>
      <c r="EJ7" s="72"/>
      <c r="EK7" s="72"/>
    </row>
    <row r="8" spans="1:141" ht="9.75" customHeight="1">
      <c r="B8" s="388" t="s">
        <v>9</v>
      </c>
      <c r="C8" s="389"/>
      <c r="D8" s="389"/>
      <c r="E8" s="389"/>
      <c r="F8" s="389"/>
      <c r="G8" s="389"/>
      <c r="H8" s="389"/>
      <c r="I8" s="389"/>
      <c r="J8" s="389"/>
      <c r="K8" s="389"/>
      <c r="L8" s="389"/>
      <c r="M8" s="389"/>
      <c r="N8" s="390"/>
      <c r="O8" s="397">
        <f>VLOOKUP($CH$4,'児童情報 '!$A:$Q,3,FALSE)</f>
        <v>0</v>
      </c>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9"/>
      <c r="AQ8" s="68"/>
      <c r="AR8" s="366"/>
      <c r="AS8" s="367"/>
      <c r="AT8" s="302" t="s">
        <v>27</v>
      </c>
      <c r="AU8" s="302"/>
      <c r="AV8" s="302"/>
      <c r="AW8" s="302"/>
      <c r="AX8" s="302"/>
      <c r="AY8" s="302"/>
      <c r="AZ8" s="302"/>
      <c r="BA8" s="302"/>
      <c r="BB8" s="303"/>
      <c r="BC8" s="306">
        <f>施設情報!C5</f>
        <v>0</v>
      </c>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8"/>
      <c r="CR8" s="69"/>
      <c r="CS8" s="69"/>
      <c r="CT8" s="71"/>
      <c r="CU8" s="71"/>
      <c r="CV8" s="71"/>
      <c r="CW8" s="71"/>
      <c r="CX8" s="71"/>
      <c r="CY8" s="71"/>
      <c r="CZ8" s="71"/>
      <c r="DA8" s="71"/>
      <c r="DB8" s="71"/>
      <c r="DC8" s="71"/>
      <c r="DD8" s="71"/>
      <c r="DE8" s="71"/>
      <c r="DF8" s="71"/>
      <c r="DG8" s="71"/>
      <c r="DH8" s="71"/>
      <c r="DI8" s="71"/>
      <c r="DJ8" s="71"/>
      <c r="DK8" s="71"/>
      <c r="DL8" s="71"/>
      <c r="DM8" s="71"/>
      <c r="DN8" s="71"/>
      <c r="DO8" s="71"/>
      <c r="DP8" s="71"/>
      <c r="DQ8" s="71"/>
      <c r="DR8" s="71"/>
      <c r="DS8" s="71"/>
      <c r="DT8" s="71"/>
      <c r="DU8" s="71"/>
      <c r="DV8" s="71"/>
      <c r="DW8" s="71"/>
      <c r="DX8" s="71"/>
      <c r="DY8" s="71"/>
      <c r="DZ8" s="71"/>
      <c r="EA8" s="71"/>
      <c r="EB8" s="71"/>
      <c r="EC8" s="71"/>
      <c r="ED8" s="71"/>
      <c r="EE8" s="71"/>
      <c r="EF8" s="71"/>
      <c r="EG8" s="71"/>
      <c r="EH8" s="71"/>
      <c r="EI8" s="71"/>
      <c r="EJ8" s="71"/>
      <c r="EK8" s="71"/>
    </row>
    <row r="9" spans="1:141" ht="9.75" customHeight="1">
      <c r="B9" s="391"/>
      <c r="C9" s="392"/>
      <c r="D9" s="392"/>
      <c r="E9" s="392"/>
      <c r="F9" s="392"/>
      <c r="G9" s="392"/>
      <c r="H9" s="392"/>
      <c r="I9" s="392"/>
      <c r="J9" s="392"/>
      <c r="K9" s="392"/>
      <c r="L9" s="392"/>
      <c r="M9" s="392"/>
      <c r="N9" s="393"/>
      <c r="O9" s="400"/>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2"/>
      <c r="AQ9" s="68"/>
      <c r="AR9" s="366"/>
      <c r="AS9" s="367"/>
      <c r="AT9" s="302"/>
      <c r="AU9" s="302"/>
      <c r="AV9" s="302"/>
      <c r="AW9" s="302"/>
      <c r="AX9" s="302"/>
      <c r="AY9" s="302"/>
      <c r="AZ9" s="302"/>
      <c r="BA9" s="302"/>
      <c r="BB9" s="303"/>
      <c r="BC9" s="309"/>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1"/>
      <c r="CR9" s="69"/>
      <c r="CS9" s="69"/>
      <c r="CT9" s="71"/>
      <c r="CU9" s="71"/>
      <c r="CV9" s="71"/>
      <c r="CW9" s="71"/>
      <c r="CX9" s="71"/>
      <c r="CY9" s="71"/>
      <c r="CZ9" s="71"/>
      <c r="DA9" s="71"/>
      <c r="DB9" s="71"/>
      <c r="DC9" s="71"/>
      <c r="DD9" s="71"/>
      <c r="DE9" s="71"/>
      <c r="DF9" s="71"/>
      <c r="DG9" s="71"/>
      <c r="DH9" s="71"/>
      <c r="DI9" s="71"/>
      <c r="DJ9" s="71"/>
      <c r="DK9" s="71"/>
      <c r="DL9" s="71"/>
      <c r="DM9" s="71"/>
      <c r="DN9" s="71"/>
      <c r="DO9" s="71"/>
      <c r="DP9" s="71"/>
      <c r="DQ9" s="71"/>
      <c r="DR9" s="71"/>
      <c r="DS9" s="71"/>
      <c r="DT9" s="71"/>
      <c r="DU9" s="71"/>
      <c r="DV9" s="71"/>
      <c r="DW9" s="71"/>
      <c r="DX9" s="71"/>
      <c r="DY9" s="71"/>
      <c r="DZ9" s="71"/>
      <c r="EA9" s="71"/>
      <c r="EB9" s="71"/>
      <c r="EC9" s="71"/>
      <c r="ED9" s="71"/>
      <c r="EE9" s="71"/>
      <c r="EF9" s="71"/>
      <c r="EG9" s="71"/>
      <c r="EH9" s="71"/>
      <c r="EI9" s="71"/>
      <c r="EJ9" s="71"/>
      <c r="EK9" s="71"/>
    </row>
    <row r="10" spans="1:141" ht="9.75" customHeight="1">
      <c r="B10" s="391"/>
      <c r="C10" s="392"/>
      <c r="D10" s="392"/>
      <c r="E10" s="392"/>
      <c r="F10" s="392"/>
      <c r="G10" s="392"/>
      <c r="H10" s="392"/>
      <c r="I10" s="392"/>
      <c r="J10" s="392"/>
      <c r="K10" s="392"/>
      <c r="L10" s="392"/>
      <c r="M10" s="392"/>
      <c r="N10" s="393"/>
      <c r="O10" s="400"/>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2"/>
      <c r="AQ10" s="68"/>
      <c r="AR10" s="366"/>
      <c r="AS10" s="367"/>
      <c r="AT10" s="302"/>
      <c r="AU10" s="302"/>
      <c r="AV10" s="302"/>
      <c r="AW10" s="302"/>
      <c r="AX10" s="302"/>
      <c r="AY10" s="302"/>
      <c r="AZ10" s="302"/>
      <c r="BA10" s="302"/>
      <c r="BB10" s="303"/>
      <c r="BC10" s="309"/>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c r="BZ10" s="310"/>
      <c r="CA10" s="310"/>
      <c r="CB10" s="310"/>
      <c r="CC10" s="310"/>
      <c r="CD10" s="310"/>
      <c r="CE10" s="310"/>
      <c r="CF10" s="310"/>
      <c r="CG10" s="310"/>
      <c r="CH10" s="310"/>
      <c r="CI10" s="310"/>
      <c r="CJ10" s="310"/>
      <c r="CK10" s="311"/>
      <c r="CR10" s="69"/>
      <c r="CS10" s="69"/>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c r="EB10" s="71"/>
      <c r="EC10" s="71"/>
      <c r="ED10" s="71"/>
      <c r="EE10" s="71"/>
      <c r="EF10" s="71"/>
      <c r="EG10" s="71"/>
      <c r="EH10" s="71"/>
      <c r="EI10" s="71"/>
      <c r="EJ10" s="71"/>
      <c r="EK10" s="71"/>
    </row>
    <row r="11" spans="1:141" ht="9.75" customHeight="1">
      <c r="B11" s="394"/>
      <c r="C11" s="395"/>
      <c r="D11" s="395"/>
      <c r="E11" s="395"/>
      <c r="F11" s="395"/>
      <c r="G11" s="395"/>
      <c r="H11" s="395"/>
      <c r="I11" s="395"/>
      <c r="J11" s="395"/>
      <c r="K11" s="395"/>
      <c r="L11" s="395"/>
      <c r="M11" s="395"/>
      <c r="N11" s="396"/>
      <c r="O11" s="403"/>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5"/>
      <c r="AQ11" s="68"/>
      <c r="AR11" s="366"/>
      <c r="AS11" s="367"/>
      <c r="AT11" s="302"/>
      <c r="AU11" s="302"/>
      <c r="AV11" s="302"/>
      <c r="AW11" s="302"/>
      <c r="AX11" s="302"/>
      <c r="AY11" s="302"/>
      <c r="AZ11" s="302"/>
      <c r="BA11" s="302"/>
      <c r="BB11" s="303"/>
      <c r="BC11" s="309"/>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c r="BZ11" s="310"/>
      <c r="CA11" s="310"/>
      <c r="CB11" s="310"/>
      <c r="CC11" s="310"/>
      <c r="CD11" s="310"/>
      <c r="CE11" s="310"/>
      <c r="CF11" s="310"/>
      <c r="CG11" s="310"/>
      <c r="CH11" s="310"/>
      <c r="CI11" s="310"/>
      <c r="CJ11" s="310"/>
      <c r="CK11" s="311"/>
      <c r="CR11" s="69"/>
      <c r="CS11" s="69"/>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row>
    <row r="12" spans="1:141" ht="9.75" customHeight="1">
      <c r="B12" s="315" t="s">
        <v>8</v>
      </c>
      <c r="C12" s="316"/>
      <c r="D12" s="316"/>
      <c r="E12" s="316"/>
      <c r="F12" s="316"/>
      <c r="G12" s="316"/>
      <c r="H12" s="316"/>
      <c r="I12" s="316"/>
      <c r="J12" s="316"/>
      <c r="K12" s="316"/>
      <c r="L12" s="316"/>
      <c r="M12" s="316"/>
      <c r="N12" s="316"/>
      <c r="O12" s="321">
        <f>VLOOKUP($CH$4,'児童情報 '!$A:$Q,4,FALSE)</f>
        <v>0</v>
      </c>
      <c r="P12" s="322"/>
      <c r="Q12" s="322"/>
      <c r="R12" s="322"/>
      <c r="S12" s="322"/>
      <c r="T12" s="322"/>
      <c r="U12" s="322"/>
      <c r="V12" s="322"/>
      <c r="W12" s="322"/>
      <c r="X12" s="322"/>
      <c r="Y12" s="322"/>
      <c r="Z12" s="323"/>
      <c r="AA12" s="330" t="s">
        <v>7</v>
      </c>
      <c r="AB12" s="330"/>
      <c r="AC12" s="330"/>
      <c r="AD12" s="330"/>
      <c r="AE12" s="330"/>
      <c r="AF12" s="330"/>
      <c r="AG12" s="330"/>
      <c r="AH12" s="330"/>
      <c r="AI12" s="332">
        <f>VLOOKUP($CH$4,'児童情報 '!$A:$Q,5,FALSE)</f>
        <v>0</v>
      </c>
      <c r="AJ12" s="333"/>
      <c r="AK12" s="333"/>
      <c r="AL12" s="333"/>
      <c r="AM12" s="333"/>
      <c r="AN12" s="338" t="s">
        <v>38</v>
      </c>
      <c r="AO12" s="338"/>
      <c r="AP12" s="339"/>
      <c r="AQ12" s="68"/>
      <c r="AR12" s="366"/>
      <c r="AS12" s="367"/>
      <c r="AT12" s="302"/>
      <c r="AU12" s="302"/>
      <c r="AV12" s="302"/>
      <c r="AW12" s="302"/>
      <c r="AX12" s="302"/>
      <c r="AY12" s="302"/>
      <c r="AZ12" s="302"/>
      <c r="BA12" s="302"/>
      <c r="BB12" s="303"/>
      <c r="BC12" s="309"/>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c r="BZ12" s="310"/>
      <c r="CA12" s="310"/>
      <c r="CB12" s="310"/>
      <c r="CC12" s="310"/>
      <c r="CD12" s="310"/>
      <c r="CE12" s="310"/>
      <c r="CF12" s="310"/>
      <c r="CG12" s="310"/>
      <c r="CH12" s="310"/>
      <c r="CI12" s="310"/>
      <c r="CJ12" s="310"/>
      <c r="CK12" s="311"/>
      <c r="CR12" s="69"/>
      <c r="CS12" s="69"/>
      <c r="CT12" s="71"/>
      <c r="CU12" s="71"/>
      <c r="CV12" s="71"/>
      <c r="CW12" s="71"/>
      <c r="CX12" s="71"/>
      <c r="CY12" s="71"/>
      <c r="CZ12" s="71"/>
      <c r="DA12" s="71"/>
      <c r="DB12" s="71"/>
      <c r="DC12" s="71"/>
      <c r="DD12" s="71"/>
      <c r="DE12" s="71"/>
      <c r="DF12" s="71"/>
      <c r="DG12" s="71"/>
      <c r="DH12" s="71"/>
      <c r="DI12" s="71"/>
      <c r="DJ12" s="71"/>
      <c r="DK12" s="71"/>
      <c r="DL12" s="71"/>
      <c r="DM12" s="73"/>
      <c r="DN12" s="73"/>
      <c r="DO12" s="73"/>
      <c r="DP12" s="73"/>
      <c r="DQ12" s="73"/>
      <c r="DR12" s="73"/>
      <c r="DS12" s="73"/>
      <c r="DT12" s="73"/>
      <c r="DU12" s="73"/>
      <c r="DV12" s="73"/>
      <c r="DW12" s="73"/>
      <c r="DX12" s="73"/>
      <c r="DY12" s="71"/>
      <c r="DZ12" s="71"/>
      <c r="EA12" s="71"/>
      <c r="EB12" s="71"/>
      <c r="EC12" s="71"/>
      <c r="ED12" s="71"/>
      <c r="EE12" s="71"/>
      <c r="EF12" s="71"/>
      <c r="EG12" s="71"/>
      <c r="EH12" s="71"/>
      <c r="EI12" s="71"/>
      <c r="EJ12" s="71"/>
      <c r="EK12" s="71"/>
    </row>
    <row r="13" spans="1:141" ht="9.75" customHeight="1">
      <c r="B13" s="317"/>
      <c r="C13" s="318"/>
      <c r="D13" s="318"/>
      <c r="E13" s="318"/>
      <c r="F13" s="318"/>
      <c r="G13" s="318"/>
      <c r="H13" s="318"/>
      <c r="I13" s="318"/>
      <c r="J13" s="318"/>
      <c r="K13" s="318"/>
      <c r="L13" s="318"/>
      <c r="M13" s="318"/>
      <c r="N13" s="318"/>
      <c r="O13" s="324"/>
      <c r="P13" s="325"/>
      <c r="Q13" s="325"/>
      <c r="R13" s="325"/>
      <c r="S13" s="325"/>
      <c r="T13" s="325"/>
      <c r="U13" s="325"/>
      <c r="V13" s="325"/>
      <c r="W13" s="325"/>
      <c r="X13" s="325"/>
      <c r="Y13" s="325"/>
      <c r="Z13" s="326"/>
      <c r="AA13" s="330"/>
      <c r="AB13" s="330"/>
      <c r="AC13" s="330"/>
      <c r="AD13" s="330"/>
      <c r="AE13" s="330"/>
      <c r="AF13" s="330"/>
      <c r="AG13" s="330"/>
      <c r="AH13" s="330"/>
      <c r="AI13" s="334"/>
      <c r="AJ13" s="335"/>
      <c r="AK13" s="335"/>
      <c r="AL13" s="335"/>
      <c r="AM13" s="335"/>
      <c r="AN13" s="340"/>
      <c r="AO13" s="340"/>
      <c r="AP13" s="341"/>
      <c r="AQ13" s="68"/>
      <c r="AR13" s="366"/>
      <c r="AS13" s="367"/>
      <c r="AT13" s="302"/>
      <c r="AU13" s="302"/>
      <c r="AV13" s="302"/>
      <c r="AW13" s="302"/>
      <c r="AX13" s="302"/>
      <c r="AY13" s="302"/>
      <c r="AZ13" s="302"/>
      <c r="BA13" s="302"/>
      <c r="BB13" s="303"/>
      <c r="BC13" s="309"/>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1"/>
      <c r="CR13" s="69"/>
      <c r="CS13" s="69"/>
      <c r="CT13" s="71"/>
      <c r="CU13" s="71"/>
      <c r="CV13" s="71"/>
      <c r="CW13" s="71"/>
      <c r="CX13" s="71"/>
      <c r="CY13" s="71"/>
      <c r="CZ13" s="71"/>
      <c r="DA13" s="71"/>
      <c r="DB13" s="71"/>
      <c r="DC13" s="71"/>
      <c r="DD13" s="71"/>
      <c r="DE13" s="71"/>
      <c r="DF13" s="71"/>
      <c r="DG13" s="71"/>
      <c r="DH13" s="71"/>
      <c r="DI13" s="71"/>
      <c r="DJ13" s="71"/>
      <c r="DK13" s="71"/>
      <c r="DL13" s="71"/>
      <c r="DM13" s="73"/>
      <c r="DN13" s="73"/>
      <c r="DO13" s="73"/>
      <c r="DP13" s="73"/>
      <c r="DQ13" s="73"/>
      <c r="DR13" s="73"/>
      <c r="DS13" s="73"/>
      <c r="DT13" s="73"/>
      <c r="DU13" s="73"/>
      <c r="DV13" s="73"/>
      <c r="DW13" s="73"/>
      <c r="DX13" s="73"/>
      <c r="DY13" s="71"/>
      <c r="DZ13" s="71"/>
      <c r="EA13" s="71"/>
      <c r="EB13" s="71"/>
      <c r="EC13" s="71"/>
      <c r="ED13" s="71"/>
      <c r="EE13" s="71"/>
      <c r="EF13" s="71"/>
      <c r="EG13" s="71"/>
      <c r="EH13" s="71"/>
      <c r="EI13" s="71"/>
      <c r="EJ13" s="71"/>
      <c r="EK13" s="71"/>
    </row>
    <row r="14" spans="1:141" ht="9.75" customHeight="1" thickBot="1">
      <c r="B14" s="319"/>
      <c r="C14" s="320"/>
      <c r="D14" s="320"/>
      <c r="E14" s="320"/>
      <c r="F14" s="320"/>
      <c r="G14" s="320"/>
      <c r="H14" s="320"/>
      <c r="I14" s="320"/>
      <c r="J14" s="320"/>
      <c r="K14" s="320"/>
      <c r="L14" s="320"/>
      <c r="M14" s="320"/>
      <c r="N14" s="320"/>
      <c r="O14" s="327"/>
      <c r="P14" s="328"/>
      <c r="Q14" s="328"/>
      <c r="R14" s="328"/>
      <c r="S14" s="328"/>
      <c r="T14" s="328"/>
      <c r="U14" s="328"/>
      <c r="V14" s="328"/>
      <c r="W14" s="328"/>
      <c r="X14" s="328"/>
      <c r="Y14" s="328"/>
      <c r="Z14" s="329"/>
      <c r="AA14" s="331"/>
      <c r="AB14" s="331"/>
      <c r="AC14" s="331"/>
      <c r="AD14" s="331"/>
      <c r="AE14" s="331"/>
      <c r="AF14" s="331"/>
      <c r="AG14" s="331"/>
      <c r="AH14" s="331"/>
      <c r="AI14" s="336"/>
      <c r="AJ14" s="337"/>
      <c r="AK14" s="337"/>
      <c r="AL14" s="337"/>
      <c r="AM14" s="337"/>
      <c r="AN14" s="342"/>
      <c r="AO14" s="342"/>
      <c r="AP14" s="343"/>
      <c r="AQ14" s="68"/>
      <c r="AR14" s="366"/>
      <c r="AS14" s="367"/>
      <c r="AT14" s="304"/>
      <c r="AU14" s="304"/>
      <c r="AV14" s="304"/>
      <c r="AW14" s="304"/>
      <c r="AX14" s="304"/>
      <c r="AY14" s="304"/>
      <c r="AZ14" s="304"/>
      <c r="BA14" s="304"/>
      <c r="BB14" s="305"/>
      <c r="BC14" s="312"/>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3"/>
      <c r="CC14" s="313"/>
      <c r="CD14" s="313"/>
      <c r="CE14" s="313"/>
      <c r="CF14" s="313"/>
      <c r="CG14" s="313"/>
      <c r="CH14" s="313"/>
      <c r="CI14" s="313"/>
      <c r="CJ14" s="313"/>
      <c r="CK14" s="314"/>
      <c r="CR14" s="69"/>
      <c r="CS14" s="69"/>
      <c r="CT14" s="71"/>
      <c r="CU14" s="71"/>
      <c r="CV14" s="71"/>
      <c r="CW14" s="71"/>
      <c r="CX14" s="71"/>
      <c r="CY14" s="71"/>
      <c r="CZ14" s="71"/>
      <c r="DA14" s="71"/>
      <c r="DB14" s="71"/>
      <c r="DC14" s="71"/>
      <c r="DD14" s="71"/>
      <c r="DE14" s="71"/>
      <c r="DF14" s="71"/>
      <c r="DG14" s="71"/>
      <c r="DH14" s="71"/>
      <c r="DI14" s="71"/>
      <c r="DJ14" s="71"/>
      <c r="DK14" s="71"/>
      <c r="DL14" s="71"/>
      <c r="DM14" s="73"/>
      <c r="DN14" s="73"/>
      <c r="DO14" s="73"/>
      <c r="DP14" s="73"/>
      <c r="DQ14" s="73"/>
      <c r="DR14" s="73"/>
      <c r="DS14" s="73"/>
      <c r="DT14" s="73"/>
      <c r="DU14" s="73"/>
      <c r="DV14" s="73"/>
      <c r="DW14" s="73"/>
      <c r="DX14" s="73"/>
      <c r="DY14" s="71"/>
      <c r="DZ14" s="71"/>
      <c r="EA14" s="71"/>
      <c r="EB14" s="71"/>
      <c r="EC14" s="71"/>
      <c r="ED14" s="71"/>
      <c r="EE14" s="71"/>
      <c r="EF14" s="71"/>
      <c r="EG14" s="71"/>
      <c r="EH14" s="71"/>
      <c r="EI14" s="71"/>
      <c r="EJ14" s="71"/>
      <c r="EK14" s="71"/>
    </row>
    <row r="15" spans="1:141" ht="9.75" customHeight="1" thickBot="1">
      <c r="A15" s="72"/>
      <c r="B15" s="93"/>
      <c r="C15" s="93"/>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71"/>
      <c r="AR15" s="366"/>
      <c r="AS15" s="367"/>
      <c r="AT15" s="302" t="s">
        <v>26</v>
      </c>
      <c r="AU15" s="392"/>
      <c r="AV15" s="392"/>
      <c r="AW15" s="392"/>
      <c r="AX15" s="392"/>
      <c r="AY15" s="392"/>
      <c r="AZ15" s="392"/>
      <c r="BA15" s="392"/>
      <c r="BB15" s="392"/>
      <c r="BC15" s="434">
        <f>施設情報!C4</f>
        <v>0</v>
      </c>
      <c r="BD15" s="435"/>
      <c r="BE15" s="435"/>
      <c r="BF15" s="435"/>
      <c r="BG15" s="435"/>
      <c r="BH15" s="435"/>
      <c r="BI15" s="435"/>
      <c r="BJ15" s="435"/>
      <c r="BK15" s="435"/>
      <c r="BL15" s="435"/>
      <c r="BM15" s="435"/>
      <c r="BN15" s="435"/>
      <c r="BO15" s="435"/>
      <c r="BP15" s="435"/>
      <c r="BQ15" s="435"/>
      <c r="BR15" s="435"/>
      <c r="BS15" s="435"/>
      <c r="BT15" s="435"/>
      <c r="BU15" s="435"/>
      <c r="BV15" s="435"/>
      <c r="BW15" s="435"/>
      <c r="BX15" s="435"/>
      <c r="BY15" s="435"/>
      <c r="BZ15" s="435"/>
      <c r="CA15" s="435"/>
      <c r="CB15" s="435"/>
      <c r="CC15" s="435"/>
      <c r="CD15" s="435"/>
      <c r="CE15" s="435"/>
      <c r="CF15" s="435"/>
      <c r="CG15" s="435"/>
      <c r="CH15" s="435"/>
      <c r="CI15" s="435"/>
      <c r="CJ15" s="435"/>
      <c r="CK15" s="436"/>
      <c r="CR15" s="69"/>
      <c r="CS15" s="69"/>
      <c r="CT15" s="71"/>
      <c r="CU15" s="71"/>
      <c r="CV15" s="71"/>
      <c r="CW15" s="71"/>
      <c r="CX15" s="71"/>
      <c r="CY15" s="71"/>
      <c r="CZ15" s="71"/>
      <c r="DA15" s="71"/>
      <c r="DB15" s="71"/>
      <c r="DC15" s="71"/>
      <c r="DD15" s="71"/>
      <c r="DE15" s="71"/>
      <c r="DF15" s="71"/>
      <c r="DG15" s="71"/>
      <c r="DH15" s="71"/>
      <c r="DI15" s="71"/>
      <c r="DJ15" s="71"/>
      <c r="DK15" s="74"/>
      <c r="DL15" s="71"/>
      <c r="DM15" s="71"/>
      <c r="DN15" s="71"/>
      <c r="DO15" s="71"/>
      <c r="DP15" s="71"/>
      <c r="DQ15" s="71"/>
      <c r="DR15" s="71"/>
      <c r="DS15" s="71"/>
      <c r="DT15" s="71"/>
      <c r="DU15" s="71"/>
      <c r="DV15" s="71"/>
      <c r="DW15" s="71"/>
      <c r="DX15" s="71"/>
      <c r="DY15" s="71"/>
      <c r="DZ15" s="71"/>
      <c r="EA15" s="71"/>
      <c r="EB15" s="71"/>
      <c r="EC15" s="71"/>
      <c r="ED15" s="71"/>
      <c r="EE15" s="71"/>
      <c r="EF15" s="71"/>
      <c r="EG15" s="75"/>
      <c r="EH15" s="71"/>
      <c r="EI15" s="71"/>
      <c r="EJ15" s="71"/>
      <c r="EK15" s="71"/>
    </row>
    <row r="16" spans="1:141" ht="11.1" customHeight="1">
      <c r="B16" s="449" t="s">
        <v>24</v>
      </c>
      <c r="C16" s="450"/>
      <c r="D16" s="450"/>
      <c r="E16" s="450"/>
      <c r="F16" s="450"/>
      <c r="G16" s="450"/>
      <c r="H16" s="450"/>
      <c r="I16" s="450"/>
      <c r="J16" s="455">
        <f>VLOOKUP($CH$4,'児童情報 '!$A:$Q,6,FALSE)</f>
        <v>0</v>
      </c>
      <c r="K16" s="455"/>
      <c r="L16" s="455"/>
      <c r="M16" s="455"/>
      <c r="N16" s="455"/>
      <c r="O16" s="455"/>
      <c r="P16" s="455"/>
      <c r="Q16" s="455"/>
      <c r="R16" s="455"/>
      <c r="S16" s="455"/>
      <c r="T16" s="455"/>
      <c r="U16" s="455"/>
      <c r="V16" s="455"/>
      <c r="W16" s="458" t="s">
        <v>44</v>
      </c>
      <c r="X16" s="459"/>
      <c r="Y16" s="459"/>
      <c r="Z16" s="459"/>
      <c r="AA16" s="459"/>
      <c r="AB16" s="459"/>
      <c r="AC16" s="459"/>
      <c r="AD16" s="460"/>
      <c r="AE16" s="467" t="s">
        <v>149</v>
      </c>
      <c r="AF16" s="468"/>
      <c r="AG16" s="468"/>
      <c r="AH16" s="468"/>
      <c r="AI16" s="468"/>
      <c r="AJ16" s="469"/>
      <c r="AK16" s="470"/>
      <c r="AL16" s="471"/>
      <c r="AM16" s="471"/>
      <c r="AN16" s="471"/>
      <c r="AO16" s="471"/>
      <c r="AP16" s="472"/>
      <c r="AQ16" s="68"/>
      <c r="AR16" s="366"/>
      <c r="AS16" s="367"/>
      <c r="AT16" s="392"/>
      <c r="AU16" s="392"/>
      <c r="AV16" s="392"/>
      <c r="AW16" s="392"/>
      <c r="AX16" s="392"/>
      <c r="AY16" s="392"/>
      <c r="AZ16" s="392"/>
      <c r="BA16" s="392"/>
      <c r="BB16" s="392"/>
      <c r="BC16" s="437"/>
      <c r="BD16" s="438"/>
      <c r="BE16" s="438"/>
      <c r="BF16" s="438"/>
      <c r="BG16" s="438"/>
      <c r="BH16" s="438"/>
      <c r="BI16" s="438"/>
      <c r="BJ16" s="438"/>
      <c r="BK16" s="438"/>
      <c r="BL16" s="438"/>
      <c r="BM16" s="438"/>
      <c r="BN16" s="438"/>
      <c r="BO16" s="438"/>
      <c r="BP16" s="438"/>
      <c r="BQ16" s="438"/>
      <c r="BR16" s="438"/>
      <c r="BS16" s="438"/>
      <c r="BT16" s="438"/>
      <c r="BU16" s="438"/>
      <c r="BV16" s="438"/>
      <c r="BW16" s="438"/>
      <c r="BX16" s="438"/>
      <c r="BY16" s="438"/>
      <c r="BZ16" s="438"/>
      <c r="CA16" s="438"/>
      <c r="CB16" s="438"/>
      <c r="CC16" s="438"/>
      <c r="CD16" s="438"/>
      <c r="CE16" s="438"/>
      <c r="CF16" s="438"/>
      <c r="CG16" s="438"/>
      <c r="CH16" s="438"/>
      <c r="CI16" s="438"/>
      <c r="CJ16" s="438"/>
      <c r="CK16" s="439"/>
      <c r="CR16" s="76"/>
      <c r="CS16" s="76"/>
      <c r="CT16" s="76"/>
      <c r="CU16" s="76"/>
      <c r="CV16" s="76"/>
      <c r="CW16" s="76"/>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c r="DY16" s="71"/>
      <c r="DZ16" s="71"/>
      <c r="EA16" s="71"/>
      <c r="EB16" s="71"/>
      <c r="EC16" s="71"/>
      <c r="ED16" s="71"/>
      <c r="EE16" s="71"/>
      <c r="EF16" s="71"/>
      <c r="EG16" s="71"/>
      <c r="EH16" s="71"/>
      <c r="EI16" s="71"/>
      <c r="EJ16" s="71"/>
      <c r="EK16" s="71"/>
    </row>
    <row r="17" spans="1:141" ht="11.1" customHeight="1">
      <c r="B17" s="451"/>
      <c r="C17" s="452"/>
      <c r="D17" s="452"/>
      <c r="E17" s="452"/>
      <c r="F17" s="452"/>
      <c r="G17" s="452"/>
      <c r="H17" s="452"/>
      <c r="I17" s="452"/>
      <c r="J17" s="456"/>
      <c r="K17" s="456"/>
      <c r="L17" s="456"/>
      <c r="M17" s="456"/>
      <c r="N17" s="456"/>
      <c r="O17" s="456"/>
      <c r="P17" s="456"/>
      <c r="Q17" s="456"/>
      <c r="R17" s="456"/>
      <c r="S17" s="456"/>
      <c r="T17" s="456"/>
      <c r="U17" s="456"/>
      <c r="V17" s="456"/>
      <c r="W17" s="461"/>
      <c r="X17" s="462"/>
      <c r="Y17" s="462"/>
      <c r="Z17" s="462"/>
      <c r="AA17" s="462"/>
      <c r="AB17" s="462"/>
      <c r="AC17" s="462"/>
      <c r="AD17" s="463"/>
      <c r="AE17" s="416">
        <f>施設情報!C10</f>
        <v>0</v>
      </c>
      <c r="AF17" s="417"/>
      <c r="AG17" s="417"/>
      <c r="AH17" s="417"/>
      <c r="AI17" s="417"/>
      <c r="AJ17" s="473"/>
      <c r="AK17" s="477"/>
      <c r="AL17" s="478"/>
      <c r="AM17" s="478"/>
      <c r="AN17" s="478"/>
      <c r="AO17" s="478"/>
      <c r="AP17" s="479"/>
      <c r="AQ17" s="68"/>
      <c r="AR17" s="366"/>
      <c r="AS17" s="367"/>
      <c r="AT17" s="392"/>
      <c r="AU17" s="392"/>
      <c r="AV17" s="392"/>
      <c r="AW17" s="392"/>
      <c r="AX17" s="392"/>
      <c r="AY17" s="392"/>
      <c r="AZ17" s="392"/>
      <c r="BA17" s="392"/>
      <c r="BB17" s="392"/>
      <c r="BC17" s="437"/>
      <c r="BD17" s="438"/>
      <c r="BE17" s="438"/>
      <c r="BF17" s="438"/>
      <c r="BG17" s="438"/>
      <c r="BH17" s="438"/>
      <c r="BI17" s="438"/>
      <c r="BJ17" s="438"/>
      <c r="BK17" s="438"/>
      <c r="BL17" s="438"/>
      <c r="BM17" s="438"/>
      <c r="BN17" s="438"/>
      <c r="BO17" s="438"/>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9"/>
      <c r="CR17" s="76"/>
      <c r="CS17" s="76"/>
      <c r="CT17" s="76"/>
      <c r="CU17" s="76"/>
      <c r="CV17" s="76"/>
      <c r="CW17" s="76"/>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row>
    <row r="18" spans="1:141" ht="11.1" customHeight="1">
      <c r="B18" s="453"/>
      <c r="C18" s="454"/>
      <c r="D18" s="454"/>
      <c r="E18" s="454"/>
      <c r="F18" s="454"/>
      <c r="G18" s="454"/>
      <c r="H18" s="454"/>
      <c r="I18" s="454"/>
      <c r="J18" s="457"/>
      <c r="K18" s="457"/>
      <c r="L18" s="457"/>
      <c r="M18" s="457"/>
      <c r="N18" s="457"/>
      <c r="O18" s="457"/>
      <c r="P18" s="457"/>
      <c r="Q18" s="457"/>
      <c r="R18" s="457"/>
      <c r="S18" s="457"/>
      <c r="T18" s="457"/>
      <c r="U18" s="457"/>
      <c r="V18" s="457"/>
      <c r="W18" s="464"/>
      <c r="X18" s="465"/>
      <c r="Y18" s="465"/>
      <c r="Z18" s="465"/>
      <c r="AA18" s="465"/>
      <c r="AB18" s="465"/>
      <c r="AC18" s="465"/>
      <c r="AD18" s="466"/>
      <c r="AE18" s="474"/>
      <c r="AF18" s="475"/>
      <c r="AG18" s="475"/>
      <c r="AH18" s="475"/>
      <c r="AI18" s="475"/>
      <c r="AJ18" s="476"/>
      <c r="AK18" s="480"/>
      <c r="AL18" s="481"/>
      <c r="AM18" s="481"/>
      <c r="AN18" s="481"/>
      <c r="AO18" s="481"/>
      <c r="AP18" s="482"/>
      <c r="AQ18" s="94"/>
      <c r="AR18" s="366"/>
      <c r="AS18" s="367"/>
      <c r="AT18" s="392"/>
      <c r="AU18" s="392"/>
      <c r="AV18" s="392"/>
      <c r="AW18" s="392"/>
      <c r="AX18" s="392"/>
      <c r="AY18" s="392"/>
      <c r="AZ18" s="392"/>
      <c r="BA18" s="392"/>
      <c r="BB18" s="392"/>
      <c r="BC18" s="437"/>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c r="CF18" s="438"/>
      <c r="CG18" s="438"/>
      <c r="CH18" s="438"/>
      <c r="CI18" s="438"/>
      <c r="CJ18" s="438"/>
      <c r="CK18" s="439"/>
      <c r="CR18" s="76"/>
      <c r="CS18" s="76"/>
      <c r="CT18" s="76"/>
      <c r="CU18" s="76"/>
      <c r="CV18" s="76"/>
      <c r="CW18" s="76"/>
      <c r="CX18" s="71"/>
      <c r="CY18" s="71"/>
      <c r="CZ18" s="71"/>
      <c r="DA18" s="71"/>
      <c r="DB18" s="71"/>
      <c r="DC18" s="71"/>
      <c r="DD18" s="71"/>
      <c r="DE18" s="71"/>
      <c r="DF18" s="71"/>
      <c r="DG18" s="71"/>
      <c r="DH18" s="71"/>
      <c r="DI18" s="71"/>
      <c r="DJ18" s="71"/>
      <c r="DK18" s="71"/>
      <c r="DL18" s="71"/>
      <c r="DM18" s="71"/>
      <c r="DN18" s="71"/>
      <c r="DO18" s="71"/>
      <c r="DP18" s="71"/>
      <c r="DQ18" s="71"/>
      <c r="DR18" s="71"/>
      <c r="DS18" s="71"/>
      <c r="DT18" s="71"/>
      <c r="DU18" s="71"/>
      <c r="DV18" s="71"/>
      <c r="DW18" s="71"/>
      <c r="DX18" s="71"/>
      <c r="DY18" s="71"/>
      <c r="DZ18" s="71"/>
      <c r="EA18" s="71"/>
      <c r="EB18" s="71"/>
      <c r="EC18" s="71"/>
      <c r="ED18" s="71"/>
      <c r="EE18" s="71"/>
      <c r="EF18" s="71"/>
      <c r="EG18" s="71"/>
      <c r="EH18" s="71"/>
      <c r="EI18" s="71"/>
      <c r="EJ18" s="71"/>
      <c r="EK18" s="71"/>
    </row>
    <row r="19" spans="1:141" ht="11.1" customHeight="1">
      <c r="B19" s="483" t="s">
        <v>105</v>
      </c>
      <c r="C19" s="484"/>
      <c r="D19" s="484"/>
      <c r="E19" s="484"/>
      <c r="F19" s="484"/>
      <c r="G19" s="484"/>
      <c r="H19" s="484"/>
      <c r="I19" s="484"/>
      <c r="J19" s="506">
        <f>VLOOKUP($CH$4,'児童情報 '!$A:$Q,7,FALSE)</f>
        <v>0</v>
      </c>
      <c r="K19" s="506"/>
      <c r="L19" s="506"/>
      <c r="M19" s="506"/>
      <c r="N19" s="506"/>
      <c r="O19" s="506"/>
      <c r="P19" s="506">
        <f>VLOOKUP($CH$4,'児童情報 '!$A:$Q,8,FALSE)</f>
        <v>0</v>
      </c>
      <c r="Q19" s="506"/>
      <c r="R19" s="506"/>
      <c r="S19" s="506"/>
      <c r="T19" s="506"/>
      <c r="U19" s="506"/>
      <c r="V19" s="506"/>
      <c r="W19" s="507" t="s">
        <v>34</v>
      </c>
      <c r="X19" s="330"/>
      <c r="Y19" s="330"/>
      <c r="Z19" s="330"/>
      <c r="AA19" s="330"/>
      <c r="AB19" s="330"/>
      <c r="AC19" s="330"/>
      <c r="AD19" s="330"/>
      <c r="AE19" s="416">
        <f>施設情報!C12</f>
        <v>0</v>
      </c>
      <c r="AF19" s="417"/>
      <c r="AG19" s="417"/>
      <c r="AH19" s="417"/>
      <c r="AI19" s="417"/>
      <c r="AJ19" s="417"/>
      <c r="AK19" s="417"/>
      <c r="AL19" s="417"/>
      <c r="AM19" s="338" t="s">
        <v>35</v>
      </c>
      <c r="AN19" s="338"/>
      <c r="AO19" s="338"/>
      <c r="AP19" s="339"/>
      <c r="AQ19" s="94"/>
      <c r="AR19" s="366"/>
      <c r="AS19" s="367"/>
      <c r="AT19" s="392"/>
      <c r="AU19" s="392"/>
      <c r="AV19" s="392"/>
      <c r="AW19" s="392"/>
      <c r="AX19" s="392"/>
      <c r="AY19" s="392"/>
      <c r="AZ19" s="392"/>
      <c r="BA19" s="392"/>
      <c r="BB19" s="392"/>
      <c r="BC19" s="437"/>
      <c r="BD19" s="438"/>
      <c r="BE19" s="438"/>
      <c r="BF19" s="438"/>
      <c r="BG19" s="438"/>
      <c r="BH19" s="438"/>
      <c r="BI19" s="438"/>
      <c r="BJ19" s="438"/>
      <c r="BK19" s="438"/>
      <c r="BL19" s="438"/>
      <c r="BM19" s="438"/>
      <c r="BN19" s="438"/>
      <c r="BO19" s="438"/>
      <c r="BP19" s="438"/>
      <c r="BQ19" s="438"/>
      <c r="BR19" s="438"/>
      <c r="BS19" s="438"/>
      <c r="BT19" s="438"/>
      <c r="BU19" s="438"/>
      <c r="BV19" s="438"/>
      <c r="BW19" s="438"/>
      <c r="BX19" s="438"/>
      <c r="BY19" s="438"/>
      <c r="BZ19" s="438"/>
      <c r="CA19" s="438"/>
      <c r="CB19" s="438"/>
      <c r="CC19" s="438"/>
      <c r="CD19" s="438"/>
      <c r="CE19" s="438"/>
      <c r="CF19" s="438"/>
      <c r="CG19" s="438"/>
      <c r="CH19" s="438"/>
      <c r="CI19" s="438"/>
      <c r="CJ19" s="438"/>
      <c r="CK19" s="439"/>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c r="EI19" s="71"/>
      <c r="EJ19" s="71"/>
      <c r="EK19" s="71"/>
    </row>
    <row r="20" spans="1:141" ht="11.1" customHeight="1">
      <c r="B20" s="485"/>
      <c r="C20" s="484"/>
      <c r="D20" s="484"/>
      <c r="E20" s="484"/>
      <c r="F20" s="484"/>
      <c r="G20" s="484"/>
      <c r="H20" s="484"/>
      <c r="I20" s="484"/>
      <c r="J20" s="506"/>
      <c r="K20" s="506"/>
      <c r="L20" s="506"/>
      <c r="M20" s="506"/>
      <c r="N20" s="506"/>
      <c r="O20" s="506"/>
      <c r="P20" s="506"/>
      <c r="Q20" s="506"/>
      <c r="R20" s="506"/>
      <c r="S20" s="506"/>
      <c r="T20" s="506"/>
      <c r="U20" s="506"/>
      <c r="V20" s="506"/>
      <c r="W20" s="330"/>
      <c r="X20" s="330"/>
      <c r="Y20" s="330"/>
      <c r="Z20" s="330"/>
      <c r="AA20" s="330"/>
      <c r="AB20" s="330"/>
      <c r="AC20" s="330"/>
      <c r="AD20" s="330"/>
      <c r="AE20" s="418"/>
      <c r="AF20" s="419"/>
      <c r="AG20" s="419"/>
      <c r="AH20" s="419"/>
      <c r="AI20" s="419"/>
      <c r="AJ20" s="419"/>
      <c r="AK20" s="419"/>
      <c r="AL20" s="419"/>
      <c r="AM20" s="340"/>
      <c r="AN20" s="340"/>
      <c r="AO20" s="340"/>
      <c r="AP20" s="341"/>
      <c r="AQ20" s="94"/>
      <c r="AR20" s="366"/>
      <c r="AS20" s="367"/>
      <c r="AT20" s="104"/>
      <c r="AU20" s="104"/>
      <c r="AV20" s="104"/>
      <c r="AW20" s="104"/>
      <c r="AX20" s="104"/>
      <c r="AY20" s="104"/>
      <c r="AZ20" s="104"/>
      <c r="BA20" s="104"/>
      <c r="BB20" s="104"/>
      <c r="BC20" s="440"/>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1"/>
      <c r="BZ20" s="441"/>
      <c r="CA20" s="441"/>
      <c r="CB20" s="441"/>
      <c r="CC20" s="441"/>
      <c r="CD20" s="441"/>
      <c r="CE20" s="441"/>
      <c r="CF20" s="441"/>
      <c r="CG20" s="441"/>
      <c r="CH20" s="441"/>
      <c r="CI20" s="441"/>
      <c r="CJ20" s="441"/>
      <c r="CK20" s="442"/>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row>
    <row r="21" spans="1:141" ht="11.1" customHeight="1">
      <c r="B21" s="485"/>
      <c r="C21" s="484"/>
      <c r="D21" s="484"/>
      <c r="E21" s="484"/>
      <c r="F21" s="484"/>
      <c r="G21" s="484"/>
      <c r="H21" s="484"/>
      <c r="I21" s="484"/>
      <c r="J21" s="506"/>
      <c r="K21" s="506"/>
      <c r="L21" s="506"/>
      <c r="M21" s="506"/>
      <c r="N21" s="506"/>
      <c r="O21" s="506"/>
      <c r="P21" s="506"/>
      <c r="Q21" s="506"/>
      <c r="R21" s="506"/>
      <c r="S21" s="506"/>
      <c r="T21" s="506"/>
      <c r="U21" s="506"/>
      <c r="V21" s="506"/>
      <c r="W21" s="330"/>
      <c r="X21" s="330"/>
      <c r="Y21" s="330"/>
      <c r="Z21" s="330"/>
      <c r="AA21" s="330"/>
      <c r="AB21" s="330"/>
      <c r="AC21" s="330"/>
      <c r="AD21" s="330"/>
      <c r="AE21" s="474"/>
      <c r="AF21" s="475"/>
      <c r="AG21" s="475"/>
      <c r="AH21" s="475"/>
      <c r="AI21" s="475"/>
      <c r="AJ21" s="475"/>
      <c r="AK21" s="475"/>
      <c r="AL21" s="475"/>
      <c r="AM21" s="508"/>
      <c r="AN21" s="508"/>
      <c r="AO21" s="508"/>
      <c r="AP21" s="509"/>
      <c r="AQ21" s="94"/>
      <c r="AR21" s="366"/>
      <c r="AS21" s="367"/>
      <c r="AT21" s="388" t="s">
        <v>17</v>
      </c>
      <c r="AU21" s="389"/>
      <c r="AV21" s="389"/>
      <c r="AW21" s="389"/>
      <c r="AX21" s="389"/>
      <c r="AY21" s="389"/>
      <c r="AZ21" s="389"/>
      <c r="BA21" s="389"/>
      <c r="BB21" s="390"/>
      <c r="BC21" s="416">
        <f>施設情報!C8</f>
        <v>0</v>
      </c>
      <c r="BD21" s="417"/>
      <c r="BE21" s="417"/>
      <c r="BF21" s="417"/>
      <c r="BG21" s="417"/>
      <c r="BH21" s="417"/>
      <c r="BI21" s="338" t="s">
        <v>39</v>
      </c>
      <c r="BJ21" s="338"/>
      <c r="BK21" s="338"/>
      <c r="BL21" s="422"/>
      <c r="BM21" s="425" t="s">
        <v>25</v>
      </c>
      <c r="BN21" s="389"/>
      <c r="BO21" s="389"/>
      <c r="BP21" s="389"/>
      <c r="BQ21" s="389"/>
      <c r="BR21" s="389"/>
      <c r="BS21" s="389"/>
      <c r="BT21" s="389"/>
      <c r="BU21" s="389"/>
      <c r="BV21" s="389"/>
      <c r="BW21" s="389"/>
      <c r="BX21" s="390"/>
      <c r="BY21" s="416" t="str">
        <f>施設情報!C7</f>
        <v>私立</v>
      </c>
      <c r="BZ21" s="417"/>
      <c r="CA21" s="417"/>
      <c r="CB21" s="417"/>
      <c r="CC21" s="417"/>
      <c r="CD21" s="417"/>
      <c r="CE21" s="417"/>
      <c r="CF21" s="417"/>
      <c r="CG21" s="417"/>
      <c r="CH21" s="417"/>
      <c r="CI21" s="417"/>
      <c r="CJ21" s="417"/>
      <c r="CK21" s="430"/>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row>
    <row r="22" spans="1:141" ht="11.1" customHeight="1">
      <c r="B22" s="485" t="s">
        <v>13</v>
      </c>
      <c r="C22" s="484"/>
      <c r="D22" s="484"/>
      <c r="E22" s="484"/>
      <c r="F22" s="484"/>
      <c r="G22" s="484"/>
      <c r="H22" s="484"/>
      <c r="I22" s="484"/>
      <c r="J22" s="498"/>
      <c r="K22" s="498"/>
      <c r="L22" s="498"/>
      <c r="M22" s="498"/>
      <c r="N22" s="498"/>
      <c r="O22" s="498"/>
      <c r="P22" s="498"/>
      <c r="Q22" s="498"/>
      <c r="R22" s="498"/>
      <c r="S22" s="498"/>
      <c r="T22" s="498"/>
      <c r="U22" s="498"/>
      <c r="V22" s="498"/>
      <c r="W22" s="316" t="s">
        <v>15</v>
      </c>
      <c r="X22" s="316"/>
      <c r="Y22" s="316"/>
      <c r="Z22" s="316"/>
      <c r="AA22" s="316"/>
      <c r="AB22" s="316"/>
      <c r="AC22" s="316"/>
      <c r="AD22" s="316"/>
      <c r="AE22" s="500">
        <f>VLOOKUP($CH$4,'児童情報 '!$A:$Q,9,FALSE)</f>
        <v>0</v>
      </c>
      <c r="AF22" s="501"/>
      <c r="AG22" s="501"/>
      <c r="AH22" s="501"/>
      <c r="AI22" s="501"/>
      <c r="AJ22" s="501"/>
      <c r="AK22" s="501"/>
      <c r="AL22" s="501"/>
      <c r="AM22" s="501"/>
      <c r="AN22" s="501"/>
      <c r="AO22" s="501"/>
      <c r="AP22" s="502"/>
      <c r="AQ22" s="94"/>
      <c r="AR22" s="366"/>
      <c r="AS22" s="367"/>
      <c r="AT22" s="391"/>
      <c r="AU22" s="392"/>
      <c r="AV22" s="392"/>
      <c r="AW22" s="392"/>
      <c r="AX22" s="392"/>
      <c r="AY22" s="392"/>
      <c r="AZ22" s="392"/>
      <c r="BA22" s="392"/>
      <c r="BB22" s="393"/>
      <c r="BC22" s="418"/>
      <c r="BD22" s="419"/>
      <c r="BE22" s="419"/>
      <c r="BF22" s="419"/>
      <c r="BG22" s="419"/>
      <c r="BH22" s="419"/>
      <c r="BI22" s="340"/>
      <c r="BJ22" s="340"/>
      <c r="BK22" s="340"/>
      <c r="BL22" s="423"/>
      <c r="BM22" s="426"/>
      <c r="BN22" s="392"/>
      <c r="BO22" s="392"/>
      <c r="BP22" s="392"/>
      <c r="BQ22" s="392"/>
      <c r="BR22" s="392"/>
      <c r="BS22" s="392"/>
      <c r="BT22" s="392"/>
      <c r="BU22" s="392"/>
      <c r="BV22" s="392"/>
      <c r="BW22" s="392"/>
      <c r="BX22" s="393"/>
      <c r="BY22" s="418"/>
      <c r="BZ22" s="419"/>
      <c r="CA22" s="419"/>
      <c r="CB22" s="419"/>
      <c r="CC22" s="419"/>
      <c r="CD22" s="419"/>
      <c r="CE22" s="419"/>
      <c r="CF22" s="419"/>
      <c r="CG22" s="419"/>
      <c r="CH22" s="419"/>
      <c r="CI22" s="419"/>
      <c r="CJ22" s="419"/>
      <c r="CK22" s="43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c r="EI22" s="71"/>
      <c r="EJ22" s="71"/>
      <c r="EK22" s="71"/>
    </row>
    <row r="23" spans="1:141" ht="11.1" customHeight="1" thickBot="1">
      <c r="B23" s="496"/>
      <c r="C23" s="497"/>
      <c r="D23" s="497"/>
      <c r="E23" s="497"/>
      <c r="F23" s="497"/>
      <c r="G23" s="497"/>
      <c r="H23" s="497"/>
      <c r="I23" s="497"/>
      <c r="J23" s="499"/>
      <c r="K23" s="499"/>
      <c r="L23" s="499"/>
      <c r="M23" s="499"/>
      <c r="N23" s="499"/>
      <c r="O23" s="499"/>
      <c r="P23" s="499"/>
      <c r="Q23" s="499"/>
      <c r="R23" s="499"/>
      <c r="S23" s="499"/>
      <c r="T23" s="499"/>
      <c r="U23" s="499"/>
      <c r="V23" s="499"/>
      <c r="W23" s="318"/>
      <c r="X23" s="318"/>
      <c r="Y23" s="318"/>
      <c r="Z23" s="318"/>
      <c r="AA23" s="318"/>
      <c r="AB23" s="318"/>
      <c r="AC23" s="318"/>
      <c r="AD23" s="318"/>
      <c r="AE23" s="503"/>
      <c r="AF23" s="504"/>
      <c r="AG23" s="504"/>
      <c r="AH23" s="504"/>
      <c r="AI23" s="504"/>
      <c r="AJ23" s="504"/>
      <c r="AK23" s="504"/>
      <c r="AL23" s="504"/>
      <c r="AM23" s="504"/>
      <c r="AN23" s="504"/>
      <c r="AO23" s="504"/>
      <c r="AP23" s="505"/>
      <c r="AQ23" s="94"/>
      <c r="AR23" s="368"/>
      <c r="AS23" s="369"/>
      <c r="AT23" s="433"/>
      <c r="AU23" s="428"/>
      <c r="AV23" s="428"/>
      <c r="AW23" s="428"/>
      <c r="AX23" s="428"/>
      <c r="AY23" s="428"/>
      <c r="AZ23" s="428"/>
      <c r="BA23" s="428"/>
      <c r="BB23" s="429"/>
      <c r="BC23" s="420"/>
      <c r="BD23" s="421"/>
      <c r="BE23" s="421"/>
      <c r="BF23" s="421"/>
      <c r="BG23" s="421"/>
      <c r="BH23" s="421"/>
      <c r="BI23" s="342"/>
      <c r="BJ23" s="342"/>
      <c r="BK23" s="342"/>
      <c r="BL23" s="424"/>
      <c r="BM23" s="427"/>
      <c r="BN23" s="428"/>
      <c r="BO23" s="428"/>
      <c r="BP23" s="428"/>
      <c r="BQ23" s="428"/>
      <c r="BR23" s="428"/>
      <c r="BS23" s="428"/>
      <c r="BT23" s="428"/>
      <c r="BU23" s="428"/>
      <c r="BV23" s="428"/>
      <c r="BW23" s="428"/>
      <c r="BX23" s="429"/>
      <c r="BY23" s="420"/>
      <c r="BZ23" s="421"/>
      <c r="CA23" s="421"/>
      <c r="CB23" s="421"/>
      <c r="CC23" s="421"/>
      <c r="CD23" s="421"/>
      <c r="CE23" s="421"/>
      <c r="CF23" s="421"/>
      <c r="CG23" s="421"/>
      <c r="CH23" s="421"/>
      <c r="CI23" s="421"/>
      <c r="CJ23" s="421"/>
      <c r="CK23" s="432"/>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c r="EI23" s="71"/>
      <c r="EJ23" s="71"/>
      <c r="EK23" s="71"/>
    </row>
    <row r="24" spans="1:141" s="72" customFormat="1" ht="11.1" customHeight="1">
      <c r="B24" s="545" t="s">
        <v>199</v>
      </c>
      <c r="C24" s="546"/>
      <c r="D24" s="546"/>
      <c r="E24" s="546"/>
      <c r="F24" s="546"/>
      <c r="G24" s="546"/>
      <c r="H24" s="546"/>
      <c r="I24" s="547"/>
      <c r="J24" s="447" t="s">
        <v>40</v>
      </c>
      <c r="K24" s="445"/>
      <c r="L24" s="553">
        <f ca="1">Y24+AK24</f>
        <v>6</v>
      </c>
      <c r="M24" s="553"/>
      <c r="N24" s="553"/>
      <c r="O24" s="553"/>
      <c r="P24" s="553"/>
      <c r="Q24" s="445" t="s">
        <v>37</v>
      </c>
      <c r="R24" s="555"/>
      <c r="S24" s="447" t="s">
        <v>41</v>
      </c>
      <c r="T24" s="445"/>
      <c r="U24" s="445"/>
      <c r="V24" s="445"/>
      <c r="W24" s="445"/>
      <c r="X24" s="445"/>
      <c r="Y24" s="492">
        <f ca="1">集計【小規模】!G30</f>
        <v>2</v>
      </c>
      <c r="Z24" s="443"/>
      <c r="AA24" s="443"/>
      <c r="AB24" s="443"/>
      <c r="AC24" s="486" t="s">
        <v>37</v>
      </c>
      <c r="AD24" s="486"/>
      <c r="AE24" s="488" t="s">
        <v>327</v>
      </c>
      <c r="AF24" s="489"/>
      <c r="AG24" s="489"/>
      <c r="AH24" s="489"/>
      <c r="AI24" s="489"/>
      <c r="AJ24" s="489"/>
      <c r="AK24" s="492">
        <f ca="1">集計【小規模】!G31</f>
        <v>4</v>
      </c>
      <c r="AL24" s="443"/>
      <c r="AM24" s="443"/>
      <c r="AN24" s="443"/>
      <c r="AO24" s="486" t="s">
        <v>37</v>
      </c>
      <c r="AP24" s="494"/>
      <c r="AQ24" s="533" t="s">
        <v>349</v>
      </c>
      <c r="AR24" s="534"/>
      <c r="AS24" s="534"/>
      <c r="AT24" s="534"/>
      <c r="AU24" s="534"/>
      <c r="AV24" s="534"/>
      <c r="AW24" s="534"/>
      <c r="AX24" s="534"/>
      <c r="AY24" s="534"/>
      <c r="AZ24" s="535"/>
      <c r="BA24" s="539">
        <f>施設情報!C14</f>
        <v>0</v>
      </c>
      <c r="BB24" s="540"/>
      <c r="BC24" s="540"/>
      <c r="BD24" s="540"/>
      <c r="BE24" s="540"/>
      <c r="BF24" s="540"/>
      <c r="BG24" s="541"/>
    </row>
    <row r="25" spans="1:141" s="72" customFormat="1" ht="11.1" customHeight="1" thickBot="1">
      <c r="A25" s="77"/>
      <c r="B25" s="548"/>
      <c r="C25" s="549"/>
      <c r="D25" s="549"/>
      <c r="E25" s="549"/>
      <c r="F25" s="549"/>
      <c r="G25" s="549"/>
      <c r="H25" s="549"/>
      <c r="I25" s="550"/>
      <c r="J25" s="551"/>
      <c r="K25" s="552"/>
      <c r="L25" s="554"/>
      <c r="M25" s="554"/>
      <c r="N25" s="554"/>
      <c r="O25" s="554"/>
      <c r="P25" s="554"/>
      <c r="Q25" s="552"/>
      <c r="R25" s="556"/>
      <c r="S25" s="551"/>
      <c r="T25" s="552"/>
      <c r="U25" s="552"/>
      <c r="V25" s="552"/>
      <c r="W25" s="552"/>
      <c r="X25" s="552"/>
      <c r="Y25" s="493"/>
      <c r="Z25" s="493"/>
      <c r="AA25" s="493"/>
      <c r="AB25" s="493"/>
      <c r="AC25" s="487"/>
      <c r="AD25" s="487"/>
      <c r="AE25" s="490"/>
      <c r="AF25" s="491"/>
      <c r="AG25" s="491"/>
      <c r="AH25" s="491"/>
      <c r="AI25" s="491"/>
      <c r="AJ25" s="491"/>
      <c r="AK25" s="493"/>
      <c r="AL25" s="493"/>
      <c r="AM25" s="493"/>
      <c r="AN25" s="493"/>
      <c r="AO25" s="487"/>
      <c r="AP25" s="495"/>
      <c r="AQ25" s="536"/>
      <c r="AR25" s="537"/>
      <c r="AS25" s="537"/>
      <c r="AT25" s="537"/>
      <c r="AU25" s="537"/>
      <c r="AV25" s="537"/>
      <c r="AW25" s="537"/>
      <c r="AX25" s="537"/>
      <c r="AY25" s="537"/>
      <c r="AZ25" s="538"/>
      <c r="BA25" s="542"/>
      <c r="BB25" s="543"/>
      <c r="BC25" s="543"/>
      <c r="BD25" s="543"/>
      <c r="BE25" s="543"/>
      <c r="BF25" s="543"/>
      <c r="BG25" s="544"/>
    </row>
    <row r="26" spans="1:141" s="72" customFormat="1" ht="11.1" customHeight="1">
      <c r="B26" s="545" t="s">
        <v>277</v>
      </c>
      <c r="C26" s="546"/>
      <c r="D26" s="546"/>
      <c r="E26" s="546"/>
      <c r="F26" s="546"/>
      <c r="G26" s="546"/>
      <c r="H26" s="546"/>
      <c r="I26" s="547"/>
      <c r="J26" s="416">
        <f>施設情報!C15</f>
        <v>0</v>
      </c>
      <c r="K26" s="417"/>
      <c r="L26" s="417"/>
      <c r="M26" s="417"/>
      <c r="N26" s="417"/>
      <c r="O26" s="417"/>
      <c r="P26" s="417"/>
      <c r="Q26" s="417"/>
      <c r="R26" s="473"/>
      <c r="S26" s="447" t="s">
        <v>42</v>
      </c>
      <c r="T26" s="445"/>
      <c r="U26" s="445"/>
      <c r="V26" s="445"/>
      <c r="W26" s="443">
        <f>施設情報!C16</f>
        <v>0</v>
      </c>
      <c r="X26" s="443"/>
      <c r="Y26" s="443"/>
      <c r="Z26" s="443"/>
      <c r="AA26" s="443"/>
      <c r="AB26" s="443"/>
      <c r="AC26" s="445" t="s">
        <v>35</v>
      </c>
      <c r="AD26" s="445"/>
      <c r="AE26" s="447" t="s">
        <v>43</v>
      </c>
      <c r="AF26" s="445"/>
      <c r="AG26" s="445"/>
      <c r="AH26" s="87"/>
      <c r="AI26" s="443">
        <f>施設情報!C17</f>
        <v>0</v>
      </c>
      <c r="AJ26" s="443"/>
      <c r="AK26" s="443"/>
      <c r="AL26" s="443"/>
      <c r="AM26" s="443"/>
      <c r="AN26" s="87"/>
      <c r="AO26" s="486" t="s">
        <v>36</v>
      </c>
      <c r="AP26" s="494"/>
      <c r="AQ26" s="565" t="s">
        <v>196</v>
      </c>
      <c r="AR26" s="565"/>
      <c r="AS26" s="565"/>
      <c r="AT26" s="565"/>
      <c r="AU26" s="565"/>
      <c r="AV26" s="565"/>
      <c r="AW26" s="565"/>
      <c r="AX26" s="565"/>
      <c r="AY26" s="565"/>
      <c r="AZ26" s="566"/>
      <c r="BA26" s="569">
        <f>施設情報!C13</f>
        <v>0</v>
      </c>
      <c r="BB26" s="570"/>
      <c r="BC26" s="570"/>
      <c r="BD26" s="571"/>
      <c r="BE26" s="575" t="s">
        <v>0</v>
      </c>
      <c r="BF26" s="575"/>
      <c r="BG26" s="576"/>
      <c r="BI26" s="71"/>
      <c r="BJ26" s="579" t="s">
        <v>106</v>
      </c>
      <c r="BK26" s="580"/>
      <c r="BL26" s="580"/>
      <c r="BM26" s="580"/>
      <c r="BN26" s="580"/>
      <c r="BO26" s="580"/>
      <c r="BP26" s="580"/>
      <c r="BQ26" s="580"/>
      <c r="BR26" s="580"/>
      <c r="BS26" s="581"/>
      <c r="BT26" s="557"/>
      <c r="BU26" s="558"/>
      <c r="BV26" s="558"/>
      <c r="BW26" s="558"/>
      <c r="BX26" s="558"/>
      <c r="BY26" s="558"/>
      <c r="BZ26" s="558"/>
      <c r="CA26" s="559"/>
    </row>
    <row r="27" spans="1:141" ht="11.1" customHeight="1" thickBot="1">
      <c r="B27" s="585"/>
      <c r="C27" s="586"/>
      <c r="D27" s="586"/>
      <c r="E27" s="586"/>
      <c r="F27" s="586"/>
      <c r="G27" s="586"/>
      <c r="H27" s="586"/>
      <c r="I27" s="587"/>
      <c r="J27" s="420"/>
      <c r="K27" s="421"/>
      <c r="L27" s="421"/>
      <c r="M27" s="421"/>
      <c r="N27" s="421"/>
      <c r="O27" s="421"/>
      <c r="P27" s="421"/>
      <c r="Q27" s="421"/>
      <c r="R27" s="588"/>
      <c r="S27" s="448"/>
      <c r="T27" s="446"/>
      <c r="U27" s="446"/>
      <c r="V27" s="446"/>
      <c r="W27" s="444"/>
      <c r="X27" s="444"/>
      <c r="Y27" s="444"/>
      <c r="Z27" s="444"/>
      <c r="AA27" s="444"/>
      <c r="AB27" s="444"/>
      <c r="AC27" s="446"/>
      <c r="AD27" s="446"/>
      <c r="AE27" s="448"/>
      <c r="AF27" s="446"/>
      <c r="AG27" s="446"/>
      <c r="AH27" s="88"/>
      <c r="AI27" s="444"/>
      <c r="AJ27" s="444"/>
      <c r="AK27" s="444"/>
      <c r="AL27" s="444"/>
      <c r="AM27" s="444"/>
      <c r="AN27" s="88"/>
      <c r="AO27" s="563"/>
      <c r="AP27" s="564"/>
      <c r="AQ27" s="567"/>
      <c r="AR27" s="567"/>
      <c r="AS27" s="567"/>
      <c r="AT27" s="567"/>
      <c r="AU27" s="567"/>
      <c r="AV27" s="567"/>
      <c r="AW27" s="567"/>
      <c r="AX27" s="567"/>
      <c r="AY27" s="567"/>
      <c r="AZ27" s="568"/>
      <c r="BA27" s="572"/>
      <c r="BB27" s="573"/>
      <c r="BC27" s="573"/>
      <c r="BD27" s="574"/>
      <c r="BE27" s="577"/>
      <c r="BF27" s="577"/>
      <c r="BG27" s="578"/>
      <c r="BI27" s="72"/>
      <c r="BJ27" s="582"/>
      <c r="BK27" s="583"/>
      <c r="BL27" s="583"/>
      <c r="BM27" s="583"/>
      <c r="BN27" s="583"/>
      <c r="BO27" s="583"/>
      <c r="BP27" s="583"/>
      <c r="BQ27" s="583"/>
      <c r="BR27" s="583"/>
      <c r="BS27" s="584"/>
      <c r="BT27" s="560"/>
      <c r="BU27" s="561"/>
      <c r="BV27" s="561"/>
      <c r="BW27" s="561"/>
      <c r="BX27" s="561"/>
      <c r="BY27" s="561"/>
      <c r="BZ27" s="561"/>
      <c r="CA27" s="562"/>
    </row>
    <row r="28" spans="1:141" s="72" customFormat="1" ht="9.75" customHeight="1" thickBot="1">
      <c r="B28" s="78"/>
      <c r="C28" s="79"/>
      <c r="D28" s="79"/>
      <c r="E28" s="79"/>
      <c r="F28" s="79"/>
      <c r="G28" s="79"/>
      <c r="H28" s="79"/>
      <c r="I28" s="79"/>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row>
    <row r="29" spans="1:141" ht="5.25" customHeight="1">
      <c r="B29" s="631" t="s">
        <v>11</v>
      </c>
      <c r="C29" s="632"/>
      <c r="D29" s="608" t="s">
        <v>14</v>
      </c>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8" t="s">
        <v>10</v>
      </c>
      <c r="AJ29" s="609"/>
      <c r="AK29" s="609"/>
      <c r="AL29" s="609"/>
      <c r="AM29" s="609"/>
      <c r="AN29" s="609"/>
      <c r="AO29" s="609"/>
      <c r="AP29" s="609"/>
      <c r="AQ29" s="609"/>
      <c r="AR29" s="609"/>
      <c r="AS29" s="609"/>
      <c r="AT29" s="636"/>
      <c r="AU29" s="608" t="s">
        <v>14</v>
      </c>
      <c r="AV29" s="609"/>
      <c r="AW29" s="609"/>
      <c r="AX29" s="609"/>
      <c r="AY29" s="609"/>
      <c r="AZ29" s="609"/>
      <c r="BA29" s="609"/>
      <c r="BB29" s="609"/>
      <c r="BC29" s="609"/>
      <c r="BD29" s="609"/>
      <c r="BE29" s="609"/>
      <c r="BF29" s="609"/>
      <c r="BG29" s="609"/>
      <c r="BH29" s="609"/>
      <c r="BI29" s="609"/>
      <c r="BJ29" s="609"/>
      <c r="BK29" s="609"/>
      <c r="BL29" s="609"/>
      <c r="BM29" s="609"/>
      <c r="BN29" s="609"/>
      <c r="BO29" s="609"/>
      <c r="BP29" s="609"/>
      <c r="BQ29" s="609"/>
      <c r="BR29" s="609"/>
      <c r="BS29" s="609"/>
      <c r="BT29" s="609"/>
      <c r="BU29" s="609"/>
      <c r="BV29" s="609"/>
      <c r="BW29" s="609"/>
      <c r="BX29" s="609"/>
      <c r="BY29" s="636"/>
      <c r="BZ29" s="608" t="s">
        <v>10</v>
      </c>
      <c r="CA29" s="609"/>
      <c r="CB29" s="609"/>
      <c r="CC29" s="609"/>
      <c r="CD29" s="609"/>
      <c r="CE29" s="609"/>
      <c r="CF29" s="609"/>
      <c r="CG29" s="609"/>
      <c r="CH29" s="609"/>
      <c r="CI29" s="609"/>
      <c r="CJ29" s="609"/>
      <c r="CK29" s="636"/>
      <c r="DU29" s="72"/>
      <c r="DV29" s="72"/>
      <c r="DW29" s="72"/>
      <c r="DX29" s="72"/>
      <c r="DY29" s="72"/>
      <c r="DZ29" s="72"/>
      <c r="EA29" s="72"/>
      <c r="EB29" s="72"/>
      <c r="EC29" s="72"/>
      <c r="ED29" s="72"/>
      <c r="EE29" s="72"/>
      <c r="EF29" s="72"/>
      <c r="EG29" s="72"/>
      <c r="EH29" s="72"/>
      <c r="EI29" s="72"/>
      <c r="EJ29" s="72"/>
      <c r="EK29" s="72"/>
    </row>
    <row r="30" spans="1:141" ht="5.25" customHeight="1">
      <c r="B30" s="633"/>
      <c r="C30" s="634"/>
      <c r="D30" s="612"/>
      <c r="E30" s="610"/>
      <c r="F30" s="610"/>
      <c r="G30" s="610"/>
      <c r="H30" s="610"/>
      <c r="I30" s="610"/>
      <c r="J30" s="610"/>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0"/>
      <c r="AH30" s="610"/>
      <c r="AI30" s="612"/>
      <c r="AJ30" s="610"/>
      <c r="AK30" s="610"/>
      <c r="AL30" s="610"/>
      <c r="AM30" s="610"/>
      <c r="AN30" s="610"/>
      <c r="AO30" s="610"/>
      <c r="AP30" s="610"/>
      <c r="AQ30" s="610"/>
      <c r="AR30" s="610"/>
      <c r="AS30" s="610"/>
      <c r="AT30" s="611"/>
      <c r="AU30" s="612"/>
      <c r="AV30" s="610"/>
      <c r="AW30" s="610"/>
      <c r="AX30" s="610"/>
      <c r="AY30" s="610"/>
      <c r="AZ30" s="610"/>
      <c r="BA30" s="610"/>
      <c r="BB30" s="610"/>
      <c r="BC30" s="610"/>
      <c r="BD30" s="610"/>
      <c r="BE30" s="610"/>
      <c r="BF30" s="610"/>
      <c r="BG30" s="610"/>
      <c r="BH30" s="610"/>
      <c r="BI30" s="610"/>
      <c r="BJ30" s="610"/>
      <c r="BK30" s="610"/>
      <c r="BL30" s="610"/>
      <c r="BM30" s="610"/>
      <c r="BN30" s="610"/>
      <c r="BO30" s="610"/>
      <c r="BP30" s="610"/>
      <c r="BQ30" s="610"/>
      <c r="BR30" s="610"/>
      <c r="BS30" s="610"/>
      <c r="BT30" s="610"/>
      <c r="BU30" s="610"/>
      <c r="BV30" s="610"/>
      <c r="BW30" s="610"/>
      <c r="BX30" s="610"/>
      <c r="BY30" s="611"/>
      <c r="BZ30" s="612"/>
      <c r="CA30" s="610"/>
      <c r="CB30" s="610"/>
      <c r="CC30" s="610"/>
      <c r="CD30" s="610"/>
      <c r="CE30" s="610"/>
      <c r="CF30" s="610"/>
      <c r="CG30" s="610"/>
      <c r="CH30" s="610"/>
      <c r="CI30" s="610"/>
      <c r="CJ30" s="610"/>
      <c r="CK30" s="611"/>
      <c r="DU30" s="72"/>
      <c r="DV30" s="72"/>
      <c r="DW30" s="72"/>
      <c r="DX30" s="72"/>
      <c r="DY30" s="72"/>
      <c r="DZ30" s="72"/>
      <c r="EA30" s="72"/>
      <c r="EB30" s="72"/>
      <c r="EC30" s="72"/>
      <c r="ED30" s="72"/>
      <c r="EE30" s="72"/>
      <c r="EF30" s="72"/>
      <c r="EG30" s="72"/>
      <c r="EH30" s="72"/>
      <c r="EI30" s="72"/>
      <c r="EJ30" s="72"/>
      <c r="EK30" s="72"/>
    </row>
    <row r="31" spans="1:141" ht="5.25" customHeight="1" thickBot="1">
      <c r="B31" s="633"/>
      <c r="C31" s="634"/>
      <c r="D31" s="613"/>
      <c r="E31" s="614"/>
      <c r="F31" s="614"/>
      <c r="G31" s="614"/>
      <c r="H31" s="614"/>
      <c r="I31" s="614"/>
      <c r="J31" s="614"/>
      <c r="K31" s="614"/>
      <c r="L31" s="614"/>
      <c r="M31" s="614"/>
      <c r="N31" s="614"/>
      <c r="O31" s="614"/>
      <c r="P31" s="614"/>
      <c r="Q31" s="614"/>
      <c r="R31" s="614"/>
      <c r="S31" s="614"/>
      <c r="T31" s="614"/>
      <c r="U31" s="614"/>
      <c r="V31" s="614"/>
      <c r="W31" s="614"/>
      <c r="X31" s="614"/>
      <c r="Y31" s="614"/>
      <c r="Z31" s="614"/>
      <c r="AA31" s="614"/>
      <c r="AB31" s="614"/>
      <c r="AC31" s="614"/>
      <c r="AD31" s="614"/>
      <c r="AE31" s="614"/>
      <c r="AF31" s="614"/>
      <c r="AG31" s="614"/>
      <c r="AH31" s="614"/>
      <c r="AI31" s="613"/>
      <c r="AJ31" s="614"/>
      <c r="AK31" s="614"/>
      <c r="AL31" s="614"/>
      <c r="AM31" s="614"/>
      <c r="AN31" s="614"/>
      <c r="AO31" s="614"/>
      <c r="AP31" s="614"/>
      <c r="AQ31" s="614"/>
      <c r="AR31" s="614"/>
      <c r="AS31" s="614"/>
      <c r="AT31" s="615"/>
      <c r="AU31" s="613"/>
      <c r="AV31" s="614"/>
      <c r="AW31" s="614"/>
      <c r="AX31" s="614"/>
      <c r="AY31" s="614"/>
      <c r="AZ31" s="614"/>
      <c r="BA31" s="614"/>
      <c r="BB31" s="614"/>
      <c r="BC31" s="614"/>
      <c r="BD31" s="614"/>
      <c r="BE31" s="614"/>
      <c r="BF31" s="614"/>
      <c r="BG31" s="614"/>
      <c r="BH31" s="614"/>
      <c r="BI31" s="614"/>
      <c r="BJ31" s="614"/>
      <c r="BK31" s="614"/>
      <c r="BL31" s="614"/>
      <c r="BM31" s="614"/>
      <c r="BN31" s="614"/>
      <c r="BO31" s="614"/>
      <c r="BP31" s="614"/>
      <c r="BQ31" s="614"/>
      <c r="BR31" s="614"/>
      <c r="BS31" s="614"/>
      <c r="BT31" s="614"/>
      <c r="BU31" s="614"/>
      <c r="BV31" s="614"/>
      <c r="BW31" s="614"/>
      <c r="BX31" s="614"/>
      <c r="BY31" s="615"/>
      <c r="BZ31" s="613"/>
      <c r="CA31" s="614"/>
      <c r="CB31" s="614"/>
      <c r="CC31" s="614"/>
      <c r="CD31" s="614"/>
      <c r="CE31" s="614"/>
      <c r="CF31" s="614"/>
      <c r="CG31" s="614"/>
      <c r="CH31" s="614"/>
      <c r="CI31" s="614"/>
      <c r="CJ31" s="614"/>
      <c r="CK31" s="615"/>
      <c r="DU31" s="72"/>
      <c r="DV31" s="72"/>
      <c r="DW31" s="72"/>
      <c r="DX31" s="72"/>
      <c r="DY31" s="72"/>
      <c r="DZ31" s="72"/>
      <c r="EA31" s="72"/>
      <c r="EB31" s="72"/>
      <c r="EC31" s="72"/>
      <c r="ED31" s="72"/>
      <c r="EE31" s="72"/>
      <c r="EF31" s="72"/>
      <c r="EG31" s="72"/>
      <c r="EH31" s="72"/>
      <c r="EI31" s="72"/>
      <c r="EJ31" s="72"/>
      <c r="EK31" s="72"/>
    </row>
    <row r="32" spans="1:141" ht="5.25" customHeight="1">
      <c r="B32" s="633"/>
      <c r="C32" s="635"/>
      <c r="D32" s="637" t="s">
        <v>20</v>
      </c>
      <c r="E32" s="638"/>
      <c r="F32" s="638"/>
      <c r="G32" s="638"/>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815">
        <f ca="1">集計【小規模】!K3</f>
        <v>0</v>
      </c>
      <c r="AJ32" s="816"/>
      <c r="AK32" s="816"/>
      <c r="AL32" s="816"/>
      <c r="AM32" s="816"/>
      <c r="AN32" s="816"/>
      <c r="AO32" s="816"/>
      <c r="AP32" s="816"/>
      <c r="AQ32" s="816"/>
      <c r="AR32" s="816"/>
      <c r="AS32" s="816"/>
      <c r="AT32" s="817"/>
      <c r="AU32" s="808"/>
      <c r="AV32" s="642"/>
      <c r="AW32" s="642"/>
      <c r="AX32" s="642"/>
      <c r="AY32" s="642"/>
      <c r="AZ32" s="642"/>
      <c r="BA32" s="642"/>
      <c r="BB32" s="642"/>
      <c r="BC32" s="642"/>
      <c r="BD32" s="642"/>
      <c r="BE32" s="642"/>
      <c r="BF32" s="642"/>
      <c r="BG32" s="642"/>
      <c r="BH32" s="642"/>
      <c r="BI32" s="642"/>
      <c r="BJ32" s="642"/>
      <c r="BK32" s="642"/>
      <c r="BL32" s="642"/>
      <c r="BM32" s="642"/>
      <c r="BN32" s="642"/>
      <c r="BO32" s="642"/>
      <c r="BP32" s="642"/>
      <c r="BQ32" s="642"/>
      <c r="BR32" s="642"/>
      <c r="BS32" s="642"/>
      <c r="BT32" s="642"/>
      <c r="BU32" s="642"/>
      <c r="BV32" s="642"/>
      <c r="BW32" s="642"/>
      <c r="BX32" s="642"/>
      <c r="BY32" s="809"/>
      <c r="BZ32" s="815"/>
      <c r="CA32" s="816"/>
      <c r="CB32" s="816"/>
      <c r="CC32" s="816"/>
      <c r="CD32" s="816"/>
      <c r="CE32" s="816"/>
      <c r="CF32" s="816"/>
      <c r="CG32" s="816"/>
      <c r="CH32" s="816"/>
      <c r="CI32" s="816"/>
      <c r="CJ32" s="816"/>
      <c r="CK32" s="817"/>
      <c r="DU32" s="72"/>
      <c r="DV32" s="72"/>
      <c r="DW32" s="72"/>
      <c r="DX32" s="72"/>
      <c r="DY32" s="72"/>
      <c r="DZ32" s="72"/>
      <c r="EA32" s="72"/>
      <c r="EB32" s="72"/>
      <c r="EC32" s="72"/>
      <c r="ED32" s="72"/>
      <c r="EE32" s="72"/>
      <c r="EF32" s="72"/>
      <c r="EG32" s="72"/>
      <c r="EH32" s="72"/>
      <c r="EI32" s="72"/>
      <c r="EJ32" s="72"/>
      <c r="EK32" s="72"/>
    </row>
    <row r="33" spans="2:141" ht="5.25" customHeight="1">
      <c r="B33" s="633"/>
      <c r="C33" s="635"/>
      <c r="D33" s="591"/>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812"/>
      <c r="AJ33" s="813"/>
      <c r="AK33" s="813"/>
      <c r="AL33" s="813"/>
      <c r="AM33" s="813"/>
      <c r="AN33" s="813"/>
      <c r="AO33" s="813"/>
      <c r="AP33" s="813"/>
      <c r="AQ33" s="813"/>
      <c r="AR33" s="813"/>
      <c r="AS33" s="813"/>
      <c r="AT33" s="814"/>
      <c r="AU33" s="803"/>
      <c r="AV33" s="521"/>
      <c r="AW33" s="521"/>
      <c r="AX33" s="521"/>
      <c r="AY33" s="521"/>
      <c r="AZ33" s="521"/>
      <c r="BA33" s="521"/>
      <c r="BB33" s="521"/>
      <c r="BC33" s="521"/>
      <c r="BD33" s="521"/>
      <c r="BE33" s="521"/>
      <c r="BF33" s="521"/>
      <c r="BG33" s="521"/>
      <c r="BH33" s="521"/>
      <c r="BI33" s="521"/>
      <c r="BJ33" s="521"/>
      <c r="BK33" s="521"/>
      <c r="BL33" s="521"/>
      <c r="BM33" s="521"/>
      <c r="BN33" s="521"/>
      <c r="BO33" s="521"/>
      <c r="BP33" s="521"/>
      <c r="BQ33" s="521"/>
      <c r="BR33" s="521"/>
      <c r="BS33" s="521"/>
      <c r="BT33" s="521"/>
      <c r="BU33" s="521"/>
      <c r="BV33" s="521"/>
      <c r="BW33" s="521"/>
      <c r="BX33" s="521"/>
      <c r="BY33" s="804"/>
      <c r="BZ33" s="812"/>
      <c r="CA33" s="813"/>
      <c r="CB33" s="813"/>
      <c r="CC33" s="813"/>
      <c r="CD33" s="813"/>
      <c r="CE33" s="813"/>
      <c r="CF33" s="813"/>
      <c r="CG33" s="813"/>
      <c r="CH33" s="813"/>
      <c r="CI33" s="813"/>
      <c r="CJ33" s="813"/>
      <c r="CK33" s="814"/>
      <c r="DU33" s="72"/>
      <c r="DV33" s="72"/>
      <c r="DW33" s="72"/>
      <c r="DX33" s="72"/>
      <c r="DY33" s="72"/>
      <c r="DZ33" s="72"/>
      <c r="EA33" s="72"/>
      <c r="EB33" s="72"/>
      <c r="EC33" s="72"/>
      <c r="ED33" s="72"/>
      <c r="EE33" s="72"/>
      <c r="EF33" s="72"/>
      <c r="EG33" s="72"/>
      <c r="EH33" s="72"/>
      <c r="EI33" s="72"/>
      <c r="EJ33" s="72"/>
      <c r="EK33" s="72"/>
    </row>
    <row r="34" spans="2:141" ht="5.25" customHeight="1">
      <c r="B34" s="633"/>
      <c r="C34" s="635"/>
      <c r="D34" s="591"/>
      <c r="E34" s="592"/>
      <c r="F34" s="592"/>
      <c r="G34" s="592"/>
      <c r="H34" s="592"/>
      <c r="I34" s="592"/>
      <c r="J34" s="592"/>
      <c r="K34" s="592"/>
      <c r="L34" s="592"/>
      <c r="M34" s="592"/>
      <c r="N34" s="592"/>
      <c r="O34" s="592"/>
      <c r="P34" s="592"/>
      <c r="Q34" s="592"/>
      <c r="R34" s="592"/>
      <c r="S34" s="592"/>
      <c r="T34" s="592"/>
      <c r="U34" s="592"/>
      <c r="V34" s="592"/>
      <c r="W34" s="592"/>
      <c r="X34" s="592"/>
      <c r="Y34" s="592"/>
      <c r="Z34" s="592"/>
      <c r="AA34" s="592"/>
      <c r="AB34" s="592"/>
      <c r="AC34" s="592"/>
      <c r="AD34" s="592"/>
      <c r="AE34" s="592"/>
      <c r="AF34" s="592"/>
      <c r="AG34" s="592"/>
      <c r="AH34" s="592"/>
      <c r="AI34" s="812"/>
      <c r="AJ34" s="813"/>
      <c r="AK34" s="813"/>
      <c r="AL34" s="813"/>
      <c r="AM34" s="813"/>
      <c r="AN34" s="813"/>
      <c r="AO34" s="813"/>
      <c r="AP34" s="813"/>
      <c r="AQ34" s="813"/>
      <c r="AR34" s="813"/>
      <c r="AS34" s="813"/>
      <c r="AT34" s="814"/>
      <c r="AU34" s="803"/>
      <c r="AV34" s="521"/>
      <c r="AW34" s="521"/>
      <c r="AX34" s="521"/>
      <c r="AY34" s="521"/>
      <c r="AZ34" s="521"/>
      <c r="BA34" s="521"/>
      <c r="BB34" s="521"/>
      <c r="BC34" s="521"/>
      <c r="BD34" s="521"/>
      <c r="BE34" s="521"/>
      <c r="BF34" s="521"/>
      <c r="BG34" s="521"/>
      <c r="BH34" s="521"/>
      <c r="BI34" s="521"/>
      <c r="BJ34" s="521"/>
      <c r="BK34" s="521"/>
      <c r="BL34" s="521"/>
      <c r="BM34" s="521"/>
      <c r="BN34" s="521"/>
      <c r="BO34" s="521"/>
      <c r="BP34" s="521"/>
      <c r="BQ34" s="521"/>
      <c r="BR34" s="521"/>
      <c r="BS34" s="521"/>
      <c r="BT34" s="521"/>
      <c r="BU34" s="521"/>
      <c r="BV34" s="521"/>
      <c r="BW34" s="521"/>
      <c r="BX34" s="521"/>
      <c r="BY34" s="804"/>
      <c r="BZ34" s="812"/>
      <c r="CA34" s="813"/>
      <c r="CB34" s="813"/>
      <c r="CC34" s="813"/>
      <c r="CD34" s="813"/>
      <c r="CE34" s="813"/>
      <c r="CF34" s="813"/>
      <c r="CG34" s="813"/>
      <c r="CH34" s="813"/>
      <c r="CI34" s="813"/>
      <c r="CJ34" s="813"/>
      <c r="CK34" s="814"/>
      <c r="DU34" s="72"/>
      <c r="DV34" s="72"/>
      <c r="DW34" s="72"/>
      <c r="DX34" s="72"/>
      <c r="DY34" s="72"/>
      <c r="DZ34" s="72"/>
      <c r="EA34" s="72"/>
      <c r="EB34" s="72"/>
      <c r="EC34" s="72"/>
      <c r="ED34" s="72"/>
      <c r="EE34" s="72"/>
      <c r="EF34" s="72"/>
      <c r="EG34" s="72"/>
      <c r="EH34" s="72"/>
      <c r="EI34" s="72"/>
      <c r="EJ34" s="72"/>
      <c r="EK34" s="72"/>
    </row>
    <row r="35" spans="2:141" ht="5.25" customHeight="1">
      <c r="B35" s="633"/>
      <c r="C35" s="635"/>
      <c r="D35" s="591"/>
      <c r="E35" s="592"/>
      <c r="F35" s="592"/>
      <c r="G35" s="592"/>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812"/>
      <c r="AJ35" s="813"/>
      <c r="AK35" s="813"/>
      <c r="AL35" s="813"/>
      <c r="AM35" s="813"/>
      <c r="AN35" s="813"/>
      <c r="AO35" s="813"/>
      <c r="AP35" s="813"/>
      <c r="AQ35" s="813"/>
      <c r="AR35" s="813"/>
      <c r="AS35" s="813"/>
      <c r="AT35" s="814"/>
      <c r="AU35" s="803"/>
      <c r="AV35" s="521"/>
      <c r="AW35" s="521"/>
      <c r="AX35" s="521"/>
      <c r="AY35" s="521"/>
      <c r="AZ35" s="521"/>
      <c r="BA35" s="521"/>
      <c r="BB35" s="521"/>
      <c r="BC35" s="521"/>
      <c r="BD35" s="521"/>
      <c r="BE35" s="521"/>
      <c r="BF35" s="521"/>
      <c r="BG35" s="521"/>
      <c r="BH35" s="521"/>
      <c r="BI35" s="521"/>
      <c r="BJ35" s="521"/>
      <c r="BK35" s="521"/>
      <c r="BL35" s="521"/>
      <c r="BM35" s="521"/>
      <c r="BN35" s="521"/>
      <c r="BO35" s="521"/>
      <c r="BP35" s="521"/>
      <c r="BQ35" s="521"/>
      <c r="BR35" s="521"/>
      <c r="BS35" s="521"/>
      <c r="BT35" s="521"/>
      <c r="BU35" s="521"/>
      <c r="BV35" s="521"/>
      <c r="BW35" s="521"/>
      <c r="BX35" s="521"/>
      <c r="BY35" s="804"/>
      <c r="BZ35" s="812"/>
      <c r="CA35" s="813"/>
      <c r="CB35" s="813"/>
      <c r="CC35" s="813"/>
      <c r="CD35" s="813"/>
      <c r="CE35" s="813"/>
      <c r="CF35" s="813"/>
      <c r="CG35" s="813"/>
      <c r="CH35" s="813"/>
      <c r="CI35" s="813"/>
      <c r="CJ35" s="813"/>
      <c r="CK35" s="814"/>
      <c r="DU35" s="72"/>
      <c r="DV35" s="72"/>
      <c r="DW35" s="72"/>
      <c r="DX35" s="72"/>
      <c r="DY35" s="72"/>
      <c r="DZ35" s="72"/>
      <c r="EA35" s="72"/>
      <c r="EB35" s="72"/>
      <c r="EC35" s="72"/>
      <c r="ED35" s="72"/>
      <c r="EE35" s="72"/>
      <c r="EF35" s="72"/>
      <c r="EG35" s="72"/>
      <c r="EH35" s="72"/>
      <c r="EI35" s="72"/>
      <c r="EJ35" s="72"/>
      <c r="EK35" s="72"/>
    </row>
    <row r="36" spans="2:141" ht="5.25" customHeight="1">
      <c r="B36" s="633"/>
      <c r="C36" s="635"/>
      <c r="D36" s="591"/>
      <c r="E36" s="592"/>
      <c r="F36" s="592"/>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812"/>
      <c r="AJ36" s="813"/>
      <c r="AK36" s="813"/>
      <c r="AL36" s="813"/>
      <c r="AM36" s="813"/>
      <c r="AN36" s="813"/>
      <c r="AO36" s="813"/>
      <c r="AP36" s="813"/>
      <c r="AQ36" s="813"/>
      <c r="AR36" s="813"/>
      <c r="AS36" s="813"/>
      <c r="AT36" s="814"/>
      <c r="AU36" s="803"/>
      <c r="AV36" s="521"/>
      <c r="AW36" s="521"/>
      <c r="AX36" s="521"/>
      <c r="AY36" s="521"/>
      <c r="AZ36" s="521"/>
      <c r="BA36" s="521"/>
      <c r="BB36" s="521"/>
      <c r="BC36" s="521"/>
      <c r="BD36" s="521"/>
      <c r="BE36" s="521"/>
      <c r="BF36" s="521"/>
      <c r="BG36" s="521"/>
      <c r="BH36" s="521"/>
      <c r="BI36" s="521"/>
      <c r="BJ36" s="521"/>
      <c r="BK36" s="521"/>
      <c r="BL36" s="521"/>
      <c r="BM36" s="521"/>
      <c r="BN36" s="521"/>
      <c r="BO36" s="521"/>
      <c r="BP36" s="521"/>
      <c r="BQ36" s="521"/>
      <c r="BR36" s="521"/>
      <c r="BS36" s="521"/>
      <c r="BT36" s="521"/>
      <c r="BU36" s="521"/>
      <c r="BV36" s="521"/>
      <c r="BW36" s="521"/>
      <c r="BX36" s="521"/>
      <c r="BY36" s="804"/>
      <c r="BZ36" s="812"/>
      <c r="CA36" s="813"/>
      <c r="CB36" s="813"/>
      <c r="CC36" s="813"/>
      <c r="CD36" s="813"/>
      <c r="CE36" s="813"/>
      <c r="CF36" s="813"/>
      <c r="CG36" s="813"/>
      <c r="CH36" s="813"/>
      <c r="CI36" s="813"/>
      <c r="CJ36" s="813"/>
      <c r="CK36" s="814"/>
      <c r="DU36" s="72"/>
      <c r="DV36" s="72"/>
      <c r="DW36" s="72"/>
      <c r="DX36" s="72"/>
      <c r="DY36" s="72"/>
      <c r="DZ36" s="72"/>
      <c r="EA36" s="72"/>
      <c r="EB36" s="72"/>
      <c r="EC36" s="72"/>
      <c r="ED36" s="72"/>
      <c r="EE36" s="72"/>
      <c r="EF36" s="72"/>
      <c r="EG36" s="72"/>
      <c r="EH36" s="72"/>
      <c r="EI36" s="72"/>
      <c r="EJ36" s="72"/>
      <c r="EK36" s="72"/>
    </row>
    <row r="37" spans="2:141" ht="5.25" customHeight="1">
      <c r="B37" s="633"/>
      <c r="C37" s="635"/>
      <c r="D37" s="591" t="s">
        <v>346</v>
      </c>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592"/>
      <c r="AH37" s="592"/>
      <c r="AI37" s="812">
        <f ca="1">集計【小規模】!K4</f>
        <v>0</v>
      </c>
      <c r="AJ37" s="813"/>
      <c r="AK37" s="813"/>
      <c r="AL37" s="813"/>
      <c r="AM37" s="813"/>
      <c r="AN37" s="813"/>
      <c r="AO37" s="813"/>
      <c r="AP37" s="813"/>
      <c r="AQ37" s="813"/>
      <c r="AR37" s="813"/>
      <c r="AS37" s="813"/>
      <c r="AT37" s="814"/>
      <c r="AU37" s="803"/>
      <c r="AV37" s="521"/>
      <c r="AW37" s="521"/>
      <c r="AX37" s="521"/>
      <c r="AY37" s="521"/>
      <c r="AZ37" s="521"/>
      <c r="BA37" s="521"/>
      <c r="BB37" s="521"/>
      <c r="BC37" s="521"/>
      <c r="BD37" s="521"/>
      <c r="BE37" s="521"/>
      <c r="BF37" s="521"/>
      <c r="BG37" s="521"/>
      <c r="BH37" s="521"/>
      <c r="BI37" s="521"/>
      <c r="BJ37" s="521"/>
      <c r="BK37" s="521"/>
      <c r="BL37" s="521"/>
      <c r="BM37" s="521"/>
      <c r="BN37" s="521"/>
      <c r="BO37" s="521"/>
      <c r="BP37" s="521"/>
      <c r="BQ37" s="521"/>
      <c r="BR37" s="521"/>
      <c r="BS37" s="521"/>
      <c r="BT37" s="521"/>
      <c r="BU37" s="521"/>
      <c r="BV37" s="521"/>
      <c r="BW37" s="521"/>
      <c r="BX37" s="521"/>
      <c r="BY37" s="804"/>
      <c r="BZ37" s="812"/>
      <c r="CA37" s="813"/>
      <c r="CB37" s="813"/>
      <c r="CC37" s="813"/>
      <c r="CD37" s="813"/>
      <c r="CE37" s="813"/>
      <c r="CF37" s="813"/>
      <c r="CG37" s="813"/>
      <c r="CH37" s="813"/>
      <c r="CI37" s="813"/>
      <c r="CJ37" s="813"/>
      <c r="CK37" s="814"/>
    </row>
    <row r="38" spans="2:141" ht="5.25" customHeight="1">
      <c r="B38" s="633"/>
      <c r="C38" s="635"/>
      <c r="D38" s="591"/>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812"/>
      <c r="AJ38" s="813"/>
      <c r="AK38" s="813"/>
      <c r="AL38" s="813"/>
      <c r="AM38" s="813"/>
      <c r="AN38" s="813"/>
      <c r="AO38" s="813"/>
      <c r="AP38" s="813"/>
      <c r="AQ38" s="813"/>
      <c r="AR38" s="813"/>
      <c r="AS38" s="813"/>
      <c r="AT38" s="814"/>
      <c r="AU38" s="803"/>
      <c r="AV38" s="521"/>
      <c r="AW38" s="521"/>
      <c r="AX38" s="521"/>
      <c r="AY38" s="521"/>
      <c r="AZ38" s="521"/>
      <c r="BA38" s="521"/>
      <c r="BB38" s="521"/>
      <c r="BC38" s="521"/>
      <c r="BD38" s="521"/>
      <c r="BE38" s="521"/>
      <c r="BF38" s="521"/>
      <c r="BG38" s="521"/>
      <c r="BH38" s="521"/>
      <c r="BI38" s="521"/>
      <c r="BJ38" s="521"/>
      <c r="BK38" s="521"/>
      <c r="BL38" s="521"/>
      <c r="BM38" s="521"/>
      <c r="BN38" s="521"/>
      <c r="BO38" s="521"/>
      <c r="BP38" s="521"/>
      <c r="BQ38" s="521"/>
      <c r="BR38" s="521"/>
      <c r="BS38" s="521"/>
      <c r="BT38" s="521"/>
      <c r="BU38" s="521"/>
      <c r="BV38" s="521"/>
      <c r="BW38" s="521"/>
      <c r="BX38" s="521"/>
      <c r="BY38" s="804"/>
      <c r="BZ38" s="812"/>
      <c r="CA38" s="813"/>
      <c r="CB38" s="813"/>
      <c r="CC38" s="813"/>
      <c r="CD38" s="813"/>
      <c r="CE38" s="813"/>
      <c r="CF38" s="813"/>
      <c r="CG38" s="813"/>
      <c r="CH38" s="813"/>
      <c r="CI38" s="813"/>
      <c r="CJ38" s="813"/>
      <c r="CK38" s="814"/>
    </row>
    <row r="39" spans="2:141" ht="5.25" customHeight="1">
      <c r="B39" s="633"/>
      <c r="C39" s="635"/>
      <c r="D39" s="591"/>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812"/>
      <c r="AJ39" s="813"/>
      <c r="AK39" s="813"/>
      <c r="AL39" s="813"/>
      <c r="AM39" s="813"/>
      <c r="AN39" s="813"/>
      <c r="AO39" s="813"/>
      <c r="AP39" s="813"/>
      <c r="AQ39" s="813"/>
      <c r="AR39" s="813"/>
      <c r="AS39" s="813"/>
      <c r="AT39" s="814"/>
      <c r="AU39" s="803"/>
      <c r="AV39" s="521"/>
      <c r="AW39" s="521"/>
      <c r="AX39" s="521"/>
      <c r="AY39" s="521"/>
      <c r="AZ39" s="521"/>
      <c r="BA39" s="521"/>
      <c r="BB39" s="521"/>
      <c r="BC39" s="521"/>
      <c r="BD39" s="521"/>
      <c r="BE39" s="521"/>
      <c r="BF39" s="521"/>
      <c r="BG39" s="521"/>
      <c r="BH39" s="521"/>
      <c r="BI39" s="521"/>
      <c r="BJ39" s="521"/>
      <c r="BK39" s="521"/>
      <c r="BL39" s="521"/>
      <c r="BM39" s="521"/>
      <c r="BN39" s="521"/>
      <c r="BO39" s="521"/>
      <c r="BP39" s="521"/>
      <c r="BQ39" s="521"/>
      <c r="BR39" s="521"/>
      <c r="BS39" s="521"/>
      <c r="BT39" s="521"/>
      <c r="BU39" s="521"/>
      <c r="BV39" s="521"/>
      <c r="BW39" s="521"/>
      <c r="BX39" s="521"/>
      <c r="BY39" s="804"/>
      <c r="BZ39" s="812"/>
      <c r="CA39" s="813"/>
      <c r="CB39" s="813"/>
      <c r="CC39" s="813"/>
      <c r="CD39" s="813"/>
      <c r="CE39" s="813"/>
      <c r="CF39" s="813"/>
      <c r="CG39" s="813"/>
      <c r="CH39" s="813"/>
      <c r="CI39" s="813"/>
      <c r="CJ39" s="813"/>
      <c r="CK39" s="814"/>
    </row>
    <row r="40" spans="2:141" ht="5.25" customHeight="1">
      <c r="B40" s="633"/>
      <c r="C40" s="635"/>
      <c r="D40" s="591"/>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812"/>
      <c r="AJ40" s="813"/>
      <c r="AK40" s="813"/>
      <c r="AL40" s="813"/>
      <c r="AM40" s="813"/>
      <c r="AN40" s="813"/>
      <c r="AO40" s="813"/>
      <c r="AP40" s="813"/>
      <c r="AQ40" s="813"/>
      <c r="AR40" s="813"/>
      <c r="AS40" s="813"/>
      <c r="AT40" s="814"/>
      <c r="AU40" s="803"/>
      <c r="AV40" s="521"/>
      <c r="AW40" s="521"/>
      <c r="AX40" s="521"/>
      <c r="AY40" s="521"/>
      <c r="AZ40" s="521"/>
      <c r="BA40" s="521"/>
      <c r="BB40" s="521"/>
      <c r="BC40" s="521"/>
      <c r="BD40" s="521"/>
      <c r="BE40" s="521"/>
      <c r="BF40" s="521"/>
      <c r="BG40" s="521"/>
      <c r="BH40" s="521"/>
      <c r="BI40" s="521"/>
      <c r="BJ40" s="521"/>
      <c r="BK40" s="521"/>
      <c r="BL40" s="521"/>
      <c r="BM40" s="521"/>
      <c r="BN40" s="521"/>
      <c r="BO40" s="521"/>
      <c r="BP40" s="521"/>
      <c r="BQ40" s="521"/>
      <c r="BR40" s="521"/>
      <c r="BS40" s="521"/>
      <c r="BT40" s="521"/>
      <c r="BU40" s="521"/>
      <c r="BV40" s="521"/>
      <c r="BW40" s="521"/>
      <c r="BX40" s="521"/>
      <c r="BY40" s="804"/>
      <c r="BZ40" s="812"/>
      <c r="CA40" s="813"/>
      <c r="CB40" s="813"/>
      <c r="CC40" s="813"/>
      <c r="CD40" s="813"/>
      <c r="CE40" s="813"/>
      <c r="CF40" s="813"/>
      <c r="CG40" s="813"/>
      <c r="CH40" s="813"/>
      <c r="CI40" s="813"/>
      <c r="CJ40" s="813"/>
      <c r="CK40" s="814"/>
    </row>
    <row r="41" spans="2:141" ht="5.25" customHeight="1">
      <c r="B41" s="633"/>
      <c r="C41" s="635"/>
      <c r="D41" s="591"/>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812"/>
      <c r="AJ41" s="813"/>
      <c r="AK41" s="813"/>
      <c r="AL41" s="813"/>
      <c r="AM41" s="813"/>
      <c r="AN41" s="813"/>
      <c r="AO41" s="813"/>
      <c r="AP41" s="813"/>
      <c r="AQ41" s="813"/>
      <c r="AR41" s="813"/>
      <c r="AS41" s="813"/>
      <c r="AT41" s="814"/>
      <c r="AU41" s="803"/>
      <c r="AV41" s="521"/>
      <c r="AW41" s="521"/>
      <c r="AX41" s="521"/>
      <c r="AY41" s="521"/>
      <c r="AZ41" s="521"/>
      <c r="BA41" s="521"/>
      <c r="BB41" s="521"/>
      <c r="BC41" s="521"/>
      <c r="BD41" s="521"/>
      <c r="BE41" s="521"/>
      <c r="BF41" s="521"/>
      <c r="BG41" s="521"/>
      <c r="BH41" s="521"/>
      <c r="BI41" s="521"/>
      <c r="BJ41" s="521"/>
      <c r="BK41" s="521"/>
      <c r="BL41" s="521"/>
      <c r="BM41" s="521"/>
      <c r="BN41" s="521"/>
      <c r="BO41" s="521"/>
      <c r="BP41" s="521"/>
      <c r="BQ41" s="521"/>
      <c r="BR41" s="521"/>
      <c r="BS41" s="521"/>
      <c r="BT41" s="521"/>
      <c r="BU41" s="521"/>
      <c r="BV41" s="521"/>
      <c r="BW41" s="521"/>
      <c r="BX41" s="521"/>
      <c r="BY41" s="804"/>
      <c r="BZ41" s="812"/>
      <c r="CA41" s="813"/>
      <c r="CB41" s="813"/>
      <c r="CC41" s="813"/>
      <c r="CD41" s="813"/>
      <c r="CE41" s="813"/>
      <c r="CF41" s="813"/>
      <c r="CG41" s="813"/>
      <c r="CH41" s="813"/>
      <c r="CI41" s="813"/>
      <c r="CJ41" s="813"/>
      <c r="CK41" s="814"/>
    </row>
    <row r="42" spans="2:141" ht="5.25" customHeight="1">
      <c r="B42" s="633"/>
      <c r="C42" s="635"/>
      <c r="D42" s="524" t="s">
        <v>275</v>
      </c>
      <c r="E42" s="525"/>
      <c r="F42" s="525"/>
      <c r="G42" s="525"/>
      <c r="H42" s="525"/>
      <c r="I42" s="525"/>
      <c r="J42" s="525"/>
      <c r="K42" s="525"/>
      <c r="L42" s="525"/>
      <c r="M42" s="525"/>
      <c r="N42" s="525"/>
      <c r="O42" s="525"/>
      <c r="P42" s="525"/>
      <c r="Q42" s="525"/>
      <c r="R42" s="525"/>
      <c r="S42" s="525"/>
      <c r="T42" s="525"/>
      <c r="U42" s="525"/>
      <c r="V42" s="525"/>
      <c r="W42" s="525"/>
      <c r="X42" s="525"/>
      <c r="Y42" s="525"/>
      <c r="Z42" s="525"/>
      <c r="AA42" s="526"/>
      <c r="AB42" s="516" t="str">
        <f>施設情報!C23&amp;""</f>
        <v/>
      </c>
      <c r="AC42" s="517"/>
      <c r="AD42" s="517"/>
      <c r="AE42" s="517"/>
      <c r="AF42" s="517"/>
      <c r="AG42" s="517"/>
      <c r="AH42" s="517"/>
      <c r="AI42" s="812">
        <f>IF(AB42="○",集計【小規模】!K5,0)</f>
        <v>0</v>
      </c>
      <c r="AJ42" s="813"/>
      <c r="AK42" s="813"/>
      <c r="AL42" s="813"/>
      <c r="AM42" s="813"/>
      <c r="AN42" s="813"/>
      <c r="AO42" s="813"/>
      <c r="AP42" s="813"/>
      <c r="AQ42" s="813"/>
      <c r="AR42" s="813"/>
      <c r="AS42" s="813"/>
      <c r="AT42" s="814"/>
      <c r="AU42" s="803"/>
      <c r="AV42" s="521"/>
      <c r="AW42" s="521"/>
      <c r="AX42" s="521"/>
      <c r="AY42" s="521"/>
      <c r="AZ42" s="521"/>
      <c r="BA42" s="521"/>
      <c r="BB42" s="521"/>
      <c r="BC42" s="521"/>
      <c r="BD42" s="521"/>
      <c r="BE42" s="521"/>
      <c r="BF42" s="521"/>
      <c r="BG42" s="521"/>
      <c r="BH42" s="521"/>
      <c r="BI42" s="521"/>
      <c r="BJ42" s="521"/>
      <c r="BK42" s="521"/>
      <c r="BL42" s="521"/>
      <c r="BM42" s="521"/>
      <c r="BN42" s="521"/>
      <c r="BO42" s="521"/>
      <c r="BP42" s="521"/>
      <c r="BQ42" s="521"/>
      <c r="BR42" s="521"/>
      <c r="BS42" s="521"/>
      <c r="BT42" s="521"/>
      <c r="BU42" s="521"/>
      <c r="BV42" s="521"/>
      <c r="BW42" s="521"/>
      <c r="BX42" s="521"/>
      <c r="BY42" s="804"/>
      <c r="BZ42" s="812"/>
      <c r="CA42" s="813"/>
      <c r="CB42" s="813"/>
      <c r="CC42" s="813"/>
      <c r="CD42" s="813"/>
      <c r="CE42" s="813"/>
      <c r="CF42" s="813"/>
      <c r="CG42" s="813"/>
      <c r="CH42" s="813"/>
      <c r="CI42" s="813"/>
      <c r="CJ42" s="813"/>
      <c r="CK42" s="814"/>
    </row>
    <row r="43" spans="2:141" ht="5.25" customHeight="1">
      <c r="B43" s="633"/>
      <c r="C43" s="635"/>
      <c r="D43" s="527"/>
      <c r="E43" s="528"/>
      <c r="F43" s="528"/>
      <c r="G43" s="528"/>
      <c r="H43" s="528"/>
      <c r="I43" s="528"/>
      <c r="J43" s="528"/>
      <c r="K43" s="528"/>
      <c r="L43" s="528"/>
      <c r="M43" s="528"/>
      <c r="N43" s="528"/>
      <c r="O43" s="528"/>
      <c r="P43" s="528"/>
      <c r="Q43" s="528"/>
      <c r="R43" s="528"/>
      <c r="S43" s="528"/>
      <c r="T43" s="528"/>
      <c r="U43" s="528"/>
      <c r="V43" s="528"/>
      <c r="W43" s="528"/>
      <c r="X43" s="528"/>
      <c r="Y43" s="528"/>
      <c r="Z43" s="528"/>
      <c r="AA43" s="529"/>
      <c r="AB43" s="516"/>
      <c r="AC43" s="517"/>
      <c r="AD43" s="517"/>
      <c r="AE43" s="517"/>
      <c r="AF43" s="517"/>
      <c r="AG43" s="517"/>
      <c r="AH43" s="517"/>
      <c r="AI43" s="812"/>
      <c r="AJ43" s="813"/>
      <c r="AK43" s="813"/>
      <c r="AL43" s="813"/>
      <c r="AM43" s="813"/>
      <c r="AN43" s="813"/>
      <c r="AO43" s="813"/>
      <c r="AP43" s="813"/>
      <c r="AQ43" s="813"/>
      <c r="AR43" s="813"/>
      <c r="AS43" s="813"/>
      <c r="AT43" s="814"/>
      <c r="AU43" s="803"/>
      <c r="AV43" s="521"/>
      <c r="AW43" s="521"/>
      <c r="AX43" s="521"/>
      <c r="AY43" s="521"/>
      <c r="AZ43" s="521"/>
      <c r="BA43" s="521"/>
      <c r="BB43" s="521"/>
      <c r="BC43" s="521"/>
      <c r="BD43" s="521"/>
      <c r="BE43" s="521"/>
      <c r="BF43" s="521"/>
      <c r="BG43" s="521"/>
      <c r="BH43" s="521"/>
      <c r="BI43" s="521"/>
      <c r="BJ43" s="521"/>
      <c r="BK43" s="521"/>
      <c r="BL43" s="521"/>
      <c r="BM43" s="521"/>
      <c r="BN43" s="521"/>
      <c r="BO43" s="521"/>
      <c r="BP43" s="521"/>
      <c r="BQ43" s="521"/>
      <c r="BR43" s="521"/>
      <c r="BS43" s="521"/>
      <c r="BT43" s="521"/>
      <c r="BU43" s="521"/>
      <c r="BV43" s="521"/>
      <c r="BW43" s="521"/>
      <c r="BX43" s="521"/>
      <c r="BY43" s="804"/>
      <c r="BZ43" s="812"/>
      <c r="CA43" s="813"/>
      <c r="CB43" s="813"/>
      <c r="CC43" s="813"/>
      <c r="CD43" s="813"/>
      <c r="CE43" s="813"/>
      <c r="CF43" s="813"/>
      <c r="CG43" s="813"/>
      <c r="CH43" s="813"/>
      <c r="CI43" s="813"/>
      <c r="CJ43" s="813"/>
      <c r="CK43" s="814"/>
    </row>
    <row r="44" spans="2:141" ht="5.25" customHeight="1">
      <c r="B44" s="633"/>
      <c r="C44" s="635"/>
      <c r="D44" s="527"/>
      <c r="E44" s="528"/>
      <c r="F44" s="528"/>
      <c r="G44" s="528"/>
      <c r="H44" s="528"/>
      <c r="I44" s="528"/>
      <c r="J44" s="528"/>
      <c r="K44" s="528"/>
      <c r="L44" s="528"/>
      <c r="M44" s="528"/>
      <c r="N44" s="528"/>
      <c r="O44" s="528"/>
      <c r="P44" s="528"/>
      <c r="Q44" s="528"/>
      <c r="R44" s="528"/>
      <c r="S44" s="528"/>
      <c r="T44" s="528"/>
      <c r="U44" s="528"/>
      <c r="V44" s="528"/>
      <c r="W44" s="528"/>
      <c r="X44" s="528"/>
      <c r="Y44" s="528"/>
      <c r="Z44" s="528"/>
      <c r="AA44" s="529"/>
      <c r="AB44" s="516"/>
      <c r="AC44" s="517"/>
      <c r="AD44" s="517"/>
      <c r="AE44" s="517"/>
      <c r="AF44" s="517"/>
      <c r="AG44" s="517"/>
      <c r="AH44" s="517"/>
      <c r="AI44" s="812"/>
      <c r="AJ44" s="813"/>
      <c r="AK44" s="813"/>
      <c r="AL44" s="813"/>
      <c r="AM44" s="813"/>
      <c r="AN44" s="813"/>
      <c r="AO44" s="813"/>
      <c r="AP44" s="813"/>
      <c r="AQ44" s="813"/>
      <c r="AR44" s="813"/>
      <c r="AS44" s="813"/>
      <c r="AT44" s="814"/>
      <c r="AU44" s="803"/>
      <c r="AV44" s="521"/>
      <c r="AW44" s="521"/>
      <c r="AX44" s="521"/>
      <c r="AY44" s="521"/>
      <c r="AZ44" s="521"/>
      <c r="BA44" s="521"/>
      <c r="BB44" s="521"/>
      <c r="BC44" s="521"/>
      <c r="BD44" s="521"/>
      <c r="BE44" s="521"/>
      <c r="BF44" s="521"/>
      <c r="BG44" s="521"/>
      <c r="BH44" s="521"/>
      <c r="BI44" s="521"/>
      <c r="BJ44" s="521"/>
      <c r="BK44" s="521"/>
      <c r="BL44" s="521"/>
      <c r="BM44" s="521"/>
      <c r="BN44" s="521"/>
      <c r="BO44" s="521"/>
      <c r="BP44" s="521"/>
      <c r="BQ44" s="521"/>
      <c r="BR44" s="521"/>
      <c r="BS44" s="521"/>
      <c r="BT44" s="521"/>
      <c r="BU44" s="521"/>
      <c r="BV44" s="521"/>
      <c r="BW44" s="521"/>
      <c r="BX44" s="521"/>
      <c r="BY44" s="804"/>
      <c r="BZ44" s="812"/>
      <c r="CA44" s="813"/>
      <c r="CB44" s="813"/>
      <c r="CC44" s="813"/>
      <c r="CD44" s="813"/>
      <c r="CE44" s="813"/>
      <c r="CF44" s="813"/>
      <c r="CG44" s="813"/>
      <c r="CH44" s="813"/>
      <c r="CI44" s="813"/>
      <c r="CJ44" s="813"/>
      <c r="CK44" s="814"/>
    </row>
    <row r="45" spans="2:141" ht="5.25" customHeight="1">
      <c r="B45" s="633"/>
      <c r="C45" s="635"/>
      <c r="D45" s="527"/>
      <c r="E45" s="528"/>
      <c r="F45" s="528"/>
      <c r="G45" s="528"/>
      <c r="H45" s="528"/>
      <c r="I45" s="528"/>
      <c r="J45" s="528"/>
      <c r="K45" s="528"/>
      <c r="L45" s="528"/>
      <c r="M45" s="528"/>
      <c r="N45" s="528"/>
      <c r="O45" s="528"/>
      <c r="P45" s="528"/>
      <c r="Q45" s="528"/>
      <c r="R45" s="528"/>
      <c r="S45" s="528"/>
      <c r="T45" s="528"/>
      <c r="U45" s="528"/>
      <c r="V45" s="528"/>
      <c r="W45" s="528"/>
      <c r="X45" s="528"/>
      <c r="Y45" s="528"/>
      <c r="Z45" s="528"/>
      <c r="AA45" s="529"/>
      <c r="AB45" s="516"/>
      <c r="AC45" s="517"/>
      <c r="AD45" s="517"/>
      <c r="AE45" s="517"/>
      <c r="AF45" s="517"/>
      <c r="AG45" s="517"/>
      <c r="AH45" s="517"/>
      <c r="AI45" s="812"/>
      <c r="AJ45" s="813"/>
      <c r="AK45" s="813"/>
      <c r="AL45" s="813"/>
      <c r="AM45" s="813"/>
      <c r="AN45" s="813"/>
      <c r="AO45" s="813"/>
      <c r="AP45" s="813"/>
      <c r="AQ45" s="813"/>
      <c r="AR45" s="813"/>
      <c r="AS45" s="813"/>
      <c r="AT45" s="814"/>
      <c r="AU45" s="803"/>
      <c r="AV45" s="521"/>
      <c r="AW45" s="521"/>
      <c r="AX45" s="521"/>
      <c r="AY45" s="521"/>
      <c r="AZ45" s="521"/>
      <c r="BA45" s="521"/>
      <c r="BB45" s="521"/>
      <c r="BC45" s="521"/>
      <c r="BD45" s="521"/>
      <c r="BE45" s="521"/>
      <c r="BF45" s="521"/>
      <c r="BG45" s="521"/>
      <c r="BH45" s="521"/>
      <c r="BI45" s="521"/>
      <c r="BJ45" s="521"/>
      <c r="BK45" s="521"/>
      <c r="BL45" s="521"/>
      <c r="BM45" s="521"/>
      <c r="BN45" s="521"/>
      <c r="BO45" s="521"/>
      <c r="BP45" s="521"/>
      <c r="BQ45" s="521"/>
      <c r="BR45" s="521"/>
      <c r="BS45" s="521"/>
      <c r="BT45" s="521"/>
      <c r="BU45" s="521"/>
      <c r="BV45" s="521"/>
      <c r="BW45" s="521"/>
      <c r="BX45" s="521"/>
      <c r="BY45" s="804"/>
      <c r="BZ45" s="812"/>
      <c r="CA45" s="813"/>
      <c r="CB45" s="813"/>
      <c r="CC45" s="813"/>
      <c r="CD45" s="813"/>
      <c r="CE45" s="813"/>
      <c r="CF45" s="813"/>
      <c r="CG45" s="813"/>
      <c r="CH45" s="813"/>
      <c r="CI45" s="813"/>
      <c r="CJ45" s="813"/>
      <c r="CK45" s="814"/>
    </row>
    <row r="46" spans="2:141" ht="5.25" customHeight="1">
      <c r="B46" s="633"/>
      <c r="C46" s="635"/>
      <c r="D46" s="530"/>
      <c r="E46" s="531"/>
      <c r="F46" s="531"/>
      <c r="G46" s="531"/>
      <c r="H46" s="531"/>
      <c r="I46" s="531"/>
      <c r="J46" s="531"/>
      <c r="K46" s="531"/>
      <c r="L46" s="531"/>
      <c r="M46" s="531"/>
      <c r="N46" s="531"/>
      <c r="O46" s="531"/>
      <c r="P46" s="531"/>
      <c r="Q46" s="531"/>
      <c r="R46" s="531"/>
      <c r="S46" s="531"/>
      <c r="T46" s="531"/>
      <c r="U46" s="531"/>
      <c r="V46" s="531"/>
      <c r="W46" s="531"/>
      <c r="X46" s="531"/>
      <c r="Y46" s="531"/>
      <c r="Z46" s="531"/>
      <c r="AA46" s="532"/>
      <c r="AB46" s="516"/>
      <c r="AC46" s="517"/>
      <c r="AD46" s="517"/>
      <c r="AE46" s="517"/>
      <c r="AF46" s="517"/>
      <c r="AG46" s="517"/>
      <c r="AH46" s="517"/>
      <c r="AI46" s="812"/>
      <c r="AJ46" s="813"/>
      <c r="AK46" s="813"/>
      <c r="AL46" s="813"/>
      <c r="AM46" s="813"/>
      <c r="AN46" s="813"/>
      <c r="AO46" s="813"/>
      <c r="AP46" s="813"/>
      <c r="AQ46" s="813"/>
      <c r="AR46" s="813"/>
      <c r="AS46" s="813"/>
      <c r="AT46" s="814"/>
      <c r="AU46" s="803"/>
      <c r="AV46" s="521"/>
      <c r="AW46" s="521"/>
      <c r="AX46" s="521"/>
      <c r="AY46" s="521"/>
      <c r="AZ46" s="521"/>
      <c r="BA46" s="521"/>
      <c r="BB46" s="521"/>
      <c r="BC46" s="521"/>
      <c r="BD46" s="521"/>
      <c r="BE46" s="521"/>
      <c r="BF46" s="521"/>
      <c r="BG46" s="521"/>
      <c r="BH46" s="521"/>
      <c r="BI46" s="521"/>
      <c r="BJ46" s="521"/>
      <c r="BK46" s="521"/>
      <c r="BL46" s="521"/>
      <c r="BM46" s="521"/>
      <c r="BN46" s="521"/>
      <c r="BO46" s="521"/>
      <c r="BP46" s="521"/>
      <c r="BQ46" s="521"/>
      <c r="BR46" s="521"/>
      <c r="BS46" s="521"/>
      <c r="BT46" s="521"/>
      <c r="BU46" s="521"/>
      <c r="BV46" s="521"/>
      <c r="BW46" s="521"/>
      <c r="BX46" s="521"/>
      <c r="BY46" s="804"/>
      <c r="BZ46" s="812"/>
      <c r="CA46" s="813"/>
      <c r="CB46" s="813"/>
      <c r="CC46" s="813"/>
      <c r="CD46" s="813"/>
      <c r="CE46" s="813"/>
      <c r="CF46" s="813"/>
      <c r="CG46" s="813"/>
      <c r="CH46" s="813"/>
      <c r="CI46" s="813"/>
      <c r="CJ46" s="813"/>
      <c r="CK46" s="814"/>
    </row>
    <row r="47" spans="2:141" ht="5.25" customHeight="1">
      <c r="B47" s="633"/>
      <c r="C47" s="635"/>
      <c r="D47" s="510" t="s">
        <v>307</v>
      </c>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6" t="str">
        <f>施設情報!C29&amp;""</f>
        <v/>
      </c>
      <c r="AC47" s="517"/>
      <c r="AD47" s="517"/>
      <c r="AE47" s="517"/>
      <c r="AF47" s="517"/>
      <c r="AG47" s="517"/>
      <c r="AH47" s="517"/>
      <c r="AI47" s="812">
        <f>IF(AB47="○",集計【小規模】!K6,0)</f>
        <v>0</v>
      </c>
      <c r="AJ47" s="813"/>
      <c r="AK47" s="813"/>
      <c r="AL47" s="813"/>
      <c r="AM47" s="813"/>
      <c r="AN47" s="813"/>
      <c r="AO47" s="813"/>
      <c r="AP47" s="813"/>
      <c r="AQ47" s="813"/>
      <c r="AR47" s="813"/>
      <c r="AS47" s="813"/>
      <c r="AT47" s="814"/>
      <c r="AU47" s="803"/>
      <c r="AV47" s="521"/>
      <c r="AW47" s="521"/>
      <c r="AX47" s="521"/>
      <c r="AY47" s="521"/>
      <c r="AZ47" s="521"/>
      <c r="BA47" s="521"/>
      <c r="BB47" s="521"/>
      <c r="BC47" s="521"/>
      <c r="BD47" s="521"/>
      <c r="BE47" s="521"/>
      <c r="BF47" s="521"/>
      <c r="BG47" s="521"/>
      <c r="BH47" s="521"/>
      <c r="BI47" s="521"/>
      <c r="BJ47" s="521"/>
      <c r="BK47" s="521"/>
      <c r="BL47" s="521"/>
      <c r="BM47" s="521"/>
      <c r="BN47" s="521"/>
      <c r="BO47" s="521"/>
      <c r="BP47" s="521"/>
      <c r="BQ47" s="521"/>
      <c r="BR47" s="521"/>
      <c r="BS47" s="521"/>
      <c r="BT47" s="521"/>
      <c r="BU47" s="521"/>
      <c r="BV47" s="521"/>
      <c r="BW47" s="521"/>
      <c r="BX47" s="521"/>
      <c r="BY47" s="804"/>
      <c r="BZ47" s="812"/>
      <c r="CA47" s="813"/>
      <c r="CB47" s="813"/>
      <c r="CC47" s="813"/>
      <c r="CD47" s="813"/>
      <c r="CE47" s="813"/>
      <c r="CF47" s="813"/>
      <c r="CG47" s="813"/>
      <c r="CH47" s="813"/>
      <c r="CI47" s="813"/>
      <c r="CJ47" s="813"/>
      <c r="CK47" s="814"/>
    </row>
    <row r="48" spans="2:141" ht="5.25" customHeight="1">
      <c r="B48" s="633"/>
      <c r="C48" s="635"/>
      <c r="D48" s="512"/>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6"/>
      <c r="AC48" s="517"/>
      <c r="AD48" s="517"/>
      <c r="AE48" s="517"/>
      <c r="AF48" s="517"/>
      <c r="AG48" s="517"/>
      <c r="AH48" s="517"/>
      <c r="AI48" s="812"/>
      <c r="AJ48" s="813"/>
      <c r="AK48" s="813"/>
      <c r="AL48" s="813"/>
      <c r="AM48" s="813"/>
      <c r="AN48" s="813"/>
      <c r="AO48" s="813"/>
      <c r="AP48" s="813"/>
      <c r="AQ48" s="813"/>
      <c r="AR48" s="813"/>
      <c r="AS48" s="813"/>
      <c r="AT48" s="814"/>
      <c r="AU48" s="803"/>
      <c r="AV48" s="521"/>
      <c r="AW48" s="521"/>
      <c r="AX48" s="521"/>
      <c r="AY48" s="521"/>
      <c r="AZ48" s="521"/>
      <c r="BA48" s="521"/>
      <c r="BB48" s="521"/>
      <c r="BC48" s="521"/>
      <c r="BD48" s="521"/>
      <c r="BE48" s="521"/>
      <c r="BF48" s="521"/>
      <c r="BG48" s="521"/>
      <c r="BH48" s="521"/>
      <c r="BI48" s="521"/>
      <c r="BJ48" s="521"/>
      <c r="BK48" s="521"/>
      <c r="BL48" s="521"/>
      <c r="BM48" s="521"/>
      <c r="BN48" s="521"/>
      <c r="BO48" s="521"/>
      <c r="BP48" s="521"/>
      <c r="BQ48" s="521"/>
      <c r="BR48" s="521"/>
      <c r="BS48" s="521"/>
      <c r="BT48" s="521"/>
      <c r="BU48" s="521"/>
      <c r="BV48" s="521"/>
      <c r="BW48" s="521"/>
      <c r="BX48" s="521"/>
      <c r="BY48" s="804"/>
      <c r="BZ48" s="812"/>
      <c r="CA48" s="813"/>
      <c r="CB48" s="813"/>
      <c r="CC48" s="813"/>
      <c r="CD48" s="813"/>
      <c r="CE48" s="813"/>
      <c r="CF48" s="813"/>
      <c r="CG48" s="813"/>
      <c r="CH48" s="813"/>
      <c r="CI48" s="813"/>
      <c r="CJ48" s="813"/>
      <c r="CK48" s="814"/>
    </row>
    <row r="49" spans="2:172" ht="5.25" customHeight="1">
      <c r="B49" s="633"/>
      <c r="C49" s="635"/>
      <c r="D49" s="512"/>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516"/>
      <c r="AC49" s="517"/>
      <c r="AD49" s="517"/>
      <c r="AE49" s="517"/>
      <c r="AF49" s="517"/>
      <c r="AG49" s="517"/>
      <c r="AH49" s="517"/>
      <c r="AI49" s="812"/>
      <c r="AJ49" s="813"/>
      <c r="AK49" s="813"/>
      <c r="AL49" s="813"/>
      <c r="AM49" s="813"/>
      <c r="AN49" s="813"/>
      <c r="AO49" s="813"/>
      <c r="AP49" s="813"/>
      <c r="AQ49" s="813"/>
      <c r="AR49" s="813"/>
      <c r="AS49" s="813"/>
      <c r="AT49" s="814"/>
      <c r="AU49" s="803"/>
      <c r="AV49" s="521"/>
      <c r="AW49" s="521"/>
      <c r="AX49" s="521"/>
      <c r="AY49" s="521"/>
      <c r="AZ49" s="521"/>
      <c r="BA49" s="521"/>
      <c r="BB49" s="521"/>
      <c r="BC49" s="521"/>
      <c r="BD49" s="521"/>
      <c r="BE49" s="521"/>
      <c r="BF49" s="521"/>
      <c r="BG49" s="521"/>
      <c r="BH49" s="521"/>
      <c r="BI49" s="521"/>
      <c r="BJ49" s="521"/>
      <c r="BK49" s="521"/>
      <c r="BL49" s="521"/>
      <c r="BM49" s="521"/>
      <c r="BN49" s="521"/>
      <c r="BO49" s="521"/>
      <c r="BP49" s="521"/>
      <c r="BQ49" s="521"/>
      <c r="BR49" s="521"/>
      <c r="BS49" s="521"/>
      <c r="BT49" s="521"/>
      <c r="BU49" s="521"/>
      <c r="BV49" s="521"/>
      <c r="BW49" s="521"/>
      <c r="BX49" s="521"/>
      <c r="BY49" s="804"/>
      <c r="BZ49" s="812"/>
      <c r="CA49" s="813"/>
      <c r="CB49" s="813"/>
      <c r="CC49" s="813"/>
      <c r="CD49" s="813"/>
      <c r="CE49" s="813"/>
      <c r="CF49" s="813"/>
      <c r="CG49" s="813"/>
      <c r="CH49" s="813"/>
      <c r="CI49" s="813"/>
      <c r="CJ49" s="813"/>
      <c r="CK49" s="814"/>
    </row>
    <row r="50" spans="2:172" ht="5.25" customHeight="1">
      <c r="B50" s="633"/>
      <c r="C50" s="635"/>
      <c r="D50" s="512"/>
      <c r="E50" s="513"/>
      <c r="F50" s="513"/>
      <c r="G50" s="513"/>
      <c r="H50" s="513"/>
      <c r="I50" s="513"/>
      <c r="J50" s="513"/>
      <c r="K50" s="513"/>
      <c r="L50" s="513"/>
      <c r="M50" s="513"/>
      <c r="N50" s="513"/>
      <c r="O50" s="513"/>
      <c r="P50" s="513"/>
      <c r="Q50" s="513"/>
      <c r="R50" s="513"/>
      <c r="S50" s="513"/>
      <c r="T50" s="513"/>
      <c r="U50" s="513"/>
      <c r="V50" s="513"/>
      <c r="W50" s="513"/>
      <c r="X50" s="513"/>
      <c r="Y50" s="513"/>
      <c r="Z50" s="513"/>
      <c r="AA50" s="513"/>
      <c r="AB50" s="516"/>
      <c r="AC50" s="517"/>
      <c r="AD50" s="517"/>
      <c r="AE50" s="517"/>
      <c r="AF50" s="517"/>
      <c r="AG50" s="517"/>
      <c r="AH50" s="517"/>
      <c r="AI50" s="812"/>
      <c r="AJ50" s="813"/>
      <c r="AK50" s="813"/>
      <c r="AL50" s="813"/>
      <c r="AM50" s="813"/>
      <c r="AN50" s="813"/>
      <c r="AO50" s="813"/>
      <c r="AP50" s="813"/>
      <c r="AQ50" s="813"/>
      <c r="AR50" s="813"/>
      <c r="AS50" s="813"/>
      <c r="AT50" s="814"/>
      <c r="AU50" s="803"/>
      <c r="AV50" s="521"/>
      <c r="AW50" s="521"/>
      <c r="AX50" s="521"/>
      <c r="AY50" s="521"/>
      <c r="AZ50" s="521"/>
      <c r="BA50" s="521"/>
      <c r="BB50" s="521"/>
      <c r="BC50" s="521"/>
      <c r="BD50" s="521"/>
      <c r="BE50" s="521"/>
      <c r="BF50" s="521"/>
      <c r="BG50" s="521"/>
      <c r="BH50" s="521"/>
      <c r="BI50" s="521"/>
      <c r="BJ50" s="521"/>
      <c r="BK50" s="521"/>
      <c r="BL50" s="521"/>
      <c r="BM50" s="521"/>
      <c r="BN50" s="521"/>
      <c r="BO50" s="521"/>
      <c r="BP50" s="521"/>
      <c r="BQ50" s="521"/>
      <c r="BR50" s="521"/>
      <c r="BS50" s="521"/>
      <c r="BT50" s="521"/>
      <c r="BU50" s="521"/>
      <c r="BV50" s="521"/>
      <c r="BW50" s="521"/>
      <c r="BX50" s="521"/>
      <c r="BY50" s="804"/>
      <c r="BZ50" s="812"/>
      <c r="CA50" s="813"/>
      <c r="CB50" s="813"/>
      <c r="CC50" s="813"/>
      <c r="CD50" s="813"/>
      <c r="CE50" s="813"/>
      <c r="CF50" s="813"/>
      <c r="CG50" s="813"/>
      <c r="CH50" s="813"/>
      <c r="CI50" s="813"/>
      <c r="CJ50" s="813"/>
      <c r="CK50" s="814"/>
      <c r="FL50" s="80"/>
      <c r="FM50" s="80"/>
      <c r="FN50" s="80"/>
      <c r="FO50" s="80"/>
      <c r="FP50" s="80"/>
    </row>
    <row r="51" spans="2:172" ht="5.25" customHeight="1">
      <c r="B51" s="633"/>
      <c r="C51" s="635"/>
      <c r="D51" s="514"/>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6"/>
      <c r="AC51" s="517"/>
      <c r="AD51" s="517"/>
      <c r="AE51" s="517"/>
      <c r="AF51" s="517"/>
      <c r="AG51" s="517"/>
      <c r="AH51" s="517"/>
      <c r="AI51" s="812"/>
      <c r="AJ51" s="813"/>
      <c r="AK51" s="813"/>
      <c r="AL51" s="813"/>
      <c r="AM51" s="813"/>
      <c r="AN51" s="813"/>
      <c r="AO51" s="813"/>
      <c r="AP51" s="813"/>
      <c r="AQ51" s="813"/>
      <c r="AR51" s="813"/>
      <c r="AS51" s="813"/>
      <c r="AT51" s="814"/>
      <c r="AU51" s="803"/>
      <c r="AV51" s="521"/>
      <c r="AW51" s="521"/>
      <c r="AX51" s="521"/>
      <c r="AY51" s="521"/>
      <c r="AZ51" s="521"/>
      <c r="BA51" s="521"/>
      <c r="BB51" s="521"/>
      <c r="BC51" s="521"/>
      <c r="BD51" s="521"/>
      <c r="BE51" s="521"/>
      <c r="BF51" s="521"/>
      <c r="BG51" s="521"/>
      <c r="BH51" s="521"/>
      <c r="BI51" s="521"/>
      <c r="BJ51" s="521"/>
      <c r="BK51" s="521"/>
      <c r="BL51" s="521"/>
      <c r="BM51" s="521"/>
      <c r="BN51" s="521"/>
      <c r="BO51" s="521"/>
      <c r="BP51" s="521"/>
      <c r="BQ51" s="521"/>
      <c r="BR51" s="521"/>
      <c r="BS51" s="521"/>
      <c r="BT51" s="521"/>
      <c r="BU51" s="521"/>
      <c r="BV51" s="521"/>
      <c r="BW51" s="521"/>
      <c r="BX51" s="521"/>
      <c r="BY51" s="804"/>
      <c r="BZ51" s="812"/>
      <c r="CA51" s="813"/>
      <c r="CB51" s="813"/>
      <c r="CC51" s="813"/>
      <c r="CD51" s="813"/>
      <c r="CE51" s="813"/>
      <c r="CF51" s="813"/>
      <c r="CG51" s="813"/>
      <c r="CH51" s="813"/>
      <c r="CI51" s="813"/>
      <c r="CJ51" s="813"/>
      <c r="CK51" s="814"/>
    </row>
    <row r="52" spans="2:172" ht="5.25" customHeight="1">
      <c r="B52" s="633"/>
      <c r="C52" s="635"/>
      <c r="D52" s="524" t="s">
        <v>80</v>
      </c>
      <c r="E52" s="525"/>
      <c r="F52" s="525"/>
      <c r="G52" s="525"/>
      <c r="H52" s="525"/>
      <c r="I52" s="525"/>
      <c r="J52" s="525"/>
      <c r="K52" s="525"/>
      <c r="L52" s="525"/>
      <c r="M52" s="525"/>
      <c r="N52" s="525"/>
      <c r="O52" s="525"/>
      <c r="P52" s="525"/>
      <c r="Q52" s="525"/>
      <c r="R52" s="525"/>
      <c r="S52" s="525"/>
      <c r="T52" s="525"/>
      <c r="U52" s="525"/>
      <c r="V52" s="525"/>
      <c r="W52" s="525"/>
      <c r="X52" s="525"/>
      <c r="Y52" s="525"/>
      <c r="Z52" s="525"/>
      <c r="AA52" s="526"/>
      <c r="AB52" s="516" t="str">
        <f>施設情報!C27&amp;""</f>
        <v/>
      </c>
      <c r="AC52" s="517"/>
      <c r="AD52" s="517"/>
      <c r="AE52" s="517"/>
      <c r="AF52" s="517"/>
      <c r="AG52" s="517"/>
      <c r="AH52" s="517"/>
      <c r="AI52" s="812">
        <f ca="1">集計【小規模】!K7</f>
        <v>0</v>
      </c>
      <c r="AJ52" s="813"/>
      <c r="AK52" s="813"/>
      <c r="AL52" s="813"/>
      <c r="AM52" s="813"/>
      <c r="AN52" s="813"/>
      <c r="AO52" s="813"/>
      <c r="AP52" s="813"/>
      <c r="AQ52" s="813"/>
      <c r="AR52" s="813"/>
      <c r="AS52" s="813"/>
      <c r="AT52" s="814"/>
      <c r="AU52" s="803"/>
      <c r="AV52" s="521"/>
      <c r="AW52" s="521"/>
      <c r="AX52" s="521"/>
      <c r="AY52" s="521"/>
      <c r="AZ52" s="521"/>
      <c r="BA52" s="521"/>
      <c r="BB52" s="521"/>
      <c r="BC52" s="521"/>
      <c r="BD52" s="521"/>
      <c r="BE52" s="521"/>
      <c r="BF52" s="521"/>
      <c r="BG52" s="521"/>
      <c r="BH52" s="521"/>
      <c r="BI52" s="521"/>
      <c r="BJ52" s="521"/>
      <c r="BK52" s="521"/>
      <c r="BL52" s="521"/>
      <c r="BM52" s="521"/>
      <c r="BN52" s="521"/>
      <c r="BO52" s="521"/>
      <c r="BP52" s="521"/>
      <c r="BQ52" s="521"/>
      <c r="BR52" s="521"/>
      <c r="BS52" s="521"/>
      <c r="BT52" s="521"/>
      <c r="BU52" s="521"/>
      <c r="BV52" s="521"/>
      <c r="BW52" s="521"/>
      <c r="BX52" s="521"/>
      <c r="BY52" s="804"/>
      <c r="BZ52" s="812"/>
      <c r="CA52" s="813"/>
      <c r="CB52" s="813"/>
      <c r="CC52" s="813"/>
      <c r="CD52" s="813"/>
      <c r="CE52" s="813"/>
      <c r="CF52" s="813"/>
      <c r="CG52" s="813"/>
      <c r="CH52" s="813"/>
      <c r="CI52" s="813"/>
      <c r="CJ52" s="813"/>
      <c r="CK52" s="814"/>
      <c r="FL52" s="81"/>
      <c r="FM52" s="81"/>
      <c r="FN52" s="81"/>
      <c r="FO52" s="81"/>
      <c r="FP52" s="81"/>
    </row>
    <row r="53" spans="2:172" ht="5.25" customHeight="1">
      <c r="B53" s="633"/>
      <c r="C53" s="635"/>
      <c r="D53" s="527"/>
      <c r="E53" s="528"/>
      <c r="F53" s="528"/>
      <c r="G53" s="528"/>
      <c r="H53" s="528"/>
      <c r="I53" s="528"/>
      <c r="J53" s="528"/>
      <c r="K53" s="528"/>
      <c r="L53" s="528"/>
      <c r="M53" s="528"/>
      <c r="N53" s="528"/>
      <c r="O53" s="528"/>
      <c r="P53" s="528"/>
      <c r="Q53" s="528"/>
      <c r="R53" s="528"/>
      <c r="S53" s="528"/>
      <c r="T53" s="528"/>
      <c r="U53" s="528"/>
      <c r="V53" s="528"/>
      <c r="W53" s="528"/>
      <c r="X53" s="528"/>
      <c r="Y53" s="528"/>
      <c r="Z53" s="528"/>
      <c r="AA53" s="529"/>
      <c r="AB53" s="516"/>
      <c r="AC53" s="517"/>
      <c r="AD53" s="517"/>
      <c r="AE53" s="517"/>
      <c r="AF53" s="517"/>
      <c r="AG53" s="517"/>
      <c r="AH53" s="517"/>
      <c r="AI53" s="812"/>
      <c r="AJ53" s="813"/>
      <c r="AK53" s="813"/>
      <c r="AL53" s="813"/>
      <c r="AM53" s="813"/>
      <c r="AN53" s="813"/>
      <c r="AO53" s="813"/>
      <c r="AP53" s="813"/>
      <c r="AQ53" s="813"/>
      <c r="AR53" s="813"/>
      <c r="AS53" s="813"/>
      <c r="AT53" s="814"/>
      <c r="AU53" s="803"/>
      <c r="AV53" s="521"/>
      <c r="AW53" s="521"/>
      <c r="AX53" s="521"/>
      <c r="AY53" s="521"/>
      <c r="AZ53" s="521"/>
      <c r="BA53" s="521"/>
      <c r="BB53" s="521"/>
      <c r="BC53" s="521"/>
      <c r="BD53" s="521"/>
      <c r="BE53" s="521"/>
      <c r="BF53" s="521"/>
      <c r="BG53" s="521"/>
      <c r="BH53" s="521"/>
      <c r="BI53" s="521"/>
      <c r="BJ53" s="521"/>
      <c r="BK53" s="521"/>
      <c r="BL53" s="521"/>
      <c r="BM53" s="521"/>
      <c r="BN53" s="521"/>
      <c r="BO53" s="521"/>
      <c r="BP53" s="521"/>
      <c r="BQ53" s="521"/>
      <c r="BR53" s="521"/>
      <c r="BS53" s="521"/>
      <c r="BT53" s="521"/>
      <c r="BU53" s="521"/>
      <c r="BV53" s="521"/>
      <c r="BW53" s="521"/>
      <c r="BX53" s="521"/>
      <c r="BY53" s="804"/>
      <c r="BZ53" s="812"/>
      <c r="CA53" s="813"/>
      <c r="CB53" s="813"/>
      <c r="CC53" s="813"/>
      <c r="CD53" s="813"/>
      <c r="CE53" s="813"/>
      <c r="CF53" s="813"/>
      <c r="CG53" s="813"/>
      <c r="CH53" s="813"/>
      <c r="CI53" s="813"/>
      <c r="CJ53" s="813"/>
      <c r="CK53" s="814"/>
    </row>
    <row r="54" spans="2:172" ht="5.25" customHeight="1">
      <c r="B54" s="633"/>
      <c r="C54" s="635"/>
      <c r="D54" s="527"/>
      <c r="E54" s="528"/>
      <c r="F54" s="528"/>
      <c r="G54" s="528"/>
      <c r="H54" s="528"/>
      <c r="I54" s="528"/>
      <c r="J54" s="528"/>
      <c r="K54" s="528"/>
      <c r="L54" s="528"/>
      <c r="M54" s="528"/>
      <c r="N54" s="528"/>
      <c r="O54" s="528"/>
      <c r="P54" s="528"/>
      <c r="Q54" s="528"/>
      <c r="R54" s="528"/>
      <c r="S54" s="528"/>
      <c r="T54" s="528"/>
      <c r="U54" s="528"/>
      <c r="V54" s="528"/>
      <c r="W54" s="528"/>
      <c r="X54" s="528"/>
      <c r="Y54" s="528"/>
      <c r="Z54" s="528"/>
      <c r="AA54" s="529"/>
      <c r="AB54" s="516"/>
      <c r="AC54" s="517"/>
      <c r="AD54" s="517"/>
      <c r="AE54" s="517"/>
      <c r="AF54" s="517"/>
      <c r="AG54" s="517"/>
      <c r="AH54" s="517"/>
      <c r="AI54" s="812"/>
      <c r="AJ54" s="813"/>
      <c r="AK54" s="813"/>
      <c r="AL54" s="813"/>
      <c r="AM54" s="813"/>
      <c r="AN54" s="813"/>
      <c r="AO54" s="813"/>
      <c r="AP54" s="813"/>
      <c r="AQ54" s="813"/>
      <c r="AR54" s="813"/>
      <c r="AS54" s="813"/>
      <c r="AT54" s="814"/>
      <c r="AU54" s="803"/>
      <c r="AV54" s="521"/>
      <c r="AW54" s="521"/>
      <c r="AX54" s="521"/>
      <c r="AY54" s="521"/>
      <c r="AZ54" s="521"/>
      <c r="BA54" s="521"/>
      <c r="BB54" s="521"/>
      <c r="BC54" s="521"/>
      <c r="BD54" s="521"/>
      <c r="BE54" s="521"/>
      <c r="BF54" s="521"/>
      <c r="BG54" s="521"/>
      <c r="BH54" s="521"/>
      <c r="BI54" s="521"/>
      <c r="BJ54" s="521"/>
      <c r="BK54" s="521"/>
      <c r="BL54" s="521"/>
      <c r="BM54" s="521"/>
      <c r="BN54" s="521"/>
      <c r="BO54" s="521"/>
      <c r="BP54" s="521"/>
      <c r="BQ54" s="521"/>
      <c r="BR54" s="521"/>
      <c r="BS54" s="521"/>
      <c r="BT54" s="521"/>
      <c r="BU54" s="521"/>
      <c r="BV54" s="521"/>
      <c r="BW54" s="521"/>
      <c r="BX54" s="521"/>
      <c r="BY54" s="804"/>
      <c r="BZ54" s="812"/>
      <c r="CA54" s="813"/>
      <c r="CB54" s="813"/>
      <c r="CC54" s="813"/>
      <c r="CD54" s="813"/>
      <c r="CE54" s="813"/>
      <c r="CF54" s="813"/>
      <c r="CG54" s="813"/>
      <c r="CH54" s="813"/>
      <c r="CI54" s="813"/>
      <c r="CJ54" s="813"/>
      <c r="CK54" s="814"/>
    </row>
    <row r="55" spans="2:172" ht="5.25" customHeight="1">
      <c r="B55" s="633"/>
      <c r="C55" s="635"/>
      <c r="D55" s="527"/>
      <c r="E55" s="528"/>
      <c r="F55" s="528"/>
      <c r="G55" s="528"/>
      <c r="H55" s="528"/>
      <c r="I55" s="528"/>
      <c r="J55" s="528"/>
      <c r="K55" s="528"/>
      <c r="L55" s="528"/>
      <c r="M55" s="528"/>
      <c r="N55" s="528"/>
      <c r="O55" s="528"/>
      <c r="P55" s="528"/>
      <c r="Q55" s="528"/>
      <c r="R55" s="528"/>
      <c r="S55" s="528"/>
      <c r="T55" s="528"/>
      <c r="U55" s="528"/>
      <c r="V55" s="528"/>
      <c r="W55" s="528"/>
      <c r="X55" s="528"/>
      <c r="Y55" s="528"/>
      <c r="Z55" s="528"/>
      <c r="AA55" s="529"/>
      <c r="AB55" s="516"/>
      <c r="AC55" s="517"/>
      <c r="AD55" s="517"/>
      <c r="AE55" s="517"/>
      <c r="AF55" s="517"/>
      <c r="AG55" s="517"/>
      <c r="AH55" s="517"/>
      <c r="AI55" s="812"/>
      <c r="AJ55" s="813"/>
      <c r="AK55" s="813"/>
      <c r="AL55" s="813"/>
      <c r="AM55" s="813"/>
      <c r="AN55" s="813"/>
      <c r="AO55" s="813"/>
      <c r="AP55" s="813"/>
      <c r="AQ55" s="813"/>
      <c r="AR55" s="813"/>
      <c r="AS55" s="813"/>
      <c r="AT55" s="814"/>
      <c r="AU55" s="803"/>
      <c r="AV55" s="521"/>
      <c r="AW55" s="521"/>
      <c r="AX55" s="521"/>
      <c r="AY55" s="521"/>
      <c r="AZ55" s="521"/>
      <c r="BA55" s="521"/>
      <c r="BB55" s="521"/>
      <c r="BC55" s="521"/>
      <c r="BD55" s="521"/>
      <c r="BE55" s="521"/>
      <c r="BF55" s="521"/>
      <c r="BG55" s="521"/>
      <c r="BH55" s="521"/>
      <c r="BI55" s="521"/>
      <c r="BJ55" s="521"/>
      <c r="BK55" s="521"/>
      <c r="BL55" s="521"/>
      <c r="BM55" s="521"/>
      <c r="BN55" s="521"/>
      <c r="BO55" s="521"/>
      <c r="BP55" s="521"/>
      <c r="BQ55" s="521"/>
      <c r="BR55" s="521"/>
      <c r="BS55" s="521"/>
      <c r="BT55" s="521"/>
      <c r="BU55" s="521"/>
      <c r="BV55" s="521"/>
      <c r="BW55" s="521"/>
      <c r="BX55" s="521"/>
      <c r="BY55" s="804"/>
      <c r="BZ55" s="812"/>
      <c r="CA55" s="813"/>
      <c r="CB55" s="813"/>
      <c r="CC55" s="813"/>
      <c r="CD55" s="813"/>
      <c r="CE55" s="813"/>
      <c r="CF55" s="813"/>
      <c r="CG55" s="813"/>
      <c r="CH55" s="813"/>
      <c r="CI55" s="813"/>
      <c r="CJ55" s="813"/>
      <c r="CK55" s="814"/>
      <c r="ES55" s="72"/>
      <c r="ET55" s="72"/>
      <c r="EU55" s="72"/>
      <c r="EV55" s="72"/>
      <c r="EW55" s="72"/>
      <c r="EX55" s="72"/>
      <c r="EY55" s="72"/>
      <c r="EZ55" s="72"/>
      <c r="FA55" s="72"/>
      <c r="FB55" s="72"/>
      <c r="FC55" s="72"/>
      <c r="FD55" s="72"/>
      <c r="FE55" s="72"/>
      <c r="FF55" s="72"/>
      <c r="FG55" s="72"/>
      <c r="FH55" s="72"/>
      <c r="FI55" s="72"/>
      <c r="FJ55" s="72"/>
      <c r="FK55" s="72"/>
      <c r="FL55" s="72"/>
      <c r="FM55" s="72"/>
    </row>
    <row r="56" spans="2:172" ht="5.25" customHeight="1">
      <c r="B56" s="633"/>
      <c r="C56" s="635"/>
      <c r="D56" s="530"/>
      <c r="E56" s="531"/>
      <c r="F56" s="531"/>
      <c r="G56" s="531"/>
      <c r="H56" s="531"/>
      <c r="I56" s="531"/>
      <c r="J56" s="531"/>
      <c r="K56" s="531"/>
      <c r="L56" s="531"/>
      <c r="M56" s="531"/>
      <c r="N56" s="531"/>
      <c r="O56" s="531"/>
      <c r="P56" s="531"/>
      <c r="Q56" s="531"/>
      <c r="R56" s="531"/>
      <c r="S56" s="531"/>
      <c r="T56" s="531"/>
      <c r="U56" s="531"/>
      <c r="V56" s="531"/>
      <c r="W56" s="531"/>
      <c r="X56" s="531"/>
      <c r="Y56" s="531"/>
      <c r="Z56" s="531"/>
      <c r="AA56" s="532"/>
      <c r="AB56" s="516"/>
      <c r="AC56" s="517"/>
      <c r="AD56" s="517"/>
      <c r="AE56" s="517"/>
      <c r="AF56" s="517"/>
      <c r="AG56" s="517"/>
      <c r="AH56" s="517"/>
      <c r="AI56" s="812"/>
      <c r="AJ56" s="813"/>
      <c r="AK56" s="813"/>
      <c r="AL56" s="813"/>
      <c r="AM56" s="813"/>
      <c r="AN56" s="813"/>
      <c r="AO56" s="813"/>
      <c r="AP56" s="813"/>
      <c r="AQ56" s="813"/>
      <c r="AR56" s="813"/>
      <c r="AS56" s="813"/>
      <c r="AT56" s="814"/>
      <c r="AU56" s="803"/>
      <c r="AV56" s="521"/>
      <c r="AW56" s="521"/>
      <c r="AX56" s="521"/>
      <c r="AY56" s="521"/>
      <c r="AZ56" s="521"/>
      <c r="BA56" s="521"/>
      <c r="BB56" s="521"/>
      <c r="BC56" s="521"/>
      <c r="BD56" s="521"/>
      <c r="BE56" s="521"/>
      <c r="BF56" s="521"/>
      <c r="BG56" s="521"/>
      <c r="BH56" s="521"/>
      <c r="BI56" s="521"/>
      <c r="BJ56" s="521"/>
      <c r="BK56" s="521"/>
      <c r="BL56" s="521"/>
      <c r="BM56" s="521"/>
      <c r="BN56" s="521"/>
      <c r="BO56" s="521"/>
      <c r="BP56" s="521"/>
      <c r="BQ56" s="521"/>
      <c r="BR56" s="521"/>
      <c r="BS56" s="521"/>
      <c r="BT56" s="521"/>
      <c r="BU56" s="521"/>
      <c r="BV56" s="521"/>
      <c r="BW56" s="521"/>
      <c r="BX56" s="521"/>
      <c r="BY56" s="804"/>
      <c r="BZ56" s="812"/>
      <c r="CA56" s="813"/>
      <c r="CB56" s="813"/>
      <c r="CC56" s="813"/>
      <c r="CD56" s="813"/>
      <c r="CE56" s="813"/>
      <c r="CF56" s="813"/>
      <c r="CG56" s="813"/>
      <c r="CH56" s="813"/>
      <c r="CI56" s="813"/>
      <c r="CJ56" s="813"/>
      <c r="CK56" s="814"/>
      <c r="ES56" s="72"/>
      <c r="ET56" s="72"/>
      <c r="EU56" s="72"/>
      <c r="EV56" s="72"/>
      <c r="EW56" s="72"/>
      <c r="EX56" s="72"/>
      <c r="EY56" s="72"/>
      <c r="EZ56" s="72"/>
      <c r="FA56" s="72"/>
      <c r="FB56" s="72"/>
      <c r="FC56" s="72"/>
      <c r="FD56" s="72"/>
      <c r="FE56" s="72"/>
      <c r="FF56" s="72"/>
      <c r="FG56" s="72"/>
      <c r="FH56" s="72"/>
      <c r="FI56" s="72"/>
      <c r="FJ56" s="72"/>
      <c r="FK56" s="72"/>
      <c r="FL56" s="72"/>
      <c r="FM56" s="72"/>
    </row>
    <row r="57" spans="2:172" ht="5.25" customHeight="1">
      <c r="B57" s="633"/>
      <c r="C57" s="635"/>
      <c r="D57" s="591" t="s">
        <v>108</v>
      </c>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16" t="str">
        <f>施設情報!C28&amp;""</f>
        <v/>
      </c>
      <c r="AC57" s="517"/>
      <c r="AD57" s="517"/>
      <c r="AE57" s="517"/>
      <c r="AF57" s="517"/>
      <c r="AG57" s="517"/>
      <c r="AH57" s="517"/>
      <c r="AI57" s="812">
        <f ca="1">集計【小規模】!K8</f>
        <v>0</v>
      </c>
      <c r="AJ57" s="813"/>
      <c r="AK57" s="813"/>
      <c r="AL57" s="813"/>
      <c r="AM57" s="813"/>
      <c r="AN57" s="813"/>
      <c r="AO57" s="813"/>
      <c r="AP57" s="813"/>
      <c r="AQ57" s="813"/>
      <c r="AR57" s="813"/>
      <c r="AS57" s="813"/>
      <c r="AT57" s="814"/>
      <c r="AU57" s="803"/>
      <c r="AV57" s="521"/>
      <c r="AW57" s="521"/>
      <c r="AX57" s="521"/>
      <c r="AY57" s="521"/>
      <c r="AZ57" s="521"/>
      <c r="BA57" s="521"/>
      <c r="BB57" s="521"/>
      <c r="BC57" s="521"/>
      <c r="BD57" s="521"/>
      <c r="BE57" s="521"/>
      <c r="BF57" s="521"/>
      <c r="BG57" s="521"/>
      <c r="BH57" s="521"/>
      <c r="BI57" s="521"/>
      <c r="BJ57" s="521"/>
      <c r="BK57" s="521"/>
      <c r="BL57" s="521"/>
      <c r="BM57" s="521"/>
      <c r="BN57" s="521"/>
      <c r="BO57" s="521"/>
      <c r="BP57" s="521"/>
      <c r="BQ57" s="521"/>
      <c r="BR57" s="521"/>
      <c r="BS57" s="521"/>
      <c r="BT57" s="521"/>
      <c r="BU57" s="521"/>
      <c r="BV57" s="521"/>
      <c r="BW57" s="521"/>
      <c r="BX57" s="521"/>
      <c r="BY57" s="804"/>
      <c r="BZ57" s="812"/>
      <c r="CA57" s="813"/>
      <c r="CB57" s="813"/>
      <c r="CC57" s="813"/>
      <c r="CD57" s="813"/>
      <c r="CE57" s="813"/>
      <c r="CF57" s="813"/>
      <c r="CG57" s="813"/>
      <c r="CH57" s="813"/>
      <c r="CI57" s="813"/>
      <c r="CJ57" s="813"/>
      <c r="CK57" s="814"/>
      <c r="ES57" s="72"/>
      <c r="ET57" s="72"/>
      <c r="EU57" s="72"/>
      <c r="EV57" s="72"/>
      <c r="EW57" s="72"/>
      <c r="EX57" s="72"/>
      <c r="EY57" s="72"/>
      <c r="EZ57" s="72"/>
      <c r="FA57" s="72"/>
      <c r="FB57" s="72"/>
      <c r="FC57" s="72"/>
      <c r="FD57" s="72"/>
      <c r="FE57" s="72"/>
      <c r="FF57" s="72"/>
      <c r="FG57" s="72"/>
      <c r="FH57" s="72"/>
      <c r="FI57" s="72"/>
      <c r="FJ57" s="72"/>
      <c r="FK57" s="72"/>
      <c r="FL57" s="72"/>
      <c r="FM57" s="72"/>
    </row>
    <row r="58" spans="2:172" ht="5.25" customHeight="1">
      <c r="B58" s="633"/>
      <c r="C58" s="635"/>
      <c r="D58" s="591"/>
      <c r="E58" s="592"/>
      <c r="F58" s="592"/>
      <c r="G58" s="592"/>
      <c r="H58" s="592"/>
      <c r="I58" s="592"/>
      <c r="J58" s="592"/>
      <c r="K58" s="592"/>
      <c r="L58" s="592"/>
      <c r="M58" s="592"/>
      <c r="N58" s="592"/>
      <c r="O58" s="592"/>
      <c r="P58" s="592"/>
      <c r="Q58" s="592"/>
      <c r="R58" s="592"/>
      <c r="S58" s="592"/>
      <c r="T58" s="592"/>
      <c r="U58" s="592"/>
      <c r="V58" s="592"/>
      <c r="W58" s="592"/>
      <c r="X58" s="592"/>
      <c r="Y58" s="592"/>
      <c r="Z58" s="592"/>
      <c r="AA58" s="592"/>
      <c r="AB58" s="516"/>
      <c r="AC58" s="517"/>
      <c r="AD58" s="517"/>
      <c r="AE58" s="517"/>
      <c r="AF58" s="517"/>
      <c r="AG58" s="517"/>
      <c r="AH58" s="517"/>
      <c r="AI58" s="812"/>
      <c r="AJ58" s="813"/>
      <c r="AK58" s="813"/>
      <c r="AL58" s="813"/>
      <c r="AM58" s="813"/>
      <c r="AN58" s="813"/>
      <c r="AO58" s="813"/>
      <c r="AP58" s="813"/>
      <c r="AQ58" s="813"/>
      <c r="AR58" s="813"/>
      <c r="AS58" s="813"/>
      <c r="AT58" s="814"/>
      <c r="AU58" s="803"/>
      <c r="AV58" s="521"/>
      <c r="AW58" s="521"/>
      <c r="AX58" s="521"/>
      <c r="AY58" s="521"/>
      <c r="AZ58" s="521"/>
      <c r="BA58" s="521"/>
      <c r="BB58" s="521"/>
      <c r="BC58" s="521"/>
      <c r="BD58" s="521"/>
      <c r="BE58" s="521"/>
      <c r="BF58" s="521"/>
      <c r="BG58" s="521"/>
      <c r="BH58" s="521"/>
      <c r="BI58" s="521"/>
      <c r="BJ58" s="521"/>
      <c r="BK58" s="521"/>
      <c r="BL58" s="521"/>
      <c r="BM58" s="521"/>
      <c r="BN58" s="521"/>
      <c r="BO58" s="521"/>
      <c r="BP58" s="521"/>
      <c r="BQ58" s="521"/>
      <c r="BR58" s="521"/>
      <c r="BS58" s="521"/>
      <c r="BT58" s="521"/>
      <c r="BU58" s="521"/>
      <c r="BV58" s="521"/>
      <c r="BW58" s="521"/>
      <c r="BX58" s="521"/>
      <c r="BY58" s="804"/>
      <c r="BZ58" s="812"/>
      <c r="CA58" s="813"/>
      <c r="CB58" s="813"/>
      <c r="CC58" s="813"/>
      <c r="CD58" s="813"/>
      <c r="CE58" s="813"/>
      <c r="CF58" s="813"/>
      <c r="CG58" s="813"/>
      <c r="CH58" s="813"/>
      <c r="CI58" s="813"/>
      <c r="CJ58" s="813"/>
      <c r="CK58" s="814"/>
      <c r="CL58" s="93"/>
      <c r="CM58" s="92"/>
      <c r="CN58" s="92"/>
      <c r="CO58" s="92"/>
      <c r="CP58" s="92"/>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82"/>
      <c r="EU58" s="82"/>
      <c r="EV58" s="82"/>
      <c r="EW58" s="82"/>
      <c r="EX58" s="71"/>
      <c r="EY58" s="71"/>
      <c r="EZ58" s="71"/>
      <c r="FA58" s="71"/>
      <c r="FB58" s="71"/>
      <c r="FC58" s="71"/>
      <c r="FD58" s="71"/>
      <c r="FE58" s="71"/>
      <c r="FF58" s="71"/>
      <c r="FG58" s="71"/>
      <c r="FH58" s="71"/>
      <c r="FI58" s="71"/>
      <c r="FJ58" s="72"/>
      <c r="FK58" s="72"/>
      <c r="FL58" s="72"/>
      <c r="FM58" s="72"/>
    </row>
    <row r="59" spans="2:172" ht="5.25" customHeight="1">
      <c r="B59" s="633"/>
      <c r="C59" s="635"/>
      <c r="D59" s="591"/>
      <c r="E59" s="592"/>
      <c r="F59" s="592"/>
      <c r="G59" s="592"/>
      <c r="H59" s="592"/>
      <c r="I59" s="592"/>
      <c r="J59" s="592"/>
      <c r="K59" s="592"/>
      <c r="L59" s="592"/>
      <c r="M59" s="592"/>
      <c r="N59" s="592"/>
      <c r="O59" s="592"/>
      <c r="P59" s="592"/>
      <c r="Q59" s="592"/>
      <c r="R59" s="592"/>
      <c r="S59" s="592"/>
      <c r="T59" s="592"/>
      <c r="U59" s="592"/>
      <c r="V59" s="592"/>
      <c r="W59" s="592"/>
      <c r="X59" s="592"/>
      <c r="Y59" s="592"/>
      <c r="Z59" s="592"/>
      <c r="AA59" s="592"/>
      <c r="AB59" s="516"/>
      <c r="AC59" s="517"/>
      <c r="AD59" s="517"/>
      <c r="AE59" s="517"/>
      <c r="AF59" s="517"/>
      <c r="AG59" s="517"/>
      <c r="AH59" s="517"/>
      <c r="AI59" s="812"/>
      <c r="AJ59" s="813"/>
      <c r="AK59" s="813"/>
      <c r="AL59" s="813"/>
      <c r="AM59" s="813"/>
      <c r="AN59" s="813"/>
      <c r="AO59" s="813"/>
      <c r="AP59" s="813"/>
      <c r="AQ59" s="813"/>
      <c r="AR59" s="813"/>
      <c r="AS59" s="813"/>
      <c r="AT59" s="814"/>
      <c r="AU59" s="803"/>
      <c r="AV59" s="521"/>
      <c r="AW59" s="521"/>
      <c r="AX59" s="521"/>
      <c r="AY59" s="521"/>
      <c r="AZ59" s="521"/>
      <c r="BA59" s="521"/>
      <c r="BB59" s="521"/>
      <c r="BC59" s="521"/>
      <c r="BD59" s="521"/>
      <c r="BE59" s="521"/>
      <c r="BF59" s="521"/>
      <c r="BG59" s="521"/>
      <c r="BH59" s="521"/>
      <c r="BI59" s="521"/>
      <c r="BJ59" s="521"/>
      <c r="BK59" s="521"/>
      <c r="BL59" s="521"/>
      <c r="BM59" s="521"/>
      <c r="BN59" s="521"/>
      <c r="BO59" s="521"/>
      <c r="BP59" s="521"/>
      <c r="BQ59" s="521"/>
      <c r="BR59" s="521"/>
      <c r="BS59" s="521"/>
      <c r="BT59" s="521"/>
      <c r="BU59" s="521"/>
      <c r="BV59" s="521"/>
      <c r="BW59" s="521"/>
      <c r="BX59" s="521"/>
      <c r="BY59" s="804"/>
      <c r="BZ59" s="812"/>
      <c r="CA59" s="813"/>
      <c r="CB59" s="813"/>
      <c r="CC59" s="813"/>
      <c r="CD59" s="813"/>
      <c r="CE59" s="813"/>
      <c r="CF59" s="813"/>
      <c r="CG59" s="813"/>
      <c r="CH59" s="813"/>
      <c r="CI59" s="813"/>
      <c r="CJ59" s="813"/>
      <c r="CK59" s="814"/>
      <c r="CL59" s="93"/>
      <c r="CM59" s="92"/>
      <c r="CN59" s="92"/>
      <c r="CO59" s="92"/>
      <c r="CP59" s="92"/>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82"/>
      <c r="EU59" s="82"/>
      <c r="EV59" s="82"/>
      <c r="EW59" s="82"/>
      <c r="EX59" s="71"/>
      <c r="EY59" s="71"/>
      <c r="EZ59" s="71"/>
      <c r="FA59" s="71"/>
      <c r="FB59" s="71"/>
      <c r="FC59" s="71"/>
      <c r="FD59" s="71"/>
      <c r="FE59" s="71"/>
      <c r="FF59" s="71"/>
      <c r="FG59" s="71"/>
      <c r="FH59" s="71"/>
      <c r="FI59" s="71"/>
      <c r="FJ59" s="72"/>
      <c r="FK59" s="72"/>
      <c r="FL59" s="72"/>
      <c r="FM59" s="72"/>
    </row>
    <row r="60" spans="2:172" ht="5.25" customHeight="1">
      <c r="B60" s="633"/>
      <c r="C60" s="635"/>
      <c r="D60" s="591"/>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16"/>
      <c r="AC60" s="517"/>
      <c r="AD60" s="517"/>
      <c r="AE60" s="517"/>
      <c r="AF60" s="517"/>
      <c r="AG60" s="517"/>
      <c r="AH60" s="517"/>
      <c r="AI60" s="812"/>
      <c r="AJ60" s="813"/>
      <c r="AK60" s="813"/>
      <c r="AL60" s="813"/>
      <c r="AM60" s="813"/>
      <c r="AN60" s="813"/>
      <c r="AO60" s="813"/>
      <c r="AP60" s="813"/>
      <c r="AQ60" s="813"/>
      <c r="AR60" s="813"/>
      <c r="AS60" s="813"/>
      <c r="AT60" s="814"/>
      <c r="AU60" s="803"/>
      <c r="AV60" s="521"/>
      <c r="AW60" s="521"/>
      <c r="AX60" s="521"/>
      <c r="AY60" s="521"/>
      <c r="AZ60" s="521"/>
      <c r="BA60" s="521"/>
      <c r="BB60" s="521"/>
      <c r="BC60" s="521"/>
      <c r="BD60" s="521"/>
      <c r="BE60" s="521"/>
      <c r="BF60" s="521"/>
      <c r="BG60" s="521"/>
      <c r="BH60" s="521"/>
      <c r="BI60" s="521"/>
      <c r="BJ60" s="521"/>
      <c r="BK60" s="521"/>
      <c r="BL60" s="521"/>
      <c r="BM60" s="521"/>
      <c r="BN60" s="521"/>
      <c r="BO60" s="521"/>
      <c r="BP60" s="521"/>
      <c r="BQ60" s="521"/>
      <c r="BR60" s="521"/>
      <c r="BS60" s="521"/>
      <c r="BT60" s="521"/>
      <c r="BU60" s="521"/>
      <c r="BV60" s="521"/>
      <c r="BW60" s="521"/>
      <c r="BX60" s="521"/>
      <c r="BY60" s="804"/>
      <c r="BZ60" s="812"/>
      <c r="CA60" s="813"/>
      <c r="CB60" s="813"/>
      <c r="CC60" s="813"/>
      <c r="CD60" s="813"/>
      <c r="CE60" s="813"/>
      <c r="CF60" s="813"/>
      <c r="CG60" s="813"/>
      <c r="CH60" s="813"/>
      <c r="CI60" s="813"/>
      <c r="CJ60" s="813"/>
      <c r="CK60" s="814"/>
      <c r="CL60" s="93"/>
      <c r="CM60" s="92"/>
      <c r="CN60" s="92"/>
      <c r="CO60" s="92"/>
      <c r="CP60" s="92"/>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82"/>
      <c r="EU60" s="82"/>
      <c r="EV60" s="82"/>
      <c r="EW60" s="82"/>
      <c r="EX60" s="71"/>
      <c r="EY60" s="71"/>
      <c r="EZ60" s="71"/>
      <c r="FA60" s="71"/>
      <c r="FB60" s="71"/>
      <c r="FC60" s="71"/>
      <c r="FD60" s="71"/>
      <c r="FE60" s="71"/>
      <c r="FF60" s="71"/>
      <c r="FG60" s="71"/>
      <c r="FH60" s="71"/>
      <c r="FI60" s="71"/>
      <c r="FJ60" s="72"/>
      <c r="FK60" s="72"/>
      <c r="FL60" s="72"/>
      <c r="FM60" s="72"/>
    </row>
    <row r="61" spans="2:172" ht="5.25" customHeight="1">
      <c r="B61" s="633"/>
      <c r="C61" s="635"/>
      <c r="D61" s="591"/>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16"/>
      <c r="AC61" s="517"/>
      <c r="AD61" s="517"/>
      <c r="AE61" s="517"/>
      <c r="AF61" s="517"/>
      <c r="AG61" s="517"/>
      <c r="AH61" s="517"/>
      <c r="AI61" s="812"/>
      <c r="AJ61" s="813"/>
      <c r="AK61" s="813"/>
      <c r="AL61" s="813"/>
      <c r="AM61" s="813"/>
      <c r="AN61" s="813"/>
      <c r="AO61" s="813"/>
      <c r="AP61" s="813"/>
      <c r="AQ61" s="813"/>
      <c r="AR61" s="813"/>
      <c r="AS61" s="813"/>
      <c r="AT61" s="814"/>
      <c r="AU61" s="803"/>
      <c r="AV61" s="521"/>
      <c r="AW61" s="521"/>
      <c r="AX61" s="521"/>
      <c r="AY61" s="521"/>
      <c r="AZ61" s="521"/>
      <c r="BA61" s="521"/>
      <c r="BB61" s="521"/>
      <c r="BC61" s="521"/>
      <c r="BD61" s="521"/>
      <c r="BE61" s="521"/>
      <c r="BF61" s="521"/>
      <c r="BG61" s="521"/>
      <c r="BH61" s="521"/>
      <c r="BI61" s="521"/>
      <c r="BJ61" s="521"/>
      <c r="BK61" s="521"/>
      <c r="BL61" s="521"/>
      <c r="BM61" s="521"/>
      <c r="BN61" s="521"/>
      <c r="BO61" s="521"/>
      <c r="BP61" s="521"/>
      <c r="BQ61" s="521"/>
      <c r="BR61" s="521"/>
      <c r="BS61" s="521"/>
      <c r="BT61" s="521"/>
      <c r="BU61" s="521"/>
      <c r="BV61" s="521"/>
      <c r="BW61" s="521"/>
      <c r="BX61" s="521"/>
      <c r="BY61" s="804"/>
      <c r="BZ61" s="812"/>
      <c r="CA61" s="813"/>
      <c r="CB61" s="813"/>
      <c r="CC61" s="813"/>
      <c r="CD61" s="813"/>
      <c r="CE61" s="813"/>
      <c r="CF61" s="813"/>
      <c r="CG61" s="813"/>
      <c r="CH61" s="813"/>
      <c r="CI61" s="813"/>
      <c r="CJ61" s="813"/>
      <c r="CK61" s="814"/>
      <c r="CL61" s="93"/>
      <c r="CM61" s="92"/>
      <c r="CN61" s="92"/>
      <c r="CO61" s="92"/>
      <c r="CP61" s="92"/>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82"/>
      <c r="EU61" s="82"/>
      <c r="EV61" s="82"/>
      <c r="EW61" s="82"/>
      <c r="EX61" s="71"/>
      <c r="EY61" s="71"/>
      <c r="EZ61" s="71"/>
      <c r="FA61" s="71"/>
      <c r="FB61" s="71"/>
      <c r="FC61" s="71"/>
      <c r="FD61" s="71"/>
      <c r="FE61" s="71"/>
      <c r="FF61" s="71"/>
      <c r="FG61" s="71"/>
      <c r="FH61" s="71"/>
      <c r="FI61" s="71"/>
      <c r="FJ61" s="72"/>
      <c r="FK61" s="72"/>
      <c r="FL61" s="72"/>
      <c r="FM61" s="72"/>
    </row>
    <row r="62" spans="2:172" ht="5.25" customHeight="1">
      <c r="B62" s="633"/>
      <c r="C62" s="635"/>
      <c r="D62" s="524" t="s">
        <v>326</v>
      </c>
      <c r="E62" s="525"/>
      <c r="F62" s="525"/>
      <c r="G62" s="525"/>
      <c r="H62" s="525"/>
      <c r="I62" s="525"/>
      <c r="J62" s="525"/>
      <c r="K62" s="525"/>
      <c r="L62" s="525"/>
      <c r="M62" s="525"/>
      <c r="N62" s="525"/>
      <c r="O62" s="525"/>
      <c r="P62" s="525"/>
      <c r="Q62" s="525"/>
      <c r="R62" s="525"/>
      <c r="S62" s="525"/>
      <c r="T62" s="525"/>
      <c r="U62" s="525"/>
      <c r="V62" s="525"/>
      <c r="W62" s="525"/>
      <c r="X62" s="525"/>
      <c r="Y62" s="525"/>
      <c r="Z62" s="525"/>
      <c r="AA62" s="526"/>
      <c r="AB62" s="596">
        <f>施設情報!C15</f>
        <v>0</v>
      </c>
      <c r="AC62" s="597"/>
      <c r="AD62" s="597"/>
      <c r="AE62" s="597"/>
      <c r="AF62" s="597"/>
      <c r="AG62" s="597"/>
      <c r="AH62" s="597"/>
      <c r="AI62" s="812" t="e">
        <f ca="1">集計【小規模】!K9</f>
        <v>#DIV/0!</v>
      </c>
      <c r="AJ62" s="813"/>
      <c r="AK62" s="813"/>
      <c r="AL62" s="813"/>
      <c r="AM62" s="813"/>
      <c r="AN62" s="813"/>
      <c r="AO62" s="813"/>
      <c r="AP62" s="813"/>
      <c r="AQ62" s="813"/>
      <c r="AR62" s="813"/>
      <c r="AS62" s="813"/>
      <c r="AT62" s="814"/>
      <c r="AU62" s="803"/>
      <c r="AV62" s="521"/>
      <c r="AW62" s="521"/>
      <c r="AX62" s="521"/>
      <c r="AY62" s="521"/>
      <c r="AZ62" s="521"/>
      <c r="BA62" s="521"/>
      <c r="BB62" s="521"/>
      <c r="BC62" s="521"/>
      <c r="BD62" s="521"/>
      <c r="BE62" s="521"/>
      <c r="BF62" s="521"/>
      <c r="BG62" s="521"/>
      <c r="BH62" s="521"/>
      <c r="BI62" s="521"/>
      <c r="BJ62" s="521"/>
      <c r="BK62" s="521"/>
      <c r="BL62" s="521"/>
      <c r="BM62" s="521"/>
      <c r="BN62" s="521"/>
      <c r="BO62" s="521"/>
      <c r="BP62" s="521"/>
      <c r="BQ62" s="521"/>
      <c r="BR62" s="521"/>
      <c r="BS62" s="521"/>
      <c r="BT62" s="521"/>
      <c r="BU62" s="521"/>
      <c r="BV62" s="521"/>
      <c r="BW62" s="521"/>
      <c r="BX62" s="521"/>
      <c r="BY62" s="804"/>
      <c r="BZ62" s="812"/>
      <c r="CA62" s="813"/>
      <c r="CB62" s="813"/>
      <c r="CC62" s="813"/>
      <c r="CD62" s="813"/>
      <c r="CE62" s="813"/>
      <c r="CF62" s="813"/>
      <c r="CG62" s="813"/>
      <c r="CH62" s="813"/>
      <c r="CI62" s="813"/>
      <c r="CJ62" s="813"/>
      <c r="CK62" s="814"/>
      <c r="CL62" s="93"/>
      <c r="CM62" s="92"/>
      <c r="CN62" s="92"/>
      <c r="CO62" s="92"/>
      <c r="CP62" s="92"/>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82"/>
      <c r="EU62" s="82"/>
      <c r="EV62" s="82"/>
      <c r="EW62" s="82"/>
      <c r="EX62" s="71"/>
      <c r="EY62" s="71"/>
      <c r="EZ62" s="71"/>
      <c r="FA62" s="71"/>
      <c r="FB62" s="71"/>
      <c r="FC62" s="71"/>
      <c r="FD62" s="71"/>
      <c r="FE62" s="71"/>
      <c r="FF62" s="71"/>
      <c r="FG62" s="71"/>
      <c r="FH62" s="71"/>
      <c r="FI62" s="71"/>
      <c r="FJ62" s="72"/>
      <c r="FK62" s="72"/>
      <c r="FL62" s="72"/>
      <c r="FM62" s="72"/>
    </row>
    <row r="63" spans="2:172" ht="5.25" customHeight="1">
      <c r="B63" s="633"/>
      <c r="C63" s="635"/>
      <c r="D63" s="527"/>
      <c r="E63" s="528"/>
      <c r="F63" s="528"/>
      <c r="G63" s="528"/>
      <c r="H63" s="528"/>
      <c r="I63" s="528"/>
      <c r="J63" s="528"/>
      <c r="K63" s="528"/>
      <c r="L63" s="528"/>
      <c r="M63" s="528"/>
      <c r="N63" s="528"/>
      <c r="O63" s="528"/>
      <c r="P63" s="528"/>
      <c r="Q63" s="528"/>
      <c r="R63" s="528"/>
      <c r="S63" s="528"/>
      <c r="T63" s="528"/>
      <c r="U63" s="528"/>
      <c r="V63" s="528"/>
      <c r="W63" s="528"/>
      <c r="X63" s="528"/>
      <c r="Y63" s="528"/>
      <c r="Z63" s="528"/>
      <c r="AA63" s="529"/>
      <c r="AB63" s="596"/>
      <c r="AC63" s="597"/>
      <c r="AD63" s="597"/>
      <c r="AE63" s="597"/>
      <c r="AF63" s="597"/>
      <c r="AG63" s="597"/>
      <c r="AH63" s="597"/>
      <c r="AI63" s="812"/>
      <c r="AJ63" s="813"/>
      <c r="AK63" s="813"/>
      <c r="AL63" s="813"/>
      <c r="AM63" s="813"/>
      <c r="AN63" s="813"/>
      <c r="AO63" s="813"/>
      <c r="AP63" s="813"/>
      <c r="AQ63" s="813"/>
      <c r="AR63" s="813"/>
      <c r="AS63" s="813"/>
      <c r="AT63" s="814"/>
      <c r="AU63" s="803"/>
      <c r="AV63" s="521"/>
      <c r="AW63" s="521"/>
      <c r="AX63" s="521"/>
      <c r="AY63" s="521"/>
      <c r="AZ63" s="521"/>
      <c r="BA63" s="521"/>
      <c r="BB63" s="521"/>
      <c r="BC63" s="521"/>
      <c r="BD63" s="521"/>
      <c r="BE63" s="521"/>
      <c r="BF63" s="521"/>
      <c r="BG63" s="521"/>
      <c r="BH63" s="521"/>
      <c r="BI63" s="521"/>
      <c r="BJ63" s="521"/>
      <c r="BK63" s="521"/>
      <c r="BL63" s="521"/>
      <c r="BM63" s="521"/>
      <c r="BN63" s="521"/>
      <c r="BO63" s="521"/>
      <c r="BP63" s="521"/>
      <c r="BQ63" s="521"/>
      <c r="BR63" s="521"/>
      <c r="BS63" s="521"/>
      <c r="BT63" s="521"/>
      <c r="BU63" s="521"/>
      <c r="BV63" s="521"/>
      <c r="BW63" s="521"/>
      <c r="BX63" s="521"/>
      <c r="BY63" s="804"/>
      <c r="BZ63" s="812"/>
      <c r="CA63" s="813"/>
      <c r="CB63" s="813"/>
      <c r="CC63" s="813"/>
      <c r="CD63" s="813"/>
      <c r="CE63" s="813"/>
      <c r="CF63" s="813"/>
      <c r="CG63" s="813"/>
      <c r="CH63" s="813"/>
      <c r="CI63" s="813"/>
      <c r="CJ63" s="813"/>
      <c r="CK63" s="814"/>
      <c r="CL63" s="71"/>
      <c r="CM63" s="74"/>
      <c r="CN63" s="593"/>
      <c r="CO63" s="593"/>
      <c r="CP63" s="74"/>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71"/>
      <c r="ES63" s="71"/>
      <c r="ET63" s="82"/>
      <c r="EU63" s="82"/>
      <c r="EV63" s="82"/>
      <c r="EW63" s="82"/>
      <c r="EX63" s="71"/>
      <c r="EY63" s="71"/>
      <c r="EZ63" s="71"/>
      <c r="FA63" s="71"/>
      <c r="FB63" s="71"/>
      <c r="FC63" s="71"/>
      <c r="FD63" s="71"/>
      <c r="FE63" s="71"/>
      <c r="FF63" s="71"/>
      <c r="FG63" s="71"/>
      <c r="FH63" s="71"/>
      <c r="FI63" s="71"/>
      <c r="FJ63" s="72"/>
      <c r="FK63" s="72"/>
      <c r="FL63" s="72"/>
      <c r="FM63" s="72"/>
    </row>
    <row r="64" spans="2:172" ht="5.25" customHeight="1">
      <c r="B64" s="633"/>
      <c r="C64" s="635"/>
      <c r="D64" s="527"/>
      <c r="E64" s="528"/>
      <c r="F64" s="528"/>
      <c r="G64" s="528"/>
      <c r="H64" s="528"/>
      <c r="I64" s="528"/>
      <c r="J64" s="528"/>
      <c r="K64" s="528"/>
      <c r="L64" s="528"/>
      <c r="M64" s="528"/>
      <c r="N64" s="528"/>
      <c r="O64" s="528"/>
      <c r="P64" s="528"/>
      <c r="Q64" s="528"/>
      <c r="R64" s="528"/>
      <c r="S64" s="528"/>
      <c r="T64" s="528"/>
      <c r="U64" s="528"/>
      <c r="V64" s="528"/>
      <c r="W64" s="528"/>
      <c r="X64" s="528"/>
      <c r="Y64" s="528"/>
      <c r="Z64" s="528"/>
      <c r="AA64" s="529"/>
      <c r="AB64" s="596"/>
      <c r="AC64" s="597"/>
      <c r="AD64" s="597"/>
      <c r="AE64" s="597"/>
      <c r="AF64" s="597"/>
      <c r="AG64" s="597"/>
      <c r="AH64" s="597"/>
      <c r="AI64" s="812"/>
      <c r="AJ64" s="813"/>
      <c r="AK64" s="813"/>
      <c r="AL64" s="813"/>
      <c r="AM64" s="813"/>
      <c r="AN64" s="813"/>
      <c r="AO64" s="813"/>
      <c r="AP64" s="813"/>
      <c r="AQ64" s="813"/>
      <c r="AR64" s="813"/>
      <c r="AS64" s="813"/>
      <c r="AT64" s="814"/>
      <c r="AU64" s="803"/>
      <c r="AV64" s="521"/>
      <c r="AW64" s="521"/>
      <c r="AX64" s="521"/>
      <c r="AY64" s="521"/>
      <c r="AZ64" s="521"/>
      <c r="BA64" s="521"/>
      <c r="BB64" s="521"/>
      <c r="BC64" s="521"/>
      <c r="BD64" s="521"/>
      <c r="BE64" s="521"/>
      <c r="BF64" s="521"/>
      <c r="BG64" s="521"/>
      <c r="BH64" s="521"/>
      <c r="BI64" s="521"/>
      <c r="BJ64" s="521"/>
      <c r="BK64" s="521"/>
      <c r="BL64" s="521"/>
      <c r="BM64" s="521"/>
      <c r="BN64" s="521"/>
      <c r="BO64" s="521"/>
      <c r="BP64" s="521"/>
      <c r="BQ64" s="521"/>
      <c r="BR64" s="521"/>
      <c r="BS64" s="521"/>
      <c r="BT64" s="521"/>
      <c r="BU64" s="521"/>
      <c r="BV64" s="521"/>
      <c r="BW64" s="521"/>
      <c r="BX64" s="521"/>
      <c r="BY64" s="804"/>
      <c r="BZ64" s="812"/>
      <c r="CA64" s="813"/>
      <c r="CB64" s="813"/>
      <c r="CC64" s="813"/>
      <c r="CD64" s="813"/>
      <c r="CE64" s="813"/>
      <c r="CF64" s="813"/>
      <c r="CG64" s="813"/>
      <c r="CH64" s="813"/>
      <c r="CI64" s="813"/>
      <c r="CJ64" s="813"/>
      <c r="CK64" s="814"/>
    </row>
    <row r="65" spans="2:89" ht="5.25" customHeight="1">
      <c r="B65" s="633"/>
      <c r="C65" s="635"/>
      <c r="D65" s="527"/>
      <c r="E65" s="528"/>
      <c r="F65" s="528"/>
      <c r="G65" s="528"/>
      <c r="H65" s="528"/>
      <c r="I65" s="528"/>
      <c r="J65" s="528"/>
      <c r="K65" s="528"/>
      <c r="L65" s="528"/>
      <c r="M65" s="528"/>
      <c r="N65" s="528"/>
      <c r="O65" s="528"/>
      <c r="P65" s="528"/>
      <c r="Q65" s="528"/>
      <c r="R65" s="528"/>
      <c r="S65" s="528"/>
      <c r="T65" s="528"/>
      <c r="U65" s="528"/>
      <c r="V65" s="528"/>
      <c r="W65" s="528"/>
      <c r="X65" s="528"/>
      <c r="Y65" s="528"/>
      <c r="Z65" s="528"/>
      <c r="AA65" s="529"/>
      <c r="AB65" s="596"/>
      <c r="AC65" s="597"/>
      <c r="AD65" s="597"/>
      <c r="AE65" s="597"/>
      <c r="AF65" s="597"/>
      <c r="AG65" s="597"/>
      <c r="AH65" s="597"/>
      <c r="AI65" s="812"/>
      <c r="AJ65" s="813"/>
      <c r="AK65" s="813"/>
      <c r="AL65" s="813"/>
      <c r="AM65" s="813"/>
      <c r="AN65" s="813"/>
      <c r="AO65" s="813"/>
      <c r="AP65" s="813"/>
      <c r="AQ65" s="813"/>
      <c r="AR65" s="813"/>
      <c r="AS65" s="813"/>
      <c r="AT65" s="814"/>
      <c r="AU65" s="803"/>
      <c r="AV65" s="521"/>
      <c r="AW65" s="521"/>
      <c r="AX65" s="521"/>
      <c r="AY65" s="521"/>
      <c r="AZ65" s="521"/>
      <c r="BA65" s="521"/>
      <c r="BB65" s="521"/>
      <c r="BC65" s="521"/>
      <c r="BD65" s="521"/>
      <c r="BE65" s="521"/>
      <c r="BF65" s="521"/>
      <c r="BG65" s="521"/>
      <c r="BH65" s="521"/>
      <c r="BI65" s="521"/>
      <c r="BJ65" s="521"/>
      <c r="BK65" s="521"/>
      <c r="BL65" s="521"/>
      <c r="BM65" s="521"/>
      <c r="BN65" s="521"/>
      <c r="BO65" s="521"/>
      <c r="BP65" s="521"/>
      <c r="BQ65" s="521"/>
      <c r="BR65" s="521"/>
      <c r="BS65" s="521"/>
      <c r="BT65" s="521"/>
      <c r="BU65" s="521"/>
      <c r="BV65" s="521"/>
      <c r="BW65" s="521"/>
      <c r="BX65" s="521"/>
      <c r="BY65" s="804"/>
      <c r="BZ65" s="812"/>
      <c r="CA65" s="813"/>
      <c r="CB65" s="813"/>
      <c r="CC65" s="813"/>
      <c r="CD65" s="813"/>
      <c r="CE65" s="813"/>
      <c r="CF65" s="813"/>
      <c r="CG65" s="813"/>
      <c r="CH65" s="813"/>
      <c r="CI65" s="813"/>
      <c r="CJ65" s="813"/>
      <c r="CK65" s="814"/>
    </row>
    <row r="66" spans="2:89" ht="5.25" customHeight="1">
      <c r="B66" s="633"/>
      <c r="C66" s="635"/>
      <c r="D66" s="530"/>
      <c r="E66" s="531"/>
      <c r="F66" s="531"/>
      <c r="G66" s="531"/>
      <c r="H66" s="531"/>
      <c r="I66" s="531"/>
      <c r="J66" s="531"/>
      <c r="K66" s="531"/>
      <c r="L66" s="531"/>
      <c r="M66" s="531"/>
      <c r="N66" s="531"/>
      <c r="O66" s="531"/>
      <c r="P66" s="531"/>
      <c r="Q66" s="531"/>
      <c r="R66" s="531"/>
      <c r="S66" s="531"/>
      <c r="T66" s="531"/>
      <c r="U66" s="531"/>
      <c r="V66" s="531"/>
      <c r="W66" s="531"/>
      <c r="X66" s="531"/>
      <c r="Y66" s="531"/>
      <c r="Z66" s="531"/>
      <c r="AA66" s="532"/>
      <c r="AB66" s="596"/>
      <c r="AC66" s="597"/>
      <c r="AD66" s="597"/>
      <c r="AE66" s="597"/>
      <c r="AF66" s="597"/>
      <c r="AG66" s="597"/>
      <c r="AH66" s="597"/>
      <c r="AI66" s="812"/>
      <c r="AJ66" s="813"/>
      <c r="AK66" s="813"/>
      <c r="AL66" s="813"/>
      <c r="AM66" s="813"/>
      <c r="AN66" s="813"/>
      <c r="AO66" s="813"/>
      <c r="AP66" s="813"/>
      <c r="AQ66" s="813"/>
      <c r="AR66" s="813"/>
      <c r="AS66" s="813"/>
      <c r="AT66" s="814"/>
      <c r="AU66" s="803"/>
      <c r="AV66" s="521"/>
      <c r="AW66" s="521"/>
      <c r="AX66" s="521"/>
      <c r="AY66" s="521"/>
      <c r="AZ66" s="521"/>
      <c r="BA66" s="521"/>
      <c r="BB66" s="521"/>
      <c r="BC66" s="521"/>
      <c r="BD66" s="521"/>
      <c r="BE66" s="521"/>
      <c r="BF66" s="521"/>
      <c r="BG66" s="521"/>
      <c r="BH66" s="521"/>
      <c r="BI66" s="521"/>
      <c r="BJ66" s="521"/>
      <c r="BK66" s="521"/>
      <c r="BL66" s="521"/>
      <c r="BM66" s="521"/>
      <c r="BN66" s="521"/>
      <c r="BO66" s="521"/>
      <c r="BP66" s="521"/>
      <c r="BQ66" s="521"/>
      <c r="BR66" s="521"/>
      <c r="BS66" s="521"/>
      <c r="BT66" s="521"/>
      <c r="BU66" s="521"/>
      <c r="BV66" s="521"/>
      <c r="BW66" s="521"/>
      <c r="BX66" s="521"/>
      <c r="BY66" s="804"/>
      <c r="BZ66" s="812"/>
      <c r="CA66" s="813"/>
      <c r="CB66" s="813"/>
      <c r="CC66" s="813"/>
      <c r="CD66" s="813"/>
      <c r="CE66" s="813"/>
      <c r="CF66" s="813"/>
      <c r="CG66" s="813"/>
      <c r="CH66" s="813"/>
      <c r="CI66" s="813"/>
      <c r="CJ66" s="813"/>
      <c r="CK66" s="814"/>
    </row>
    <row r="67" spans="2:89" ht="5.25" customHeight="1">
      <c r="B67" s="633"/>
      <c r="C67" s="635"/>
      <c r="D67" s="591"/>
      <c r="E67" s="592"/>
      <c r="F67" s="592"/>
      <c r="G67" s="592"/>
      <c r="H67" s="592"/>
      <c r="I67" s="592"/>
      <c r="J67" s="592"/>
      <c r="K67" s="592"/>
      <c r="L67" s="592"/>
      <c r="M67" s="592"/>
      <c r="N67" s="592"/>
      <c r="O67" s="592"/>
      <c r="P67" s="592"/>
      <c r="Q67" s="592"/>
      <c r="R67" s="592"/>
      <c r="S67" s="592"/>
      <c r="T67" s="592"/>
      <c r="U67" s="592"/>
      <c r="V67" s="592"/>
      <c r="W67" s="592"/>
      <c r="X67" s="592"/>
      <c r="Y67" s="592"/>
      <c r="Z67" s="592"/>
      <c r="AA67" s="592"/>
      <c r="AB67" s="594"/>
      <c r="AC67" s="595"/>
      <c r="AD67" s="595"/>
      <c r="AE67" s="595"/>
      <c r="AF67" s="595"/>
      <c r="AG67" s="595"/>
      <c r="AH67" s="595"/>
      <c r="AI67" s="812"/>
      <c r="AJ67" s="813"/>
      <c r="AK67" s="813"/>
      <c r="AL67" s="813"/>
      <c r="AM67" s="813"/>
      <c r="AN67" s="813"/>
      <c r="AO67" s="813"/>
      <c r="AP67" s="813"/>
      <c r="AQ67" s="813"/>
      <c r="AR67" s="813"/>
      <c r="AS67" s="813"/>
      <c r="AT67" s="814"/>
      <c r="AU67" s="803"/>
      <c r="AV67" s="521"/>
      <c r="AW67" s="521"/>
      <c r="AX67" s="521"/>
      <c r="AY67" s="521"/>
      <c r="AZ67" s="521"/>
      <c r="BA67" s="521"/>
      <c r="BB67" s="521"/>
      <c r="BC67" s="521"/>
      <c r="BD67" s="521"/>
      <c r="BE67" s="521"/>
      <c r="BF67" s="521"/>
      <c r="BG67" s="521"/>
      <c r="BH67" s="521"/>
      <c r="BI67" s="521"/>
      <c r="BJ67" s="521"/>
      <c r="BK67" s="521"/>
      <c r="BL67" s="521"/>
      <c r="BM67" s="521"/>
      <c r="BN67" s="521"/>
      <c r="BO67" s="521"/>
      <c r="BP67" s="521"/>
      <c r="BQ67" s="521"/>
      <c r="BR67" s="521"/>
      <c r="BS67" s="521"/>
      <c r="BT67" s="521"/>
      <c r="BU67" s="521"/>
      <c r="BV67" s="521"/>
      <c r="BW67" s="521"/>
      <c r="BX67" s="521"/>
      <c r="BY67" s="804"/>
      <c r="BZ67" s="812"/>
      <c r="CA67" s="813"/>
      <c r="CB67" s="813"/>
      <c r="CC67" s="813"/>
      <c r="CD67" s="813"/>
      <c r="CE67" s="813"/>
      <c r="CF67" s="813"/>
      <c r="CG67" s="813"/>
      <c r="CH67" s="813"/>
      <c r="CI67" s="813"/>
      <c r="CJ67" s="813"/>
      <c r="CK67" s="814"/>
    </row>
    <row r="68" spans="2:89" ht="5.25" customHeight="1">
      <c r="B68" s="633"/>
      <c r="C68" s="635"/>
      <c r="D68" s="591"/>
      <c r="E68" s="592"/>
      <c r="F68" s="592"/>
      <c r="G68" s="592"/>
      <c r="H68" s="592"/>
      <c r="I68" s="592"/>
      <c r="J68" s="592"/>
      <c r="K68" s="592"/>
      <c r="L68" s="592"/>
      <c r="M68" s="592"/>
      <c r="N68" s="592"/>
      <c r="O68" s="592"/>
      <c r="P68" s="592"/>
      <c r="Q68" s="592"/>
      <c r="R68" s="592"/>
      <c r="S68" s="592"/>
      <c r="T68" s="592"/>
      <c r="U68" s="592"/>
      <c r="V68" s="592"/>
      <c r="W68" s="592"/>
      <c r="X68" s="592"/>
      <c r="Y68" s="592"/>
      <c r="Z68" s="592"/>
      <c r="AA68" s="592"/>
      <c r="AB68" s="594"/>
      <c r="AC68" s="595"/>
      <c r="AD68" s="595"/>
      <c r="AE68" s="595"/>
      <c r="AF68" s="595"/>
      <c r="AG68" s="595"/>
      <c r="AH68" s="595"/>
      <c r="AI68" s="812"/>
      <c r="AJ68" s="813"/>
      <c r="AK68" s="813"/>
      <c r="AL68" s="813"/>
      <c r="AM68" s="813"/>
      <c r="AN68" s="813"/>
      <c r="AO68" s="813"/>
      <c r="AP68" s="813"/>
      <c r="AQ68" s="813"/>
      <c r="AR68" s="813"/>
      <c r="AS68" s="813"/>
      <c r="AT68" s="814"/>
      <c r="AU68" s="803"/>
      <c r="AV68" s="521"/>
      <c r="AW68" s="521"/>
      <c r="AX68" s="521"/>
      <c r="AY68" s="521"/>
      <c r="AZ68" s="521"/>
      <c r="BA68" s="521"/>
      <c r="BB68" s="521"/>
      <c r="BC68" s="521"/>
      <c r="BD68" s="521"/>
      <c r="BE68" s="521"/>
      <c r="BF68" s="521"/>
      <c r="BG68" s="521"/>
      <c r="BH68" s="521"/>
      <c r="BI68" s="521"/>
      <c r="BJ68" s="521"/>
      <c r="BK68" s="521"/>
      <c r="BL68" s="521"/>
      <c r="BM68" s="521"/>
      <c r="BN68" s="521"/>
      <c r="BO68" s="521"/>
      <c r="BP68" s="521"/>
      <c r="BQ68" s="521"/>
      <c r="BR68" s="521"/>
      <c r="BS68" s="521"/>
      <c r="BT68" s="521"/>
      <c r="BU68" s="521"/>
      <c r="BV68" s="521"/>
      <c r="BW68" s="521"/>
      <c r="BX68" s="521"/>
      <c r="BY68" s="804"/>
      <c r="BZ68" s="812"/>
      <c r="CA68" s="813"/>
      <c r="CB68" s="813"/>
      <c r="CC68" s="813"/>
      <c r="CD68" s="813"/>
      <c r="CE68" s="813"/>
      <c r="CF68" s="813"/>
      <c r="CG68" s="813"/>
      <c r="CH68" s="813"/>
      <c r="CI68" s="813"/>
      <c r="CJ68" s="813"/>
      <c r="CK68" s="814"/>
    </row>
    <row r="69" spans="2:89" ht="5.25" customHeight="1">
      <c r="B69" s="633"/>
      <c r="C69" s="635"/>
      <c r="D69" s="591"/>
      <c r="E69" s="592"/>
      <c r="F69" s="592"/>
      <c r="G69" s="592"/>
      <c r="H69" s="592"/>
      <c r="I69" s="592"/>
      <c r="J69" s="592"/>
      <c r="K69" s="592"/>
      <c r="L69" s="592"/>
      <c r="M69" s="592"/>
      <c r="N69" s="592"/>
      <c r="O69" s="592"/>
      <c r="P69" s="592"/>
      <c r="Q69" s="592"/>
      <c r="R69" s="592"/>
      <c r="S69" s="592"/>
      <c r="T69" s="592"/>
      <c r="U69" s="592"/>
      <c r="V69" s="592"/>
      <c r="W69" s="592"/>
      <c r="X69" s="592"/>
      <c r="Y69" s="592"/>
      <c r="Z69" s="592"/>
      <c r="AA69" s="592"/>
      <c r="AB69" s="594"/>
      <c r="AC69" s="595"/>
      <c r="AD69" s="595"/>
      <c r="AE69" s="595"/>
      <c r="AF69" s="595"/>
      <c r="AG69" s="595"/>
      <c r="AH69" s="595"/>
      <c r="AI69" s="812"/>
      <c r="AJ69" s="813"/>
      <c r="AK69" s="813"/>
      <c r="AL69" s="813"/>
      <c r="AM69" s="813"/>
      <c r="AN69" s="813"/>
      <c r="AO69" s="813"/>
      <c r="AP69" s="813"/>
      <c r="AQ69" s="813"/>
      <c r="AR69" s="813"/>
      <c r="AS69" s="813"/>
      <c r="AT69" s="814"/>
      <c r="AU69" s="803"/>
      <c r="AV69" s="521"/>
      <c r="AW69" s="521"/>
      <c r="AX69" s="521"/>
      <c r="AY69" s="521"/>
      <c r="AZ69" s="521"/>
      <c r="BA69" s="521"/>
      <c r="BB69" s="521"/>
      <c r="BC69" s="521"/>
      <c r="BD69" s="521"/>
      <c r="BE69" s="521"/>
      <c r="BF69" s="521"/>
      <c r="BG69" s="521"/>
      <c r="BH69" s="521"/>
      <c r="BI69" s="521"/>
      <c r="BJ69" s="521"/>
      <c r="BK69" s="521"/>
      <c r="BL69" s="521"/>
      <c r="BM69" s="521"/>
      <c r="BN69" s="521"/>
      <c r="BO69" s="521"/>
      <c r="BP69" s="521"/>
      <c r="BQ69" s="521"/>
      <c r="BR69" s="521"/>
      <c r="BS69" s="521"/>
      <c r="BT69" s="521"/>
      <c r="BU69" s="521"/>
      <c r="BV69" s="521"/>
      <c r="BW69" s="521"/>
      <c r="BX69" s="521"/>
      <c r="BY69" s="804"/>
      <c r="BZ69" s="812"/>
      <c r="CA69" s="813"/>
      <c r="CB69" s="813"/>
      <c r="CC69" s="813"/>
      <c r="CD69" s="813"/>
      <c r="CE69" s="813"/>
      <c r="CF69" s="813"/>
      <c r="CG69" s="813"/>
      <c r="CH69" s="813"/>
      <c r="CI69" s="813"/>
      <c r="CJ69" s="813"/>
      <c r="CK69" s="814"/>
    </row>
    <row r="70" spans="2:89" ht="5.25" customHeight="1">
      <c r="B70" s="633"/>
      <c r="C70" s="635"/>
      <c r="D70" s="591"/>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4"/>
      <c r="AC70" s="595"/>
      <c r="AD70" s="595"/>
      <c r="AE70" s="595"/>
      <c r="AF70" s="595"/>
      <c r="AG70" s="595"/>
      <c r="AH70" s="595"/>
      <c r="AI70" s="812"/>
      <c r="AJ70" s="813"/>
      <c r="AK70" s="813"/>
      <c r="AL70" s="813"/>
      <c r="AM70" s="813"/>
      <c r="AN70" s="813"/>
      <c r="AO70" s="813"/>
      <c r="AP70" s="813"/>
      <c r="AQ70" s="813"/>
      <c r="AR70" s="813"/>
      <c r="AS70" s="813"/>
      <c r="AT70" s="814"/>
      <c r="AU70" s="803"/>
      <c r="AV70" s="521"/>
      <c r="AW70" s="521"/>
      <c r="AX70" s="521"/>
      <c r="AY70" s="521"/>
      <c r="AZ70" s="521"/>
      <c r="BA70" s="521"/>
      <c r="BB70" s="521"/>
      <c r="BC70" s="521"/>
      <c r="BD70" s="521"/>
      <c r="BE70" s="521"/>
      <c r="BF70" s="521"/>
      <c r="BG70" s="521"/>
      <c r="BH70" s="521"/>
      <c r="BI70" s="521"/>
      <c r="BJ70" s="521"/>
      <c r="BK70" s="521"/>
      <c r="BL70" s="521"/>
      <c r="BM70" s="521"/>
      <c r="BN70" s="521"/>
      <c r="BO70" s="521"/>
      <c r="BP70" s="521"/>
      <c r="BQ70" s="521"/>
      <c r="BR70" s="521"/>
      <c r="BS70" s="521"/>
      <c r="BT70" s="521"/>
      <c r="BU70" s="521"/>
      <c r="BV70" s="521"/>
      <c r="BW70" s="521"/>
      <c r="BX70" s="521"/>
      <c r="BY70" s="804"/>
      <c r="BZ70" s="812"/>
      <c r="CA70" s="813"/>
      <c r="CB70" s="813"/>
      <c r="CC70" s="813"/>
      <c r="CD70" s="813"/>
      <c r="CE70" s="813"/>
      <c r="CF70" s="813"/>
      <c r="CG70" s="813"/>
      <c r="CH70" s="813"/>
      <c r="CI70" s="813"/>
      <c r="CJ70" s="813"/>
      <c r="CK70" s="814"/>
    </row>
    <row r="71" spans="2:89" ht="5.25" customHeight="1">
      <c r="B71" s="633"/>
      <c r="C71" s="635"/>
      <c r="D71" s="591"/>
      <c r="E71" s="592"/>
      <c r="F71" s="592"/>
      <c r="G71" s="592"/>
      <c r="H71" s="592"/>
      <c r="I71" s="592"/>
      <c r="J71" s="592"/>
      <c r="K71" s="592"/>
      <c r="L71" s="592"/>
      <c r="M71" s="592"/>
      <c r="N71" s="592"/>
      <c r="O71" s="592"/>
      <c r="P71" s="592"/>
      <c r="Q71" s="592"/>
      <c r="R71" s="592"/>
      <c r="S71" s="592"/>
      <c r="T71" s="592"/>
      <c r="U71" s="592"/>
      <c r="V71" s="592"/>
      <c r="W71" s="592"/>
      <c r="X71" s="592"/>
      <c r="Y71" s="592"/>
      <c r="Z71" s="592"/>
      <c r="AA71" s="592"/>
      <c r="AB71" s="594"/>
      <c r="AC71" s="595"/>
      <c r="AD71" s="595"/>
      <c r="AE71" s="595"/>
      <c r="AF71" s="595"/>
      <c r="AG71" s="595"/>
      <c r="AH71" s="595"/>
      <c r="AI71" s="812"/>
      <c r="AJ71" s="813"/>
      <c r="AK71" s="813"/>
      <c r="AL71" s="813"/>
      <c r="AM71" s="813"/>
      <c r="AN71" s="813"/>
      <c r="AO71" s="813"/>
      <c r="AP71" s="813"/>
      <c r="AQ71" s="813"/>
      <c r="AR71" s="813"/>
      <c r="AS71" s="813"/>
      <c r="AT71" s="814"/>
      <c r="AU71" s="803"/>
      <c r="AV71" s="521"/>
      <c r="AW71" s="521"/>
      <c r="AX71" s="521"/>
      <c r="AY71" s="521"/>
      <c r="AZ71" s="521"/>
      <c r="BA71" s="521"/>
      <c r="BB71" s="521"/>
      <c r="BC71" s="521"/>
      <c r="BD71" s="521"/>
      <c r="BE71" s="521"/>
      <c r="BF71" s="521"/>
      <c r="BG71" s="521"/>
      <c r="BH71" s="521"/>
      <c r="BI71" s="521"/>
      <c r="BJ71" s="521"/>
      <c r="BK71" s="521"/>
      <c r="BL71" s="521"/>
      <c r="BM71" s="521"/>
      <c r="BN71" s="521"/>
      <c r="BO71" s="521"/>
      <c r="BP71" s="521"/>
      <c r="BQ71" s="521"/>
      <c r="BR71" s="521"/>
      <c r="BS71" s="521"/>
      <c r="BT71" s="521"/>
      <c r="BU71" s="521"/>
      <c r="BV71" s="521"/>
      <c r="BW71" s="521"/>
      <c r="BX71" s="521"/>
      <c r="BY71" s="804"/>
      <c r="BZ71" s="812"/>
      <c r="CA71" s="813"/>
      <c r="CB71" s="813"/>
      <c r="CC71" s="813"/>
      <c r="CD71" s="813"/>
      <c r="CE71" s="813"/>
      <c r="CF71" s="813"/>
      <c r="CG71" s="813"/>
      <c r="CH71" s="813"/>
      <c r="CI71" s="813"/>
      <c r="CJ71" s="813"/>
      <c r="CK71" s="814"/>
    </row>
    <row r="72" spans="2:89" ht="5.25" customHeight="1">
      <c r="B72" s="633"/>
      <c r="C72" s="635"/>
      <c r="D72" s="524"/>
      <c r="E72" s="525"/>
      <c r="F72" s="525"/>
      <c r="G72" s="525"/>
      <c r="H72" s="525"/>
      <c r="I72" s="525"/>
      <c r="J72" s="525"/>
      <c r="K72" s="525"/>
      <c r="L72" s="525"/>
      <c r="M72" s="525"/>
      <c r="N72" s="525"/>
      <c r="O72" s="525"/>
      <c r="P72" s="525"/>
      <c r="Q72" s="525"/>
      <c r="R72" s="525"/>
      <c r="S72" s="525"/>
      <c r="T72" s="525"/>
      <c r="U72" s="525"/>
      <c r="V72" s="525"/>
      <c r="W72" s="525"/>
      <c r="X72" s="525"/>
      <c r="Y72" s="525"/>
      <c r="Z72" s="525"/>
      <c r="AA72" s="526"/>
      <c r="AB72" s="594"/>
      <c r="AC72" s="595"/>
      <c r="AD72" s="595"/>
      <c r="AE72" s="595"/>
      <c r="AF72" s="595"/>
      <c r="AG72" s="595"/>
      <c r="AH72" s="595"/>
      <c r="AI72" s="812"/>
      <c r="AJ72" s="813"/>
      <c r="AK72" s="813"/>
      <c r="AL72" s="813"/>
      <c r="AM72" s="813"/>
      <c r="AN72" s="813"/>
      <c r="AO72" s="813"/>
      <c r="AP72" s="813"/>
      <c r="AQ72" s="813"/>
      <c r="AR72" s="813"/>
      <c r="AS72" s="813"/>
      <c r="AT72" s="814"/>
      <c r="AU72" s="803"/>
      <c r="AV72" s="521"/>
      <c r="AW72" s="521"/>
      <c r="AX72" s="521"/>
      <c r="AY72" s="521"/>
      <c r="AZ72" s="521"/>
      <c r="BA72" s="521"/>
      <c r="BB72" s="521"/>
      <c r="BC72" s="521"/>
      <c r="BD72" s="521"/>
      <c r="BE72" s="521"/>
      <c r="BF72" s="521"/>
      <c r="BG72" s="521"/>
      <c r="BH72" s="521"/>
      <c r="BI72" s="521"/>
      <c r="BJ72" s="521"/>
      <c r="BK72" s="521"/>
      <c r="BL72" s="521"/>
      <c r="BM72" s="521"/>
      <c r="BN72" s="521"/>
      <c r="BO72" s="521"/>
      <c r="BP72" s="521"/>
      <c r="BQ72" s="521"/>
      <c r="BR72" s="521"/>
      <c r="BS72" s="521"/>
      <c r="BT72" s="521"/>
      <c r="BU72" s="521"/>
      <c r="BV72" s="521"/>
      <c r="BW72" s="521"/>
      <c r="BX72" s="521"/>
      <c r="BY72" s="804"/>
      <c r="BZ72" s="812"/>
      <c r="CA72" s="813"/>
      <c r="CB72" s="813"/>
      <c r="CC72" s="813"/>
      <c r="CD72" s="813"/>
      <c r="CE72" s="813"/>
      <c r="CF72" s="813"/>
      <c r="CG72" s="813"/>
      <c r="CH72" s="813"/>
      <c r="CI72" s="813"/>
      <c r="CJ72" s="813"/>
      <c r="CK72" s="814"/>
    </row>
    <row r="73" spans="2:89" ht="5.25" customHeight="1">
      <c r="B73" s="633"/>
      <c r="C73" s="635"/>
      <c r="D73" s="527"/>
      <c r="E73" s="528"/>
      <c r="F73" s="528"/>
      <c r="G73" s="528"/>
      <c r="H73" s="528"/>
      <c r="I73" s="528"/>
      <c r="J73" s="528"/>
      <c r="K73" s="528"/>
      <c r="L73" s="528"/>
      <c r="M73" s="528"/>
      <c r="N73" s="528"/>
      <c r="O73" s="528"/>
      <c r="P73" s="528"/>
      <c r="Q73" s="528"/>
      <c r="R73" s="528"/>
      <c r="S73" s="528"/>
      <c r="T73" s="528"/>
      <c r="U73" s="528"/>
      <c r="V73" s="528"/>
      <c r="W73" s="528"/>
      <c r="X73" s="528"/>
      <c r="Y73" s="528"/>
      <c r="Z73" s="528"/>
      <c r="AA73" s="529"/>
      <c r="AB73" s="594"/>
      <c r="AC73" s="595"/>
      <c r="AD73" s="595"/>
      <c r="AE73" s="595"/>
      <c r="AF73" s="595"/>
      <c r="AG73" s="595"/>
      <c r="AH73" s="595"/>
      <c r="AI73" s="812"/>
      <c r="AJ73" s="813"/>
      <c r="AK73" s="813"/>
      <c r="AL73" s="813"/>
      <c r="AM73" s="813"/>
      <c r="AN73" s="813"/>
      <c r="AO73" s="813"/>
      <c r="AP73" s="813"/>
      <c r="AQ73" s="813"/>
      <c r="AR73" s="813"/>
      <c r="AS73" s="813"/>
      <c r="AT73" s="814"/>
      <c r="AU73" s="803"/>
      <c r="AV73" s="521"/>
      <c r="AW73" s="521"/>
      <c r="AX73" s="521"/>
      <c r="AY73" s="521"/>
      <c r="AZ73" s="521"/>
      <c r="BA73" s="521"/>
      <c r="BB73" s="521"/>
      <c r="BC73" s="521"/>
      <c r="BD73" s="521"/>
      <c r="BE73" s="521"/>
      <c r="BF73" s="521"/>
      <c r="BG73" s="521"/>
      <c r="BH73" s="521"/>
      <c r="BI73" s="521"/>
      <c r="BJ73" s="521"/>
      <c r="BK73" s="521"/>
      <c r="BL73" s="521"/>
      <c r="BM73" s="521"/>
      <c r="BN73" s="521"/>
      <c r="BO73" s="521"/>
      <c r="BP73" s="521"/>
      <c r="BQ73" s="521"/>
      <c r="BR73" s="521"/>
      <c r="BS73" s="521"/>
      <c r="BT73" s="521"/>
      <c r="BU73" s="521"/>
      <c r="BV73" s="521"/>
      <c r="BW73" s="521"/>
      <c r="BX73" s="521"/>
      <c r="BY73" s="804"/>
      <c r="BZ73" s="812"/>
      <c r="CA73" s="813"/>
      <c r="CB73" s="813"/>
      <c r="CC73" s="813"/>
      <c r="CD73" s="813"/>
      <c r="CE73" s="813"/>
      <c r="CF73" s="813"/>
      <c r="CG73" s="813"/>
      <c r="CH73" s="813"/>
      <c r="CI73" s="813"/>
      <c r="CJ73" s="813"/>
      <c r="CK73" s="814"/>
    </row>
    <row r="74" spans="2:89" ht="5.25" customHeight="1">
      <c r="B74" s="633"/>
      <c r="C74" s="635"/>
      <c r="D74" s="527"/>
      <c r="E74" s="528"/>
      <c r="F74" s="528"/>
      <c r="G74" s="528"/>
      <c r="H74" s="528"/>
      <c r="I74" s="528"/>
      <c r="J74" s="528"/>
      <c r="K74" s="528"/>
      <c r="L74" s="528"/>
      <c r="M74" s="528"/>
      <c r="N74" s="528"/>
      <c r="O74" s="528"/>
      <c r="P74" s="528"/>
      <c r="Q74" s="528"/>
      <c r="R74" s="528"/>
      <c r="S74" s="528"/>
      <c r="T74" s="528"/>
      <c r="U74" s="528"/>
      <c r="V74" s="528"/>
      <c r="W74" s="528"/>
      <c r="X74" s="528"/>
      <c r="Y74" s="528"/>
      <c r="Z74" s="528"/>
      <c r="AA74" s="529"/>
      <c r="AB74" s="594"/>
      <c r="AC74" s="595"/>
      <c r="AD74" s="595"/>
      <c r="AE74" s="595"/>
      <c r="AF74" s="595"/>
      <c r="AG74" s="595"/>
      <c r="AH74" s="595"/>
      <c r="AI74" s="812"/>
      <c r="AJ74" s="813"/>
      <c r="AK74" s="813"/>
      <c r="AL74" s="813"/>
      <c r="AM74" s="813"/>
      <c r="AN74" s="813"/>
      <c r="AO74" s="813"/>
      <c r="AP74" s="813"/>
      <c r="AQ74" s="813"/>
      <c r="AR74" s="813"/>
      <c r="AS74" s="813"/>
      <c r="AT74" s="814"/>
      <c r="AU74" s="803"/>
      <c r="AV74" s="521"/>
      <c r="AW74" s="521"/>
      <c r="AX74" s="521"/>
      <c r="AY74" s="521"/>
      <c r="AZ74" s="521"/>
      <c r="BA74" s="521"/>
      <c r="BB74" s="521"/>
      <c r="BC74" s="521"/>
      <c r="BD74" s="521"/>
      <c r="BE74" s="521"/>
      <c r="BF74" s="521"/>
      <c r="BG74" s="521"/>
      <c r="BH74" s="521"/>
      <c r="BI74" s="521"/>
      <c r="BJ74" s="521"/>
      <c r="BK74" s="521"/>
      <c r="BL74" s="521"/>
      <c r="BM74" s="521"/>
      <c r="BN74" s="521"/>
      <c r="BO74" s="521"/>
      <c r="BP74" s="521"/>
      <c r="BQ74" s="521"/>
      <c r="BR74" s="521"/>
      <c r="BS74" s="521"/>
      <c r="BT74" s="521"/>
      <c r="BU74" s="521"/>
      <c r="BV74" s="521"/>
      <c r="BW74" s="521"/>
      <c r="BX74" s="521"/>
      <c r="BY74" s="804"/>
      <c r="BZ74" s="812"/>
      <c r="CA74" s="813"/>
      <c r="CB74" s="813"/>
      <c r="CC74" s="813"/>
      <c r="CD74" s="813"/>
      <c r="CE74" s="813"/>
      <c r="CF74" s="813"/>
      <c r="CG74" s="813"/>
      <c r="CH74" s="813"/>
      <c r="CI74" s="813"/>
      <c r="CJ74" s="813"/>
      <c r="CK74" s="814"/>
    </row>
    <row r="75" spans="2:89" ht="5.25" customHeight="1">
      <c r="B75" s="633"/>
      <c r="C75" s="635"/>
      <c r="D75" s="527"/>
      <c r="E75" s="528"/>
      <c r="F75" s="528"/>
      <c r="G75" s="528"/>
      <c r="H75" s="528"/>
      <c r="I75" s="528"/>
      <c r="J75" s="528"/>
      <c r="K75" s="528"/>
      <c r="L75" s="528"/>
      <c r="M75" s="528"/>
      <c r="N75" s="528"/>
      <c r="O75" s="528"/>
      <c r="P75" s="528"/>
      <c r="Q75" s="528"/>
      <c r="R75" s="528"/>
      <c r="S75" s="528"/>
      <c r="T75" s="528"/>
      <c r="U75" s="528"/>
      <c r="V75" s="528"/>
      <c r="W75" s="528"/>
      <c r="X75" s="528"/>
      <c r="Y75" s="528"/>
      <c r="Z75" s="528"/>
      <c r="AA75" s="529"/>
      <c r="AB75" s="594"/>
      <c r="AC75" s="595"/>
      <c r="AD75" s="595"/>
      <c r="AE75" s="595"/>
      <c r="AF75" s="595"/>
      <c r="AG75" s="595"/>
      <c r="AH75" s="595"/>
      <c r="AI75" s="812"/>
      <c r="AJ75" s="813"/>
      <c r="AK75" s="813"/>
      <c r="AL75" s="813"/>
      <c r="AM75" s="813"/>
      <c r="AN75" s="813"/>
      <c r="AO75" s="813"/>
      <c r="AP75" s="813"/>
      <c r="AQ75" s="813"/>
      <c r="AR75" s="813"/>
      <c r="AS75" s="813"/>
      <c r="AT75" s="814"/>
      <c r="AU75" s="803"/>
      <c r="AV75" s="521"/>
      <c r="AW75" s="521"/>
      <c r="AX75" s="521"/>
      <c r="AY75" s="521"/>
      <c r="AZ75" s="521"/>
      <c r="BA75" s="521"/>
      <c r="BB75" s="521"/>
      <c r="BC75" s="521"/>
      <c r="BD75" s="521"/>
      <c r="BE75" s="521"/>
      <c r="BF75" s="521"/>
      <c r="BG75" s="521"/>
      <c r="BH75" s="521"/>
      <c r="BI75" s="521"/>
      <c r="BJ75" s="521"/>
      <c r="BK75" s="521"/>
      <c r="BL75" s="521"/>
      <c r="BM75" s="521"/>
      <c r="BN75" s="521"/>
      <c r="BO75" s="521"/>
      <c r="BP75" s="521"/>
      <c r="BQ75" s="521"/>
      <c r="BR75" s="521"/>
      <c r="BS75" s="521"/>
      <c r="BT75" s="521"/>
      <c r="BU75" s="521"/>
      <c r="BV75" s="521"/>
      <c r="BW75" s="521"/>
      <c r="BX75" s="521"/>
      <c r="BY75" s="804"/>
      <c r="BZ75" s="812"/>
      <c r="CA75" s="813"/>
      <c r="CB75" s="813"/>
      <c r="CC75" s="813"/>
      <c r="CD75" s="813"/>
      <c r="CE75" s="813"/>
      <c r="CF75" s="813"/>
      <c r="CG75" s="813"/>
      <c r="CH75" s="813"/>
      <c r="CI75" s="813"/>
      <c r="CJ75" s="813"/>
      <c r="CK75" s="814"/>
    </row>
    <row r="76" spans="2:89" ht="5.25" customHeight="1">
      <c r="B76" s="633"/>
      <c r="C76" s="635"/>
      <c r="D76" s="530"/>
      <c r="E76" s="531"/>
      <c r="F76" s="531"/>
      <c r="G76" s="531"/>
      <c r="H76" s="531"/>
      <c r="I76" s="531"/>
      <c r="J76" s="531"/>
      <c r="K76" s="531"/>
      <c r="L76" s="531"/>
      <c r="M76" s="531"/>
      <c r="N76" s="531"/>
      <c r="O76" s="531"/>
      <c r="P76" s="531"/>
      <c r="Q76" s="531"/>
      <c r="R76" s="531"/>
      <c r="S76" s="531"/>
      <c r="T76" s="531"/>
      <c r="U76" s="531"/>
      <c r="V76" s="531"/>
      <c r="W76" s="531"/>
      <c r="X76" s="531"/>
      <c r="Y76" s="531"/>
      <c r="Z76" s="531"/>
      <c r="AA76" s="532"/>
      <c r="AB76" s="594"/>
      <c r="AC76" s="595"/>
      <c r="AD76" s="595"/>
      <c r="AE76" s="595"/>
      <c r="AF76" s="595"/>
      <c r="AG76" s="595"/>
      <c r="AH76" s="595"/>
      <c r="AI76" s="812"/>
      <c r="AJ76" s="813"/>
      <c r="AK76" s="813"/>
      <c r="AL76" s="813"/>
      <c r="AM76" s="813"/>
      <c r="AN76" s="813"/>
      <c r="AO76" s="813"/>
      <c r="AP76" s="813"/>
      <c r="AQ76" s="813"/>
      <c r="AR76" s="813"/>
      <c r="AS76" s="813"/>
      <c r="AT76" s="814"/>
      <c r="AU76" s="803"/>
      <c r="AV76" s="521"/>
      <c r="AW76" s="521"/>
      <c r="AX76" s="521"/>
      <c r="AY76" s="521"/>
      <c r="AZ76" s="521"/>
      <c r="BA76" s="521"/>
      <c r="BB76" s="521"/>
      <c r="BC76" s="521"/>
      <c r="BD76" s="521"/>
      <c r="BE76" s="521"/>
      <c r="BF76" s="521"/>
      <c r="BG76" s="521"/>
      <c r="BH76" s="521"/>
      <c r="BI76" s="521"/>
      <c r="BJ76" s="521"/>
      <c r="BK76" s="521"/>
      <c r="BL76" s="521"/>
      <c r="BM76" s="521"/>
      <c r="BN76" s="521"/>
      <c r="BO76" s="521"/>
      <c r="BP76" s="521"/>
      <c r="BQ76" s="521"/>
      <c r="BR76" s="521"/>
      <c r="BS76" s="521"/>
      <c r="BT76" s="521"/>
      <c r="BU76" s="521"/>
      <c r="BV76" s="521"/>
      <c r="BW76" s="521"/>
      <c r="BX76" s="521"/>
      <c r="BY76" s="804"/>
      <c r="BZ76" s="812"/>
      <c r="CA76" s="813"/>
      <c r="CB76" s="813"/>
      <c r="CC76" s="813"/>
      <c r="CD76" s="813"/>
      <c r="CE76" s="813"/>
      <c r="CF76" s="813"/>
      <c r="CG76" s="813"/>
      <c r="CH76" s="813"/>
      <c r="CI76" s="813"/>
      <c r="CJ76" s="813"/>
      <c r="CK76" s="814"/>
    </row>
    <row r="77" spans="2:89" ht="5.25" customHeight="1">
      <c r="B77" s="633"/>
      <c r="C77" s="635"/>
      <c r="D77" s="591"/>
      <c r="E77" s="592"/>
      <c r="F77" s="592"/>
      <c r="G77" s="592"/>
      <c r="H77" s="592"/>
      <c r="I77" s="592"/>
      <c r="J77" s="592"/>
      <c r="K77" s="592"/>
      <c r="L77" s="592"/>
      <c r="M77" s="592"/>
      <c r="N77" s="592"/>
      <c r="O77" s="592"/>
      <c r="P77" s="592"/>
      <c r="Q77" s="592"/>
      <c r="R77" s="592"/>
      <c r="S77" s="592"/>
      <c r="T77" s="592"/>
      <c r="U77" s="592"/>
      <c r="V77" s="592"/>
      <c r="W77" s="592"/>
      <c r="X77" s="592"/>
      <c r="Y77" s="592"/>
      <c r="Z77" s="592"/>
      <c r="AA77" s="592"/>
      <c r="AB77" s="594"/>
      <c r="AC77" s="595"/>
      <c r="AD77" s="595"/>
      <c r="AE77" s="595"/>
      <c r="AF77" s="595"/>
      <c r="AG77" s="595"/>
      <c r="AH77" s="595"/>
      <c r="AI77" s="812"/>
      <c r="AJ77" s="813"/>
      <c r="AK77" s="813"/>
      <c r="AL77" s="813"/>
      <c r="AM77" s="813"/>
      <c r="AN77" s="813"/>
      <c r="AO77" s="813"/>
      <c r="AP77" s="813"/>
      <c r="AQ77" s="813"/>
      <c r="AR77" s="813"/>
      <c r="AS77" s="813"/>
      <c r="AT77" s="814"/>
      <c r="AU77" s="803"/>
      <c r="AV77" s="521"/>
      <c r="AW77" s="521"/>
      <c r="AX77" s="521"/>
      <c r="AY77" s="521"/>
      <c r="AZ77" s="521"/>
      <c r="BA77" s="521"/>
      <c r="BB77" s="521"/>
      <c r="BC77" s="521"/>
      <c r="BD77" s="521"/>
      <c r="BE77" s="521"/>
      <c r="BF77" s="521"/>
      <c r="BG77" s="521"/>
      <c r="BH77" s="521"/>
      <c r="BI77" s="521"/>
      <c r="BJ77" s="521"/>
      <c r="BK77" s="521"/>
      <c r="BL77" s="521"/>
      <c r="BM77" s="521"/>
      <c r="BN77" s="521"/>
      <c r="BO77" s="521"/>
      <c r="BP77" s="521"/>
      <c r="BQ77" s="521"/>
      <c r="BR77" s="521"/>
      <c r="BS77" s="521"/>
      <c r="BT77" s="521"/>
      <c r="BU77" s="521"/>
      <c r="BV77" s="521"/>
      <c r="BW77" s="521"/>
      <c r="BX77" s="521"/>
      <c r="BY77" s="804"/>
      <c r="BZ77" s="812"/>
      <c r="CA77" s="813"/>
      <c r="CB77" s="813"/>
      <c r="CC77" s="813"/>
      <c r="CD77" s="813"/>
      <c r="CE77" s="813"/>
      <c r="CF77" s="813"/>
      <c r="CG77" s="813"/>
      <c r="CH77" s="813"/>
      <c r="CI77" s="813"/>
      <c r="CJ77" s="813"/>
      <c r="CK77" s="814"/>
    </row>
    <row r="78" spans="2:89" ht="5.25" customHeight="1">
      <c r="B78" s="633"/>
      <c r="C78" s="635"/>
      <c r="D78" s="591"/>
      <c r="E78" s="592"/>
      <c r="F78" s="592"/>
      <c r="G78" s="592"/>
      <c r="H78" s="592"/>
      <c r="I78" s="592"/>
      <c r="J78" s="592"/>
      <c r="K78" s="592"/>
      <c r="L78" s="592"/>
      <c r="M78" s="592"/>
      <c r="N78" s="592"/>
      <c r="O78" s="592"/>
      <c r="P78" s="592"/>
      <c r="Q78" s="592"/>
      <c r="R78" s="592"/>
      <c r="S78" s="592"/>
      <c r="T78" s="592"/>
      <c r="U78" s="592"/>
      <c r="V78" s="592"/>
      <c r="W78" s="592"/>
      <c r="X78" s="592"/>
      <c r="Y78" s="592"/>
      <c r="Z78" s="592"/>
      <c r="AA78" s="592"/>
      <c r="AB78" s="594"/>
      <c r="AC78" s="595"/>
      <c r="AD78" s="595"/>
      <c r="AE78" s="595"/>
      <c r="AF78" s="595"/>
      <c r="AG78" s="595"/>
      <c r="AH78" s="595"/>
      <c r="AI78" s="812"/>
      <c r="AJ78" s="813"/>
      <c r="AK78" s="813"/>
      <c r="AL78" s="813"/>
      <c r="AM78" s="813"/>
      <c r="AN78" s="813"/>
      <c r="AO78" s="813"/>
      <c r="AP78" s="813"/>
      <c r="AQ78" s="813"/>
      <c r="AR78" s="813"/>
      <c r="AS78" s="813"/>
      <c r="AT78" s="814"/>
      <c r="AU78" s="803"/>
      <c r="AV78" s="521"/>
      <c r="AW78" s="521"/>
      <c r="AX78" s="521"/>
      <c r="AY78" s="521"/>
      <c r="AZ78" s="521"/>
      <c r="BA78" s="521"/>
      <c r="BB78" s="521"/>
      <c r="BC78" s="521"/>
      <c r="BD78" s="521"/>
      <c r="BE78" s="521"/>
      <c r="BF78" s="521"/>
      <c r="BG78" s="521"/>
      <c r="BH78" s="521"/>
      <c r="BI78" s="521"/>
      <c r="BJ78" s="521"/>
      <c r="BK78" s="521"/>
      <c r="BL78" s="521"/>
      <c r="BM78" s="521"/>
      <c r="BN78" s="521"/>
      <c r="BO78" s="521"/>
      <c r="BP78" s="521"/>
      <c r="BQ78" s="521"/>
      <c r="BR78" s="521"/>
      <c r="BS78" s="521"/>
      <c r="BT78" s="521"/>
      <c r="BU78" s="521"/>
      <c r="BV78" s="521"/>
      <c r="BW78" s="521"/>
      <c r="BX78" s="521"/>
      <c r="BY78" s="804"/>
      <c r="BZ78" s="812"/>
      <c r="CA78" s="813"/>
      <c r="CB78" s="813"/>
      <c r="CC78" s="813"/>
      <c r="CD78" s="813"/>
      <c r="CE78" s="813"/>
      <c r="CF78" s="813"/>
      <c r="CG78" s="813"/>
      <c r="CH78" s="813"/>
      <c r="CI78" s="813"/>
      <c r="CJ78" s="813"/>
      <c r="CK78" s="814"/>
    </row>
    <row r="79" spans="2:89" ht="5.25" customHeight="1">
      <c r="B79" s="633"/>
      <c r="C79" s="635"/>
      <c r="D79" s="591"/>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4"/>
      <c r="AC79" s="595"/>
      <c r="AD79" s="595"/>
      <c r="AE79" s="595"/>
      <c r="AF79" s="595"/>
      <c r="AG79" s="595"/>
      <c r="AH79" s="595"/>
      <c r="AI79" s="812"/>
      <c r="AJ79" s="813"/>
      <c r="AK79" s="813"/>
      <c r="AL79" s="813"/>
      <c r="AM79" s="813"/>
      <c r="AN79" s="813"/>
      <c r="AO79" s="813"/>
      <c r="AP79" s="813"/>
      <c r="AQ79" s="813"/>
      <c r="AR79" s="813"/>
      <c r="AS79" s="813"/>
      <c r="AT79" s="814"/>
      <c r="AU79" s="803"/>
      <c r="AV79" s="521"/>
      <c r="AW79" s="521"/>
      <c r="AX79" s="521"/>
      <c r="AY79" s="521"/>
      <c r="AZ79" s="521"/>
      <c r="BA79" s="521"/>
      <c r="BB79" s="521"/>
      <c r="BC79" s="521"/>
      <c r="BD79" s="521"/>
      <c r="BE79" s="521"/>
      <c r="BF79" s="521"/>
      <c r="BG79" s="521"/>
      <c r="BH79" s="521"/>
      <c r="BI79" s="521"/>
      <c r="BJ79" s="521"/>
      <c r="BK79" s="521"/>
      <c r="BL79" s="521"/>
      <c r="BM79" s="521"/>
      <c r="BN79" s="521"/>
      <c r="BO79" s="521"/>
      <c r="BP79" s="521"/>
      <c r="BQ79" s="521"/>
      <c r="BR79" s="521"/>
      <c r="BS79" s="521"/>
      <c r="BT79" s="521"/>
      <c r="BU79" s="521"/>
      <c r="BV79" s="521"/>
      <c r="BW79" s="521"/>
      <c r="BX79" s="521"/>
      <c r="BY79" s="804"/>
      <c r="BZ79" s="812"/>
      <c r="CA79" s="813"/>
      <c r="CB79" s="813"/>
      <c r="CC79" s="813"/>
      <c r="CD79" s="813"/>
      <c r="CE79" s="813"/>
      <c r="CF79" s="813"/>
      <c r="CG79" s="813"/>
      <c r="CH79" s="813"/>
      <c r="CI79" s="813"/>
      <c r="CJ79" s="813"/>
      <c r="CK79" s="814"/>
    </row>
    <row r="80" spans="2:89" ht="5.25" customHeight="1">
      <c r="B80" s="633"/>
      <c r="C80" s="635"/>
      <c r="D80" s="591"/>
      <c r="E80" s="592"/>
      <c r="F80" s="592"/>
      <c r="G80" s="592"/>
      <c r="H80" s="592"/>
      <c r="I80" s="592"/>
      <c r="J80" s="592"/>
      <c r="K80" s="592"/>
      <c r="L80" s="592"/>
      <c r="M80" s="592"/>
      <c r="N80" s="592"/>
      <c r="O80" s="592"/>
      <c r="P80" s="592"/>
      <c r="Q80" s="592"/>
      <c r="R80" s="592"/>
      <c r="S80" s="592"/>
      <c r="T80" s="592"/>
      <c r="U80" s="592"/>
      <c r="V80" s="592"/>
      <c r="W80" s="592"/>
      <c r="X80" s="592"/>
      <c r="Y80" s="592"/>
      <c r="Z80" s="592"/>
      <c r="AA80" s="592"/>
      <c r="AB80" s="594"/>
      <c r="AC80" s="595"/>
      <c r="AD80" s="595"/>
      <c r="AE80" s="595"/>
      <c r="AF80" s="595"/>
      <c r="AG80" s="595"/>
      <c r="AH80" s="595"/>
      <c r="AI80" s="812"/>
      <c r="AJ80" s="813"/>
      <c r="AK80" s="813"/>
      <c r="AL80" s="813"/>
      <c r="AM80" s="813"/>
      <c r="AN80" s="813"/>
      <c r="AO80" s="813"/>
      <c r="AP80" s="813"/>
      <c r="AQ80" s="813"/>
      <c r="AR80" s="813"/>
      <c r="AS80" s="813"/>
      <c r="AT80" s="814"/>
      <c r="AU80" s="803"/>
      <c r="AV80" s="521"/>
      <c r="AW80" s="521"/>
      <c r="AX80" s="521"/>
      <c r="AY80" s="521"/>
      <c r="AZ80" s="521"/>
      <c r="BA80" s="521"/>
      <c r="BB80" s="521"/>
      <c r="BC80" s="521"/>
      <c r="BD80" s="521"/>
      <c r="BE80" s="521"/>
      <c r="BF80" s="521"/>
      <c r="BG80" s="521"/>
      <c r="BH80" s="521"/>
      <c r="BI80" s="521"/>
      <c r="BJ80" s="521"/>
      <c r="BK80" s="521"/>
      <c r="BL80" s="521"/>
      <c r="BM80" s="521"/>
      <c r="BN80" s="521"/>
      <c r="BO80" s="521"/>
      <c r="BP80" s="521"/>
      <c r="BQ80" s="521"/>
      <c r="BR80" s="521"/>
      <c r="BS80" s="521"/>
      <c r="BT80" s="521"/>
      <c r="BU80" s="521"/>
      <c r="BV80" s="521"/>
      <c r="BW80" s="521"/>
      <c r="BX80" s="521"/>
      <c r="BY80" s="804"/>
      <c r="BZ80" s="812"/>
      <c r="CA80" s="813"/>
      <c r="CB80" s="813"/>
      <c r="CC80" s="813"/>
      <c r="CD80" s="813"/>
      <c r="CE80" s="813"/>
      <c r="CF80" s="813"/>
      <c r="CG80" s="813"/>
      <c r="CH80" s="813"/>
      <c r="CI80" s="813"/>
      <c r="CJ80" s="813"/>
      <c r="CK80" s="814"/>
    </row>
    <row r="81" spans="2:172" ht="5.25" customHeight="1">
      <c r="B81" s="633"/>
      <c r="C81" s="635"/>
      <c r="D81" s="591"/>
      <c r="E81" s="592"/>
      <c r="F81" s="592"/>
      <c r="G81" s="592"/>
      <c r="H81" s="592"/>
      <c r="I81" s="592"/>
      <c r="J81" s="592"/>
      <c r="K81" s="592"/>
      <c r="L81" s="592"/>
      <c r="M81" s="592"/>
      <c r="N81" s="592"/>
      <c r="O81" s="592"/>
      <c r="P81" s="592"/>
      <c r="Q81" s="592"/>
      <c r="R81" s="592"/>
      <c r="S81" s="592"/>
      <c r="T81" s="592"/>
      <c r="U81" s="592"/>
      <c r="V81" s="592"/>
      <c r="W81" s="592"/>
      <c r="X81" s="592"/>
      <c r="Y81" s="592"/>
      <c r="Z81" s="592"/>
      <c r="AA81" s="592"/>
      <c r="AB81" s="594"/>
      <c r="AC81" s="595"/>
      <c r="AD81" s="595"/>
      <c r="AE81" s="595"/>
      <c r="AF81" s="595"/>
      <c r="AG81" s="595"/>
      <c r="AH81" s="595"/>
      <c r="AI81" s="812"/>
      <c r="AJ81" s="813"/>
      <c r="AK81" s="813"/>
      <c r="AL81" s="813"/>
      <c r="AM81" s="813"/>
      <c r="AN81" s="813"/>
      <c r="AO81" s="813"/>
      <c r="AP81" s="813"/>
      <c r="AQ81" s="813"/>
      <c r="AR81" s="813"/>
      <c r="AS81" s="813"/>
      <c r="AT81" s="814"/>
      <c r="AU81" s="803"/>
      <c r="AV81" s="521"/>
      <c r="AW81" s="521"/>
      <c r="AX81" s="521"/>
      <c r="AY81" s="521"/>
      <c r="AZ81" s="521"/>
      <c r="BA81" s="521"/>
      <c r="BB81" s="521"/>
      <c r="BC81" s="521"/>
      <c r="BD81" s="521"/>
      <c r="BE81" s="521"/>
      <c r="BF81" s="521"/>
      <c r="BG81" s="521"/>
      <c r="BH81" s="521"/>
      <c r="BI81" s="521"/>
      <c r="BJ81" s="521"/>
      <c r="BK81" s="521"/>
      <c r="BL81" s="521"/>
      <c r="BM81" s="521"/>
      <c r="BN81" s="521"/>
      <c r="BO81" s="521"/>
      <c r="BP81" s="521"/>
      <c r="BQ81" s="521"/>
      <c r="BR81" s="521"/>
      <c r="BS81" s="521"/>
      <c r="BT81" s="521"/>
      <c r="BU81" s="521"/>
      <c r="BV81" s="521"/>
      <c r="BW81" s="521"/>
      <c r="BX81" s="521"/>
      <c r="BY81" s="804"/>
      <c r="BZ81" s="812"/>
      <c r="CA81" s="813"/>
      <c r="CB81" s="813"/>
      <c r="CC81" s="813"/>
      <c r="CD81" s="813"/>
      <c r="CE81" s="813"/>
      <c r="CF81" s="813"/>
      <c r="CG81" s="813"/>
      <c r="CH81" s="813"/>
      <c r="CI81" s="813"/>
      <c r="CJ81" s="813"/>
      <c r="CK81" s="814"/>
    </row>
    <row r="82" spans="2:172" ht="5.25" customHeight="1">
      <c r="B82" s="633"/>
      <c r="C82" s="635"/>
      <c r="D82" s="524"/>
      <c r="E82" s="525"/>
      <c r="F82" s="525"/>
      <c r="G82" s="525"/>
      <c r="H82" s="525"/>
      <c r="I82" s="525"/>
      <c r="J82" s="525"/>
      <c r="K82" s="525"/>
      <c r="L82" s="525"/>
      <c r="M82" s="525"/>
      <c r="N82" s="525"/>
      <c r="O82" s="525"/>
      <c r="P82" s="525"/>
      <c r="Q82" s="525"/>
      <c r="R82" s="525"/>
      <c r="S82" s="525"/>
      <c r="T82" s="525"/>
      <c r="U82" s="525"/>
      <c r="V82" s="525"/>
      <c r="W82" s="525"/>
      <c r="X82" s="525"/>
      <c r="Y82" s="525"/>
      <c r="Z82" s="525"/>
      <c r="AA82" s="525"/>
      <c r="AB82" s="625"/>
      <c r="AC82" s="626"/>
      <c r="AD82" s="626"/>
      <c r="AE82" s="626"/>
      <c r="AF82" s="626"/>
      <c r="AG82" s="626"/>
      <c r="AH82" s="626"/>
      <c r="AI82" s="812"/>
      <c r="AJ82" s="813"/>
      <c r="AK82" s="813"/>
      <c r="AL82" s="813"/>
      <c r="AM82" s="813"/>
      <c r="AN82" s="813"/>
      <c r="AO82" s="813"/>
      <c r="AP82" s="813"/>
      <c r="AQ82" s="813"/>
      <c r="AR82" s="813"/>
      <c r="AS82" s="813"/>
      <c r="AT82" s="814"/>
      <c r="AU82" s="803"/>
      <c r="AV82" s="521"/>
      <c r="AW82" s="521"/>
      <c r="AX82" s="521"/>
      <c r="AY82" s="521"/>
      <c r="AZ82" s="521"/>
      <c r="BA82" s="521"/>
      <c r="BB82" s="521"/>
      <c r="BC82" s="521"/>
      <c r="BD82" s="521"/>
      <c r="BE82" s="521"/>
      <c r="BF82" s="521"/>
      <c r="BG82" s="521"/>
      <c r="BH82" s="521"/>
      <c r="BI82" s="521"/>
      <c r="BJ82" s="521"/>
      <c r="BK82" s="521"/>
      <c r="BL82" s="521"/>
      <c r="BM82" s="521"/>
      <c r="BN82" s="521"/>
      <c r="BO82" s="521"/>
      <c r="BP82" s="521"/>
      <c r="BQ82" s="521"/>
      <c r="BR82" s="521"/>
      <c r="BS82" s="521"/>
      <c r="BT82" s="521"/>
      <c r="BU82" s="521"/>
      <c r="BV82" s="521"/>
      <c r="BW82" s="521"/>
      <c r="BX82" s="521"/>
      <c r="BY82" s="804"/>
      <c r="BZ82" s="812"/>
      <c r="CA82" s="813"/>
      <c r="CB82" s="813"/>
      <c r="CC82" s="813"/>
      <c r="CD82" s="813"/>
      <c r="CE82" s="813"/>
      <c r="CF82" s="813"/>
      <c r="CG82" s="813"/>
      <c r="CH82" s="813"/>
      <c r="CI82" s="813"/>
      <c r="CJ82" s="813"/>
      <c r="CK82" s="814"/>
    </row>
    <row r="83" spans="2:172" ht="5.25" customHeight="1">
      <c r="B83" s="633"/>
      <c r="C83" s="635"/>
      <c r="D83" s="527"/>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627"/>
      <c r="AC83" s="628"/>
      <c r="AD83" s="628"/>
      <c r="AE83" s="628"/>
      <c r="AF83" s="628"/>
      <c r="AG83" s="628"/>
      <c r="AH83" s="628"/>
      <c r="AI83" s="812"/>
      <c r="AJ83" s="813"/>
      <c r="AK83" s="813"/>
      <c r="AL83" s="813"/>
      <c r="AM83" s="813"/>
      <c r="AN83" s="813"/>
      <c r="AO83" s="813"/>
      <c r="AP83" s="813"/>
      <c r="AQ83" s="813"/>
      <c r="AR83" s="813"/>
      <c r="AS83" s="813"/>
      <c r="AT83" s="814"/>
      <c r="AU83" s="803"/>
      <c r="AV83" s="521"/>
      <c r="AW83" s="521"/>
      <c r="AX83" s="521"/>
      <c r="AY83" s="521"/>
      <c r="AZ83" s="521"/>
      <c r="BA83" s="521"/>
      <c r="BB83" s="521"/>
      <c r="BC83" s="521"/>
      <c r="BD83" s="521"/>
      <c r="BE83" s="521"/>
      <c r="BF83" s="521"/>
      <c r="BG83" s="521"/>
      <c r="BH83" s="521"/>
      <c r="BI83" s="521"/>
      <c r="BJ83" s="521"/>
      <c r="BK83" s="521"/>
      <c r="BL83" s="521"/>
      <c r="BM83" s="521"/>
      <c r="BN83" s="521"/>
      <c r="BO83" s="521"/>
      <c r="BP83" s="521"/>
      <c r="BQ83" s="521"/>
      <c r="BR83" s="521"/>
      <c r="BS83" s="521"/>
      <c r="BT83" s="521"/>
      <c r="BU83" s="521"/>
      <c r="BV83" s="521"/>
      <c r="BW83" s="521"/>
      <c r="BX83" s="521"/>
      <c r="BY83" s="804"/>
      <c r="BZ83" s="812"/>
      <c r="CA83" s="813"/>
      <c r="CB83" s="813"/>
      <c r="CC83" s="813"/>
      <c r="CD83" s="813"/>
      <c r="CE83" s="813"/>
      <c r="CF83" s="813"/>
      <c r="CG83" s="813"/>
      <c r="CH83" s="813"/>
      <c r="CI83" s="813"/>
      <c r="CJ83" s="813"/>
      <c r="CK83" s="814"/>
    </row>
    <row r="84" spans="2:172" ht="5.25" customHeight="1">
      <c r="B84" s="633"/>
      <c r="C84" s="635"/>
      <c r="D84" s="527"/>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627"/>
      <c r="AC84" s="628"/>
      <c r="AD84" s="628"/>
      <c r="AE84" s="628"/>
      <c r="AF84" s="628"/>
      <c r="AG84" s="628"/>
      <c r="AH84" s="628"/>
      <c r="AI84" s="812"/>
      <c r="AJ84" s="813"/>
      <c r="AK84" s="813"/>
      <c r="AL84" s="813"/>
      <c r="AM84" s="813"/>
      <c r="AN84" s="813"/>
      <c r="AO84" s="813"/>
      <c r="AP84" s="813"/>
      <c r="AQ84" s="813"/>
      <c r="AR84" s="813"/>
      <c r="AS84" s="813"/>
      <c r="AT84" s="814"/>
      <c r="AU84" s="803"/>
      <c r="AV84" s="521"/>
      <c r="AW84" s="521"/>
      <c r="AX84" s="521"/>
      <c r="AY84" s="521"/>
      <c r="AZ84" s="521"/>
      <c r="BA84" s="521"/>
      <c r="BB84" s="521"/>
      <c r="BC84" s="521"/>
      <c r="BD84" s="521"/>
      <c r="BE84" s="521"/>
      <c r="BF84" s="521"/>
      <c r="BG84" s="521"/>
      <c r="BH84" s="521"/>
      <c r="BI84" s="521"/>
      <c r="BJ84" s="521"/>
      <c r="BK84" s="521"/>
      <c r="BL84" s="521"/>
      <c r="BM84" s="521"/>
      <c r="BN84" s="521"/>
      <c r="BO84" s="521"/>
      <c r="BP84" s="521"/>
      <c r="BQ84" s="521"/>
      <c r="BR84" s="521"/>
      <c r="BS84" s="521"/>
      <c r="BT84" s="521"/>
      <c r="BU84" s="521"/>
      <c r="BV84" s="521"/>
      <c r="BW84" s="521"/>
      <c r="BX84" s="521"/>
      <c r="BY84" s="804"/>
      <c r="BZ84" s="812"/>
      <c r="CA84" s="813"/>
      <c r="CB84" s="813"/>
      <c r="CC84" s="813"/>
      <c r="CD84" s="813"/>
      <c r="CE84" s="813"/>
      <c r="CF84" s="813"/>
      <c r="CG84" s="813"/>
      <c r="CH84" s="813"/>
      <c r="CI84" s="813"/>
      <c r="CJ84" s="813"/>
      <c r="CK84" s="814"/>
      <c r="FL84" s="80"/>
      <c r="FM84" s="80"/>
      <c r="FN84" s="80"/>
      <c r="FO84" s="80"/>
      <c r="FP84" s="80"/>
    </row>
    <row r="85" spans="2:172" ht="5.25" customHeight="1">
      <c r="B85" s="633"/>
      <c r="C85" s="635"/>
      <c r="D85" s="527"/>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627"/>
      <c r="AC85" s="628"/>
      <c r="AD85" s="628"/>
      <c r="AE85" s="628"/>
      <c r="AF85" s="628"/>
      <c r="AG85" s="628"/>
      <c r="AH85" s="628"/>
      <c r="AI85" s="812"/>
      <c r="AJ85" s="813"/>
      <c r="AK85" s="813"/>
      <c r="AL85" s="813"/>
      <c r="AM85" s="813"/>
      <c r="AN85" s="813"/>
      <c r="AO85" s="813"/>
      <c r="AP85" s="813"/>
      <c r="AQ85" s="813"/>
      <c r="AR85" s="813"/>
      <c r="AS85" s="813"/>
      <c r="AT85" s="814"/>
      <c r="AU85" s="803"/>
      <c r="AV85" s="521"/>
      <c r="AW85" s="521"/>
      <c r="AX85" s="521"/>
      <c r="AY85" s="521"/>
      <c r="AZ85" s="521"/>
      <c r="BA85" s="521"/>
      <c r="BB85" s="521"/>
      <c r="BC85" s="521"/>
      <c r="BD85" s="521"/>
      <c r="BE85" s="521"/>
      <c r="BF85" s="521"/>
      <c r="BG85" s="521"/>
      <c r="BH85" s="521"/>
      <c r="BI85" s="521"/>
      <c r="BJ85" s="521"/>
      <c r="BK85" s="521"/>
      <c r="BL85" s="521"/>
      <c r="BM85" s="521"/>
      <c r="BN85" s="521"/>
      <c r="BO85" s="521"/>
      <c r="BP85" s="521"/>
      <c r="BQ85" s="521"/>
      <c r="BR85" s="521"/>
      <c r="BS85" s="521"/>
      <c r="BT85" s="521"/>
      <c r="BU85" s="521"/>
      <c r="BV85" s="521"/>
      <c r="BW85" s="521"/>
      <c r="BX85" s="521"/>
      <c r="BY85" s="804"/>
      <c r="BZ85" s="812"/>
      <c r="CA85" s="813"/>
      <c r="CB85" s="813"/>
      <c r="CC85" s="813"/>
      <c r="CD85" s="813"/>
      <c r="CE85" s="813"/>
      <c r="CF85" s="813"/>
      <c r="CG85" s="813"/>
      <c r="CH85" s="813"/>
      <c r="CI85" s="813"/>
      <c r="CJ85" s="813"/>
      <c r="CK85" s="814"/>
    </row>
    <row r="86" spans="2:172" ht="5.25" customHeight="1">
      <c r="B86" s="633"/>
      <c r="C86" s="635"/>
      <c r="D86" s="530"/>
      <c r="E86" s="531"/>
      <c r="F86" s="531"/>
      <c r="G86" s="531"/>
      <c r="H86" s="531"/>
      <c r="I86" s="531"/>
      <c r="J86" s="531"/>
      <c r="K86" s="531"/>
      <c r="L86" s="531"/>
      <c r="M86" s="531"/>
      <c r="N86" s="531"/>
      <c r="O86" s="531"/>
      <c r="P86" s="531"/>
      <c r="Q86" s="531"/>
      <c r="R86" s="531"/>
      <c r="S86" s="531"/>
      <c r="T86" s="531"/>
      <c r="U86" s="531"/>
      <c r="V86" s="531"/>
      <c r="W86" s="531"/>
      <c r="X86" s="531"/>
      <c r="Y86" s="531"/>
      <c r="Z86" s="531"/>
      <c r="AA86" s="531"/>
      <c r="AB86" s="629"/>
      <c r="AC86" s="630"/>
      <c r="AD86" s="630"/>
      <c r="AE86" s="630"/>
      <c r="AF86" s="630"/>
      <c r="AG86" s="630"/>
      <c r="AH86" s="630"/>
      <c r="AI86" s="812"/>
      <c r="AJ86" s="813"/>
      <c r="AK86" s="813"/>
      <c r="AL86" s="813"/>
      <c r="AM86" s="813"/>
      <c r="AN86" s="813"/>
      <c r="AO86" s="813"/>
      <c r="AP86" s="813"/>
      <c r="AQ86" s="813"/>
      <c r="AR86" s="813"/>
      <c r="AS86" s="813"/>
      <c r="AT86" s="814"/>
      <c r="AU86" s="803"/>
      <c r="AV86" s="521"/>
      <c r="AW86" s="521"/>
      <c r="AX86" s="521"/>
      <c r="AY86" s="521"/>
      <c r="AZ86" s="521"/>
      <c r="BA86" s="521"/>
      <c r="BB86" s="521"/>
      <c r="BC86" s="521"/>
      <c r="BD86" s="521"/>
      <c r="BE86" s="521"/>
      <c r="BF86" s="521"/>
      <c r="BG86" s="521"/>
      <c r="BH86" s="521"/>
      <c r="BI86" s="521"/>
      <c r="BJ86" s="521"/>
      <c r="BK86" s="521"/>
      <c r="BL86" s="521"/>
      <c r="BM86" s="521"/>
      <c r="BN86" s="521"/>
      <c r="BO86" s="521"/>
      <c r="BP86" s="521"/>
      <c r="BQ86" s="521"/>
      <c r="BR86" s="521"/>
      <c r="BS86" s="521"/>
      <c r="BT86" s="521"/>
      <c r="BU86" s="521"/>
      <c r="BV86" s="521"/>
      <c r="BW86" s="521"/>
      <c r="BX86" s="521"/>
      <c r="BY86" s="804"/>
      <c r="BZ86" s="812"/>
      <c r="CA86" s="813"/>
      <c r="CB86" s="813"/>
      <c r="CC86" s="813"/>
      <c r="CD86" s="813"/>
      <c r="CE86" s="813"/>
      <c r="CF86" s="813"/>
      <c r="CG86" s="813"/>
      <c r="CH86" s="813"/>
      <c r="CI86" s="813"/>
      <c r="CJ86" s="813"/>
      <c r="CK86" s="814"/>
    </row>
    <row r="87" spans="2:172" ht="5.25" customHeight="1">
      <c r="B87" s="633"/>
      <c r="C87" s="635"/>
      <c r="D87" s="524"/>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94"/>
      <c r="AC87" s="595"/>
      <c r="AD87" s="595"/>
      <c r="AE87" s="595"/>
      <c r="AF87" s="595"/>
      <c r="AG87" s="595"/>
      <c r="AH87" s="595"/>
      <c r="AI87" s="812"/>
      <c r="AJ87" s="813"/>
      <c r="AK87" s="813"/>
      <c r="AL87" s="813"/>
      <c r="AM87" s="813"/>
      <c r="AN87" s="813"/>
      <c r="AO87" s="813"/>
      <c r="AP87" s="813"/>
      <c r="AQ87" s="813"/>
      <c r="AR87" s="813"/>
      <c r="AS87" s="813"/>
      <c r="AT87" s="814"/>
      <c r="AU87" s="803"/>
      <c r="AV87" s="521"/>
      <c r="AW87" s="521"/>
      <c r="AX87" s="521"/>
      <c r="AY87" s="521"/>
      <c r="AZ87" s="521"/>
      <c r="BA87" s="521"/>
      <c r="BB87" s="521"/>
      <c r="BC87" s="521"/>
      <c r="BD87" s="521"/>
      <c r="BE87" s="521"/>
      <c r="BF87" s="521"/>
      <c r="BG87" s="521"/>
      <c r="BH87" s="521"/>
      <c r="BI87" s="521"/>
      <c r="BJ87" s="521"/>
      <c r="BK87" s="521"/>
      <c r="BL87" s="521"/>
      <c r="BM87" s="521"/>
      <c r="BN87" s="521"/>
      <c r="BO87" s="521"/>
      <c r="BP87" s="521"/>
      <c r="BQ87" s="521"/>
      <c r="BR87" s="521"/>
      <c r="BS87" s="521"/>
      <c r="BT87" s="521"/>
      <c r="BU87" s="521"/>
      <c r="BV87" s="521"/>
      <c r="BW87" s="521"/>
      <c r="BX87" s="521"/>
      <c r="BY87" s="804"/>
      <c r="BZ87" s="812"/>
      <c r="CA87" s="813"/>
      <c r="CB87" s="813"/>
      <c r="CC87" s="813"/>
      <c r="CD87" s="813"/>
      <c r="CE87" s="813"/>
      <c r="CF87" s="813"/>
      <c r="CG87" s="813"/>
      <c r="CH87" s="813"/>
      <c r="CI87" s="813"/>
      <c r="CJ87" s="813"/>
      <c r="CK87" s="814"/>
    </row>
    <row r="88" spans="2:172" ht="5.25" customHeight="1">
      <c r="B88" s="633"/>
      <c r="C88" s="635"/>
      <c r="D88" s="527"/>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94"/>
      <c r="AC88" s="595"/>
      <c r="AD88" s="595"/>
      <c r="AE88" s="595"/>
      <c r="AF88" s="595"/>
      <c r="AG88" s="595"/>
      <c r="AH88" s="595"/>
      <c r="AI88" s="812"/>
      <c r="AJ88" s="813"/>
      <c r="AK88" s="813"/>
      <c r="AL88" s="813"/>
      <c r="AM88" s="813"/>
      <c r="AN88" s="813"/>
      <c r="AO88" s="813"/>
      <c r="AP88" s="813"/>
      <c r="AQ88" s="813"/>
      <c r="AR88" s="813"/>
      <c r="AS88" s="813"/>
      <c r="AT88" s="814"/>
      <c r="AU88" s="803"/>
      <c r="AV88" s="521"/>
      <c r="AW88" s="521"/>
      <c r="AX88" s="521"/>
      <c r="AY88" s="521"/>
      <c r="AZ88" s="521"/>
      <c r="BA88" s="521"/>
      <c r="BB88" s="521"/>
      <c r="BC88" s="521"/>
      <c r="BD88" s="521"/>
      <c r="BE88" s="521"/>
      <c r="BF88" s="521"/>
      <c r="BG88" s="521"/>
      <c r="BH88" s="521"/>
      <c r="BI88" s="521"/>
      <c r="BJ88" s="521"/>
      <c r="BK88" s="521"/>
      <c r="BL88" s="521"/>
      <c r="BM88" s="521"/>
      <c r="BN88" s="521"/>
      <c r="BO88" s="521"/>
      <c r="BP88" s="521"/>
      <c r="BQ88" s="521"/>
      <c r="BR88" s="521"/>
      <c r="BS88" s="521"/>
      <c r="BT88" s="521"/>
      <c r="BU88" s="521"/>
      <c r="BV88" s="521"/>
      <c r="BW88" s="521"/>
      <c r="BX88" s="521"/>
      <c r="BY88" s="804"/>
      <c r="BZ88" s="812"/>
      <c r="CA88" s="813"/>
      <c r="CB88" s="813"/>
      <c r="CC88" s="813"/>
      <c r="CD88" s="813"/>
      <c r="CE88" s="813"/>
      <c r="CF88" s="813"/>
      <c r="CG88" s="813"/>
      <c r="CH88" s="813"/>
      <c r="CI88" s="813"/>
      <c r="CJ88" s="813"/>
      <c r="CK88" s="814"/>
    </row>
    <row r="89" spans="2:172" ht="5.25" customHeight="1">
      <c r="B89" s="633"/>
      <c r="C89" s="635"/>
      <c r="D89" s="527"/>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94"/>
      <c r="AC89" s="595"/>
      <c r="AD89" s="595"/>
      <c r="AE89" s="595"/>
      <c r="AF89" s="595"/>
      <c r="AG89" s="595"/>
      <c r="AH89" s="595"/>
      <c r="AI89" s="812"/>
      <c r="AJ89" s="813"/>
      <c r="AK89" s="813"/>
      <c r="AL89" s="813"/>
      <c r="AM89" s="813"/>
      <c r="AN89" s="813"/>
      <c r="AO89" s="813"/>
      <c r="AP89" s="813"/>
      <c r="AQ89" s="813"/>
      <c r="AR89" s="813"/>
      <c r="AS89" s="813"/>
      <c r="AT89" s="814"/>
      <c r="AU89" s="803"/>
      <c r="AV89" s="521"/>
      <c r="AW89" s="521"/>
      <c r="AX89" s="521"/>
      <c r="AY89" s="521"/>
      <c r="AZ89" s="521"/>
      <c r="BA89" s="521"/>
      <c r="BB89" s="521"/>
      <c r="BC89" s="521"/>
      <c r="BD89" s="521"/>
      <c r="BE89" s="521"/>
      <c r="BF89" s="521"/>
      <c r="BG89" s="521"/>
      <c r="BH89" s="521"/>
      <c r="BI89" s="521"/>
      <c r="BJ89" s="521"/>
      <c r="BK89" s="521"/>
      <c r="BL89" s="521"/>
      <c r="BM89" s="521"/>
      <c r="BN89" s="521"/>
      <c r="BO89" s="521"/>
      <c r="BP89" s="521"/>
      <c r="BQ89" s="521"/>
      <c r="BR89" s="521"/>
      <c r="BS89" s="521"/>
      <c r="BT89" s="521"/>
      <c r="BU89" s="521"/>
      <c r="BV89" s="521"/>
      <c r="BW89" s="521"/>
      <c r="BX89" s="521"/>
      <c r="BY89" s="804"/>
      <c r="BZ89" s="812"/>
      <c r="CA89" s="813"/>
      <c r="CB89" s="813"/>
      <c r="CC89" s="813"/>
      <c r="CD89" s="813"/>
      <c r="CE89" s="813"/>
      <c r="CF89" s="813"/>
      <c r="CG89" s="813"/>
      <c r="CH89" s="813"/>
      <c r="CI89" s="813"/>
      <c r="CJ89" s="813"/>
      <c r="CK89" s="814"/>
      <c r="ES89" s="72"/>
      <c r="ET89" s="72"/>
      <c r="EU89" s="72"/>
      <c r="EV89" s="72"/>
      <c r="EW89" s="72"/>
      <c r="EX89" s="72"/>
      <c r="EY89" s="72"/>
      <c r="EZ89" s="72"/>
      <c r="FA89" s="72"/>
      <c r="FB89" s="72"/>
      <c r="FC89" s="72"/>
      <c r="FD89" s="72"/>
      <c r="FE89" s="72"/>
      <c r="FF89" s="72"/>
      <c r="FG89" s="72"/>
      <c r="FH89" s="72"/>
      <c r="FI89" s="72"/>
      <c r="FJ89" s="72"/>
      <c r="FK89" s="72"/>
      <c r="FL89" s="72"/>
      <c r="FM89" s="72"/>
    </row>
    <row r="90" spans="2:172" ht="5.25" customHeight="1">
      <c r="B90" s="633"/>
      <c r="C90" s="635"/>
      <c r="D90" s="527"/>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94"/>
      <c r="AC90" s="595"/>
      <c r="AD90" s="595"/>
      <c r="AE90" s="595"/>
      <c r="AF90" s="595"/>
      <c r="AG90" s="595"/>
      <c r="AH90" s="595"/>
      <c r="AI90" s="812"/>
      <c r="AJ90" s="813"/>
      <c r="AK90" s="813"/>
      <c r="AL90" s="813"/>
      <c r="AM90" s="813"/>
      <c r="AN90" s="813"/>
      <c r="AO90" s="813"/>
      <c r="AP90" s="813"/>
      <c r="AQ90" s="813"/>
      <c r="AR90" s="813"/>
      <c r="AS90" s="813"/>
      <c r="AT90" s="814"/>
      <c r="AU90" s="803"/>
      <c r="AV90" s="521"/>
      <c r="AW90" s="521"/>
      <c r="AX90" s="521"/>
      <c r="AY90" s="521"/>
      <c r="AZ90" s="521"/>
      <c r="BA90" s="521"/>
      <c r="BB90" s="521"/>
      <c r="BC90" s="521"/>
      <c r="BD90" s="521"/>
      <c r="BE90" s="521"/>
      <c r="BF90" s="521"/>
      <c r="BG90" s="521"/>
      <c r="BH90" s="521"/>
      <c r="BI90" s="521"/>
      <c r="BJ90" s="521"/>
      <c r="BK90" s="521"/>
      <c r="BL90" s="521"/>
      <c r="BM90" s="521"/>
      <c r="BN90" s="521"/>
      <c r="BO90" s="521"/>
      <c r="BP90" s="521"/>
      <c r="BQ90" s="521"/>
      <c r="BR90" s="521"/>
      <c r="BS90" s="521"/>
      <c r="BT90" s="521"/>
      <c r="BU90" s="521"/>
      <c r="BV90" s="521"/>
      <c r="BW90" s="521"/>
      <c r="BX90" s="521"/>
      <c r="BY90" s="804"/>
      <c r="BZ90" s="812"/>
      <c r="CA90" s="813"/>
      <c r="CB90" s="813"/>
      <c r="CC90" s="813"/>
      <c r="CD90" s="813"/>
      <c r="CE90" s="813"/>
      <c r="CF90" s="813"/>
      <c r="CG90" s="813"/>
      <c r="CH90" s="813"/>
      <c r="CI90" s="813"/>
      <c r="CJ90" s="813"/>
      <c r="CK90" s="814"/>
      <c r="ES90" s="72"/>
      <c r="ET90" s="72"/>
      <c r="EU90" s="72"/>
      <c r="EV90" s="72"/>
      <c r="EW90" s="72"/>
      <c r="EX90" s="72"/>
      <c r="EY90" s="72"/>
      <c r="EZ90" s="72"/>
      <c r="FA90" s="72"/>
      <c r="FB90" s="72"/>
      <c r="FC90" s="72"/>
      <c r="FD90" s="72"/>
      <c r="FE90" s="72"/>
      <c r="FF90" s="72"/>
      <c r="FG90" s="72"/>
      <c r="FH90" s="72"/>
      <c r="FI90" s="72"/>
      <c r="FJ90" s="72"/>
      <c r="FK90" s="72"/>
      <c r="FL90" s="72"/>
      <c r="FM90" s="72"/>
    </row>
    <row r="91" spans="2:172" ht="5.25" customHeight="1">
      <c r="B91" s="633"/>
      <c r="C91" s="635"/>
      <c r="D91" s="530"/>
      <c r="E91" s="531"/>
      <c r="F91" s="531"/>
      <c r="G91" s="531"/>
      <c r="H91" s="531"/>
      <c r="I91" s="531"/>
      <c r="J91" s="531"/>
      <c r="K91" s="531"/>
      <c r="L91" s="531"/>
      <c r="M91" s="531"/>
      <c r="N91" s="531"/>
      <c r="O91" s="531"/>
      <c r="P91" s="531"/>
      <c r="Q91" s="531"/>
      <c r="R91" s="531"/>
      <c r="S91" s="531"/>
      <c r="T91" s="531"/>
      <c r="U91" s="531"/>
      <c r="V91" s="531"/>
      <c r="W91" s="531"/>
      <c r="X91" s="531"/>
      <c r="Y91" s="531"/>
      <c r="Z91" s="531"/>
      <c r="AA91" s="531"/>
      <c r="AB91" s="594"/>
      <c r="AC91" s="595"/>
      <c r="AD91" s="595"/>
      <c r="AE91" s="595"/>
      <c r="AF91" s="595"/>
      <c r="AG91" s="595"/>
      <c r="AH91" s="595"/>
      <c r="AI91" s="812"/>
      <c r="AJ91" s="813"/>
      <c r="AK91" s="813"/>
      <c r="AL91" s="813"/>
      <c r="AM91" s="813"/>
      <c r="AN91" s="813"/>
      <c r="AO91" s="813"/>
      <c r="AP91" s="813"/>
      <c r="AQ91" s="813"/>
      <c r="AR91" s="813"/>
      <c r="AS91" s="813"/>
      <c r="AT91" s="814"/>
      <c r="AU91" s="803"/>
      <c r="AV91" s="521"/>
      <c r="AW91" s="521"/>
      <c r="AX91" s="521"/>
      <c r="AY91" s="521"/>
      <c r="AZ91" s="521"/>
      <c r="BA91" s="521"/>
      <c r="BB91" s="521"/>
      <c r="BC91" s="521"/>
      <c r="BD91" s="521"/>
      <c r="BE91" s="521"/>
      <c r="BF91" s="521"/>
      <c r="BG91" s="521"/>
      <c r="BH91" s="521"/>
      <c r="BI91" s="521"/>
      <c r="BJ91" s="521"/>
      <c r="BK91" s="521"/>
      <c r="BL91" s="521"/>
      <c r="BM91" s="521"/>
      <c r="BN91" s="521"/>
      <c r="BO91" s="521"/>
      <c r="BP91" s="521"/>
      <c r="BQ91" s="521"/>
      <c r="BR91" s="521"/>
      <c r="BS91" s="521"/>
      <c r="BT91" s="521"/>
      <c r="BU91" s="521"/>
      <c r="BV91" s="521"/>
      <c r="BW91" s="521"/>
      <c r="BX91" s="521"/>
      <c r="BY91" s="804"/>
      <c r="BZ91" s="812"/>
      <c r="CA91" s="813"/>
      <c r="CB91" s="813"/>
      <c r="CC91" s="813"/>
      <c r="CD91" s="813"/>
      <c r="CE91" s="813"/>
      <c r="CF91" s="813"/>
      <c r="CG91" s="813"/>
      <c r="CH91" s="813"/>
      <c r="CI91" s="813"/>
      <c r="CJ91" s="813"/>
      <c r="CK91" s="814"/>
      <c r="ES91" s="72"/>
      <c r="ET91" s="72"/>
      <c r="EU91" s="72"/>
      <c r="EV91" s="72"/>
      <c r="EW91" s="72"/>
      <c r="EX91" s="72"/>
      <c r="EY91" s="72"/>
      <c r="EZ91" s="72"/>
      <c r="FA91" s="72"/>
      <c r="FB91" s="72"/>
      <c r="FC91" s="72"/>
      <c r="FD91" s="72"/>
      <c r="FE91" s="72"/>
      <c r="FF91" s="72"/>
      <c r="FG91" s="72"/>
      <c r="FH91" s="72"/>
      <c r="FI91" s="72"/>
      <c r="FJ91" s="72"/>
      <c r="FK91" s="72"/>
      <c r="FL91" s="72"/>
      <c r="FM91" s="72"/>
    </row>
    <row r="92" spans="2:172" ht="5.25" customHeight="1">
      <c r="B92" s="633"/>
      <c r="C92" s="635"/>
      <c r="D92" s="598"/>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812"/>
      <c r="AJ92" s="813"/>
      <c r="AK92" s="813"/>
      <c r="AL92" s="813"/>
      <c r="AM92" s="813"/>
      <c r="AN92" s="813"/>
      <c r="AO92" s="813"/>
      <c r="AP92" s="813"/>
      <c r="AQ92" s="813"/>
      <c r="AR92" s="813"/>
      <c r="AS92" s="813"/>
      <c r="AT92" s="814"/>
      <c r="AU92" s="803"/>
      <c r="AV92" s="521"/>
      <c r="AW92" s="521"/>
      <c r="AX92" s="521"/>
      <c r="AY92" s="521"/>
      <c r="AZ92" s="521"/>
      <c r="BA92" s="521"/>
      <c r="BB92" s="521"/>
      <c r="BC92" s="521"/>
      <c r="BD92" s="521"/>
      <c r="BE92" s="521"/>
      <c r="BF92" s="521"/>
      <c r="BG92" s="521"/>
      <c r="BH92" s="521"/>
      <c r="BI92" s="521"/>
      <c r="BJ92" s="521"/>
      <c r="BK92" s="521"/>
      <c r="BL92" s="521"/>
      <c r="BM92" s="521"/>
      <c r="BN92" s="521"/>
      <c r="BO92" s="521"/>
      <c r="BP92" s="521"/>
      <c r="BQ92" s="521"/>
      <c r="BR92" s="521"/>
      <c r="BS92" s="521"/>
      <c r="BT92" s="521"/>
      <c r="BU92" s="521"/>
      <c r="BV92" s="521"/>
      <c r="BW92" s="521"/>
      <c r="BX92" s="521"/>
      <c r="BY92" s="804"/>
      <c r="BZ92" s="812"/>
      <c r="CA92" s="813"/>
      <c r="CB92" s="813"/>
      <c r="CC92" s="813"/>
      <c r="CD92" s="813"/>
      <c r="CE92" s="813"/>
      <c r="CF92" s="813"/>
      <c r="CG92" s="813"/>
      <c r="CH92" s="813"/>
      <c r="CI92" s="813"/>
      <c r="CJ92" s="813"/>
      <c r="CK92" s="814"/>
      <c r="CL92" s="93"/>
      <c r="CM92" s="92"/>
      <c r="CN92" s="92"/>
      <c r="CO92" s="92"/>
      <c r="CP92" s="92"/>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82"/>
      <c r="EU92" s="82"/>
      <c r="EV92" s="82"/>
      <c r="EW92" s="82"/>
      <c r="EX92" s="71"/>
      <c r="EY92" s="71"/>
      <c r="EZ92" s="71"/>
      <c r="FA92" s="71"/>
      <c r="FB92" s="71"/>
      <c r="FC92" s="71"/>
      <c r="FD92" s="71"/>
      <c r="FE92" s="71"/>
      <c r="FF92" s="71"/>
      <c r="FG92" s="71"/>
      <c r="FH92" s="71"/>
      <c r="FI92" s="71"/>
      <c r="FJ92" s="72"/>
      <c r="FK92" s="72"/>
      <c r="FL92" s="72"/>
      <c r="FM92" s="72"/>
    </row>
    <row r="93" spans="2:172" ht="5.25" customHeight="1">
      <c r="B93" s="633"/>
      <c r="C93" s="635"/>
      <c r="D93" s="598"/>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812"/>
      <c r="AJ93" s="813"/>
      <c r="AK93" s="813"/>
      <c r="AL93" s="813"/>
      <c r="AM93" s="813"/>
      <c r="AN93" s="813"/>
      <c r="AO93" s="813"/>
      <c r="AP93" s="813"/>
      <c r="AQ93" s="813"/>
      <c r="AR93" s="813"/>
      <c r="AS93" s="813"/>
      <c r="AT93" s="814"/>
      <c r="AU93" s="803"/>
      <c r="AV93" s="521"/>
      <c r="AW93" s="521"/>
      <c r="AX93" s="521"/>
      <c r="AY93" s="521"/>
      <c r="AZ93" s="521"/>
      <c r="BA93" s="521"/>
      <c r="BB93" s="521"/>
      <c r="BC93" s="521"/>
      <c r="BD93" s="521"/>
      <c r="BE93" s="521"/>
      <c r="BF93" s="521"/>
      <c r="BG93" s="521"/>
      <c r="BH93" s="521"/>
      <c r="BI93" s="521"/>
      <c r="BJ93" s="521"/>
      <c r="BK93" s="521"/>
      <c r="BL93" s="521"/>
      <c r="BM93" s="521"/>
      <c r="BN93" s="521"/>
      <c r="BO93" s="521"/>
      <c r="BP93" s="521"/>
      <c r="BQ93" s="521"/>
      <c r="BR93" s="521"/>
      <c r="BS93" s="521"/>
      <c r="BT93" s="521"/>
      <c r="BU93" s="521"/>
      <c r="BV93" s="521"/>
      <c r="BW93" s="521"/>
      <c r="BX93" s="521"/>
      <c r="BY93" s="804"/>
      <c r="BZ93" s="812"/>
      <c r="CA93" s="813"/>
      <c r="CB93" s="813"/>
      <c r="CC93" s="813"/>
      <c r="CD93" s="813"/>
      <c r="CE93" s="813"/>
      <c r="CF93" s="813"/>
      <c r="CG93" s="813"/>
      <c r="CH93" s="813"/>
      <c r="CI93" s="813"/>
      <c r="CJ93" s="813"/>
      <c r="CK93" s="814"/>
      <c r="CL93" s="93"/>
      <c r="CM93" s="92"/>
      <c r="CN93" s="92"/>
      <c r="CO93" s="92"/>
      <c r="CP93" s="92"/>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82"/>
      <c r="EU93" s="82"/>
      <c r="EV93" s="82"/>
      <c r="EW93" s="82"/>
      <c r="EX93" s="71"/>
      <c r="EY93" s="71"/>
      <c r="EZ93" s="71"/>
      <c r="FA93" s="71"/>
      <c r="FB93" s="71"/>
      <c r="FC93" s="71"/>
      <c r="FD93" s="71"/>
      <c r="FE93" s="71"/>
      <c r="FF93" s="71"/>
      <c r="FG93" s="71"/>
      <c r="FH93" s="71"/>
      <c r="FI93" s="71"/>
      <c r="FJ93" s="72"/>
      <c r="FK93" s="72"/>
      <c r="FL93" s="72"/>
      <c r="FM93" s="72"/>
    </row>
    <row r="94" spans="2:172" ht="5.25" customHeight="1">
      <c r="B94" s="633"/>
      <c r="C94" s="635"/>
      <c r="D94" s="598"/>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812"/>
      <c r="AJ94" s="813"/>
      <c r="AK94" s="813"/>
      <c r="AL94" s="813"/>
      <c r="AM94" s="813"/>
      <c r="AN94" s="813"/>
      <c r="AO94" s="813"/>
      <c r="AP94" s="813"/>
      <c r="AQ94" s="813"/>
      <c r="AR94" s="813"/>
      <c r="AS94" s="813"/>
      <c r="AT94" s="814"/>
      <c r="AU94" s="803"/>
      <c r="AV94" s="521"/>
      <c r="AW94" s="521"/>
      <c r="AX94" s="521"/>
      <c r="AY94" s="521"/>
      <c r="AZ94" s="521"/>
      <c r="BA94" s="521"/>
      <c r="BB94" s="521"/>
      <c r="BC94" s="521"/>
      <c r="BD94" s="521"/>
      <c r="BE94" s="521"/>
      <c r="BF94" s="521"/>
      <c r="BG94" s="521"/>
      <c r="BH94" s="521"/>
      <c r="BI94" s="521"/>
      <c r="BJ94" s="521"/>
      <c r="BK94" s="521"/>
      <c r="BL94" s="521"/>
      <c r="BM94" s="521"/>
      <c r="BN94" s="521"/>
      <c r="BO94" s="521"/>
      <c r="BP94" s="521"/>
      <c r="BQ94" s="521"/>
      <c r="BR94" s="521"/>
      <c r="BS94" s="521"/>
      <c r="BT94" s="521"/>
      <c r="BU94" s="521"/>
      <c r="BV94" s="521"/>
      <c r="BW94" s="521"/>
      <c r="BX94" s="521"/>
      <c r="BY94" s="804"/>
      <c r="BZ94" s="812"/>
      <c r="CA94" s="813"/>
      <c r="CB94" s="813"/>
      <c r="CC94" s="813"/>
      <c r="CD94" s="813"/>
      <c r="CE94" s="813"/>
      <c r="CF94" s="813"/>
      <c r="CG94" s="813"/>
      <c r="CH94" s="813"/>
      <c r="CI94" s="813"/>
      <c r="CJ94" s="813"/>
      <c r="CK94" s="814"/>
      <c r="CL94" s="93"/>
      <c r="CM94" s="92"/>
      <c r="CN94" s="92"/>
      <c r="CO94" s="92"/>
      <c r="CP94" s="92"/>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82"/>
      <c r="EU94" s="82"/>
      <c r="EV94" s="82"/>
      <c r="EW94" s="82"/>
      <c r="EX94" s="71"/>
      <c r="EY94" s="71"/>
      <c r="EZ94" s="71"/>
      <c r="FA94" s="71"/>
      <c r="FB94" s="71"/>
      <c r="FC94" s="71"/>
      <c r="FD94" s="71"/>
      <c r="FE94" s="71"/>
      <c r="FF94" s="71"/>
      <c r="FG94" s="71"/>
      <c r="FH94" s="71"/>
      <c r="FI94" s="71"/>
      <c r="FJ94" s="72"/>
      <c r="FK94" s="72"/>
      <c r="FL94" s="72"/>
      <c r="FM94" s="72"/>
    </row>
    <row r="95" spans="2:172" ht="5.25" customHeight="1">
      <c r="B95" s="633"/>
      <c r="C95" s="635"/>
      <c r="D95" s="598"/>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812"/>
      <c r="AJ95" s="813"/>
      <c r="AK95" s="813"/>
      <c r="AL95" s="813"/>
      <c r="AM95" s="813"/>
      <c r="AN95" s="813"/>
      <c r="AO95" s="813"/>
      <c r="AP95" s="813"/>
      <c r="AQ95" s="813"/>
      <c r="AR95" s="813"/>
      <c r="AS95" s="813"/>
      <c r="AT95" s="814"/>
      <c r="AU95" s="803"/>
      <c r="AV95" s="521"/>
      <c r="AW95" s="521"/>
      <c r="AX95" s="521"/>
      <c r="AY95" s="521"/>
      <c r="AZ95" s="521"/>
      <c r="BA95" s="521"/>
      <c r="BB95" s="521"/>
      <c r="BC95" s="521"/>
      <c r="BD95" s="521"/>
      <c r="BE95" s="521"/>
      <c r="BF95" s="521"/>
      <c r="BG95" s="521"/>
      <c r="BH95" s="521"/>
      <c r="BI95" s="521"/>
      <c r="BJ95" s="521"/>
      <c r="BK95" s="521"/>
      <c r="BL95" s="521"/>
      <c r="BM95" s="521"/>
      <c r="BN95" s="521"/>
      <c r="BO95" s="521"/>
      <c r="BP95" s="521"/>
      <c r="BQ95" s="521"/>
      <c r="BR95" s="521"/>
      <c r="BS95" s="521"/>
      <c r="BT95" s="521"/>
      <c r="BU95" s="521"/>
      <c r="BV95" s="521"/>
      <c r="BW95" s="521"/>
      <c r="BX95" s="521"/>
      <c r="BY95" s="804"/>
      <c r="BZ95" s="812"/>
      <c r="CA95" s="813"/>
      <c r="CB95" s="813"/>
      <c r="CC95" s="813"/>
      <c r="CD95" s="813"/>
      <c r="CE95" s="813"/>
      <c r="CF95" s="813"/>
      <c r="CG95" s="813"/>
      <c r="CH95" s="813"/>
      <c r="CI95" s="813"/>
      <c r="CJ95" s="813"/>
      <c r="CK95" s="814"/>
      <c r="CL95" s="93"/>
      <c r="CM95" s="92"/>
      <c r="CN95" s="92"/>
      <c r="CO95" s="92"/>
      <c r="CP95" s="92"/>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82"/>
      <c r="EU95" s="82"/>
      <c r="EV95" s="82"/>
      <c r="EW95" s="82"/>
      <c r="EX95" s="71"/>
      <c r="EY95" s="71"/>
      <c r="EZ95" s="71"/>
      <c r="FA95" s="71"/>
      <c r="FB95" s="71"/>
      <c r="FC95" s="71"/>
      <c r="FD95" s="71"/>
      <c r="FE95" s="71"/>
      <c r="FF95" s="71"/>
      <c r="FG95" s="71"/>
      <c r="FH95" s="71"/>
      <c r="FI95" s="71"/>
      <c r="FJ95" s="72"/>
      <c r="FK95" s="72"/>
      <c r="FL95" s="72"/>
      <c r="FM95" s="72"/>
    </row>
    <row r="96" spans="2:172" ht="5.25" customHeight="1" thickBot="1">
      <c r="B96" s="633"/>
      <c r="C96" s="635"/>
      <c r="D96" s="600"/>
      <c r="E96" s="601"/>
      <c r="F96" s="601"/>
      <c r="G96" s="601"/>
      <c r="H96" s="601"/>
      <c r="I96" s="601"/>
      <c r="J96" s="601"/>
      <c r="K96" s="601"/>
      <c r="L96" s="601"/>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818"/>
      <c r="AJ96" s="819"/>
      <c r="AK96" s="819"/>
      <c r="AL96" s="819"/>
      <c r="AM96" s="819"/>
      <c r="AN96" s="819"/>
      <c r="AO96" s="819"/>
      <c r="AP96" s="819"/>
      <c r="AQ96" s="819"/>
      <c r="AR96" s="819"/>
      <c r="AS96" s="819"/>
      <c r="AT96" s="820"/>
      <c r="AU96" s="810"/>
      <c r="AV96" s="605"/>
      <c r="AW96" s="605"/>
      <c r="AX96" s="605"/>
      <c r="AY96" s="605"/>
      <c r="AZ96" s="605"/>
      <c r="BA96" s="605"/>
      <c r="BB96" s="605"/>
      <c r="BC96" s="605"/>
      <c r="BD96" s="605"/>
      <c r="BE96" s="605"/>
      <c r="BF96" s="605"/>
      <c r="BG96" s="605"/>
      <c r="BH96" s="605"/>
      <c r="BI96" s="605"/>
      <c r="BJ96" s="605"/>
      <c r="BK96" s="605"/>
      <c r="BL96" s="605"/>
      <c r="BM96" s="605"/>
      <c r="BN96" s="605"/>
      <c r="BO96" s="605"/>
      <c r="BP96" s="605"/>
      <c r="BQ96" s="605"/>
      <c r="BR96" s="605"/>
      <c r="BS96" s="605"/>
      <c r="BT96" s="605"/>
      <c r="BU96" s="605"/>
      <c r="BV96" s="605"/>
      <c r="BW96" s="605"/>
      <c r="BX96" s="605"/>
      <c r="BY96" s="811"/>
      <c r="BZ96" s="818"/>
      <c r="CA96" s="819"/>
      <c r="CB96" s="819"/>
      <c r="CC96" s="819"/>
      <c r="CD96" s="819"/>
      <c r="CE96" s="819"/>
      <c r="CF96" s="819"/>
      <c r="CG96" s="819"/>
      <c r="CH96" s="819"/>
      <c r="CI96" s="819"/>
      <c r="CJ96" s="819"/>
      <c r="CK96" s="820"/>
      <c r="CL96" s="93"/>
      <c r="CM96" s="92"/>
      <c r="CN96" s="92"/>
      <c r="CO96" s="92"/>
      <c r="CP96" s="92"/>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82"/>
      <c r="EU96" s="82"/>
      <c r="EV96" s="82"/>
      <c r="EW96" s="82"/>
      <c r="EX96" s="71"/>
      <c r="EY96" s="71"/>
      <c r="EZ96" s="71"/>
      <c r="FA96" s="71"/>
      <c r="FB96" s="71"/>
      <c r="FC96" s="71"/>
      <c r="FD96" s="71"/>
      <c r="FE96" s="71"/>
      <c r="FF96" s="71"/>
      <c r="FG96" s="71"/>
      <c r="FH96" s="71"/>
      <c r="FI96" s="71"/>
      <c r="FJ96" s="72"/>
      <c r="FK96" s="72"/>
      <c r="FL96" s="72"/>
      <c r="FM96" s="72"/>
    </row>
    <row r="97" spans="2:151" ht="5.25" customHeight="1">
      <c r="B97" s="608" t="s">
        <v>16</v>
      </c>
      <c r="C97" s="609"/>
      <c r="D97" s="610"/>
      <c r="E97" s="610"/>
      <c r="F97" s="610"/>
      <c r="G97" s="610"/>
      <c r="H97" s="610"/>
      <c r="I97" s="610"/>
      <c r="J97" s="610"/>
      <c r="K97" s="610"/>
      <c r="L97" s="610"/>
      <c r="M97" s="610"/>
      <c r="N97" s="610"/>
      <c r="O97" s="610"/>
      <c r="P97" s="610"/>
      <c r="Q97" s="610"/>
      <c r="R97" s="610"/>
      <c r="S97" s="610"/>
      <c r="T97" s="610"/>
      <c r="U97" s="610"/>
      <c r="V97" s="610"/>
      <c r="W97" s="610"/>
      <c r="X97" s="610"/>
      <c r="Y97" s="610"/>
      <c r="Z97" s="610"/>
      <c r="AA97" s="610"/>
      <c r="AB97" s="610"/>
      <c r="AC97" s="610"/>
      <c r="AD97" s="610"/>
      <c r="AE97" s="610"/>
      <c r="AF97" s="610"/>
      <c r="AG97" s="610"/>
      <c r="AH97" s="611"/>
      <c r="AI97" s="821" t="e">
        <f ca="1">SUM(AI32:AT96,BZ32:CK96)</f>
        <v>#DIV/0!</v>
      </c>
      <c r="AJ97" s="822"/>
      <c r="AK97" s="822">
        <v>5</v>
      </c>
      <c r="AL97" s="822"/>
      <c r="AM97" s="822">
        <v>7</v>
      </c>
      <c r="AN97" s="822"/>
      <c r="AO97" s="822">
        <v>7</v>
      </c>
      <c r="AP97" s="822"/>
      <c r="AQ97" s="822">
        <v>1</v>
      </c>
      <c r="AR97" s="822"/>
      <c r="AS97" s="822">
        <v>0</v>
      </c>
      <c r="AT97" s="823"/>
      <c r="AU97" s="84"/>
      <c r="AV97" s="84"/>
      <c r="AW97" s="84"/>
      <c r="AX97" s="84"/>
      <c r="AY97" s="71"/>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row>
    <row r="98" spans="2:151" ht="5.25" customHeight="1">
      <c r="B98" s="612"/>
      <c r="C98" s="610"/>
      <c r="D98" s="610"/>
      <c r="E98" s="610"/>
      <c r="F98" s="610"/>
      <c r="G98" s="610"/>
      <c r="H98" s="610"/>
      <c r="I98" s="610"/>
      <c r="J98" s="610"/>
      <c r="K98" s="610"/>
      <c r="L98" s="610"/>
      <c r="M98" s="610"/>
      <c r="N98" s="610"/>
      <c r="O98" s="610"/>
      <c r="P98" s="610"/>
      <c r="Q98" s="610"/>
      <c r="R98" s="610"/>
      <c r="S98" s="610"/>
      <c r="T98" s="610"/>
      <c r="U98" s="610"/>
      <c r="V98" s="610"/>
      <c r="W98" s="610"/>
      <c r="X98" s="610"/>
      <c r="Y98" s="610"/>
      <c r="Z98" s="610"/>
      <c r="AA98" s="610"/>
      <c r="AB98" s="610"/>
      <c r="AC98" s="610"/>
      <c r="AD98" s="610"/>
      <c r="AE98" s="610"/>
      <c r="AF98" s="610"/>
      <c r="AG98" s="610"/>
      <c r="AH98" s="611"/>
      <c r="AI98" s="812"/>
      <c r="AJ98" s="813"/>
      <c r="AK98" s="813"/>
      <c r="AL98" s="813"/>
      <c r="AM98" s="813"/>
      <c r="AN98" s="813"/>
      <c r="AO98" s="813"/>
      <c r="AP98" s="813"/>
      <c r="AQ98" s="813"/>
      <c r="AR98" s="813"/>
      <c r="AS98" s="813"/>
      <c r="AT98" s="814"/>
      <c r="AU98" s="84"/>
      <c r="AV98" s="84"/>
      <c r="AW98" s="84"/>
      <c r="AX98" s="84"/>
      <c r="AY98" s="71"/>
      <c r="AZ98" s="84"/>
      <c r="BA98" s="84"/>
      <c r="BB98" s="84"/>
      <c r="BC98" s="84"/>
      <c r="BD98" s="84"/>
      <c r="BE98" s="84"/>
      <c r="BF98" s="84"/>
      <c r="BG98" s="84"/>
      <c r="BH98" s="84"/>
      <c r="BI98" s="84"/>
      <c r="BJ98" s="84"/>
      <c r="BK98" s="84"/>
      <c r="BL98" s="84"/>
      <c r="BM98" s="84"/>
      <c r="BN98" s="84"/>
      <c r="BO98" s="84"/>
      <c r="BP98" s="84"/>
      <c r="BQ98" s="84"/>
      <c r="BR98" s="84"/>
      <c r="BS98" s="84"/>
      <c r="BT98" s="84"/>
      <c r="BU98" s="84"/>
      <c r="BV98" s="84"/>
      <c r="BW98" s="84"/>
      <c r="BX98" s="84"/>
      <c r="BY98" s="84"/>
      <c r="BZ98" s="84"/>
      <c r="CA98" s="84"/>
      <c r="CB98" s="84"/>
    </row>
    <row r="99" spans="2:151" ht="5.25" customHeight="1">
      <c r="B99" s="612"/>
      <c r="C99" s="610"/>
      <c r="D99" s="610"/>
      <c r="E99" s="610"/>
      <c r="F99" s="610"/>
      <c r="G99" s="610"/>
      <c r="H99" s="610"/>
      <c r="I99" s="610"/>
      <c r="J99" s="610"/>
      <c r="K99" s="610"/>
      <c r="L99" s="610"/>
      <c r="M99" s="610"/>
      <c r="N99" s="610"/>
      <c r="O99" s="610"/>
      <c r="P99" s="610"/>
      <c r="Q99" s="610"/>
      <c r="R99" s="610"/>
      <c r="S99" s="610"/>
      <c r="T99" s="610"/>
      <c r="U99" s="610"/>
      <c r="V99" s="610"/>
      <c r="W99" s="610"/>
      <c r="X99" s="610"/>
      <c r="Y99" s="610"/>
      <c r="Z99" s="610"/>
      <c r="AA99" s="610"/>
      <c r="AB99" s="610"/>
      <c r="AC99" s="610"/>
      <c r="AD99" s="610"/>
      <c r="AE99" s="610"/>
      <c r="AF99" s="610"/>
      <c r="AG99" s="610"/>
      <c r="AH99" s="611"/>
      <c r="AI99" s="812"/>
      <c r="AJ99" s="813"/>
      <c r="AK99" s="813"/>
      <c r="AL99" s="813"/>
      <c r="AM99" s="813"/>
      <c r="AN99" s="813"/>
      <c r="AO99" s="813"/>
      <c r="AP99" s="813"/>
      <c r="AQ99" s="813"/>
      <c r="AR99" s="813"/>
      <c r="AS99" s="813"/>
      <c r="AT99" s="814"/>
      <c r="AU99" s="84"/>
      <c r="AV99" s="84"/>
      <c r="AW99" s="84"/>
      <c r="AX99" s="84"/>
      <c r="AY99" s="71"/>
      <c r="AZ99" s="84"/>
      <c r="BA99" s="84"/>
      <c r="BB99" s="84"/>
      <c r="BC99" s="84"/>
      <c r="BD99" s="84"/>
      <c r="BE99" s="84"/>
      <c r="BF99" s="84"/>
      <c r="BG99" s="84"/>
      <c r="BH99" s="84"/>
      <c r="BI99" s="84"/>
      <c r="BJ99" s="84"/>
      <c r="BK99" s="84"/>
      <c r="BL99" s="84"/>
      <c r="BM99" s="84"/>
      <c r="BN99" s="84"/>
      <c r="BO99" s="84"/>
      <c r="BP99" s="84"/>
      <c r="BQ99" s="84"/>
      <c r="BR99" s="84"/>
      <c r="BS99" s="84"/>
      <c r="BT99" s="84"/>
      <c r="BU99" s="84"/>
      <c r="BV99" s="84"/>
      <c r="BW99" s="84"/>
      <c r="BX99" s="84"/>
      <c r="BY99" s="84"/>
      <c r="BZ99" s="84"/>
      <c r="CA99" s="84"/>
      <c r="CB99" s="84"/>
    </row>
    <row r="100" spans="2:151" ht="5.25" customHeight="1">
      <c r="B100" s="612"/>
      <c r="C100" s="610"/>
      <c r="D100" s="610"/>
      <c r="E100" s="610"/>
      <c r="F100" s="610"/>
      <c r="G100" s="610"/>
      <c r="H100" s="610"/>
      <c r="I100" s="610"/>
      <c r="J100" s="610"/>
      <c r="K100" s="610"/>
      <c r="L100" s="610"/>
      <c r="M100" s="610"/>
      <c r="N100" s="610"/>
      <c r="O100" s="610"/>
      <c r="P100" s="610"/>
      <c r="Q100" s="610"/>
      <c r="R100" s="610"/>
      <c r="S100" s="610"/>
      <c r="T100" s="610"/>
      <c r="U100" s="610"/>
      <c r="V100" s="610"/>
      <c r="W100" s="610"/>
      <c r="X100" s="610"/>
      <c r="Y100" s="610"/>
      <c r="Z100" s="610"/>
      <c r="AA100" s="610"/>
      <c r="AB100" s="610"/>
      <c r="AC100" s="610"/>
      <c r="AD100" s="610"/>
      <c r="AE100" s="610"/>
      <c r="AF100" s="610"/>
      <c r="AG100" s="610"/>
      <c r="AH100" s="611"/>
      <c r="AI100" s="812"/>
      <c r="AJ100" s="813"/>
      <c r="AK100" s="813"/>
      <c r="AL100" s="813"/>
      <c r="AM100" s="813"/>
      <c r="AN100" s="813"/>
      <c r="AO100" s="813"/>
      <c r="AP100" s="813"/>
      <c r="AQ100" s="813"/>
      <c r="AR100" s="813"/>
      <c r="AS100" s="813"/>
      <c r="AT100" s="814"/>
      <c r="AU100" s="84"/>
      <c r="AV100" s="84"/>
      <c r="AW100" s="84"/>
      <c r="AX100" s="84"/>
      <c r="AY100" s="71"/>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84"/>
      <c r="BW100" s="84"/>
      <c r="BX100" s="84"/>
      <c r="BY100" s="84"/>
      <c r="BZ100" s="84"/>
      <c r="CA100" s="84"/>
      <c r="CB100" s="84"/>
    </row>
    <row r="101" spans="2:151" ht="5.25" customHeight="1" thickBot="1">
      <c r="B101" s="613"/>
      <c r="C101" s="614"/>
      <c r="D101" s="614"/>
      <c r="E101" s="614"/>
      <c r="F101" s="614"/>
      <c r="G101" s="614"/>
      <c r="H101" s="614"/>
      <c r="I101" s="614"/>
      <c r="J101" s="614"/>
      <c r="K101" s="614"/>
      <c r="L101" s="614"/>
      <c r="M101" s="614"/>
      <c r="N101" s="614"/>
      <c r="O101" s="614"/>
      <c r="P101" s="614"/>
      <c r="Q101" s="614"/>
      <c r="R101" s="614"/>
      <c r="S101" s="614"/>
      <c r="T101" s="614"/>
      <c r="U101" s="614"/>
      <c r="V101" s="614"/>
      <c r="W101" s="614"/>
      <c r="X101" s="614"/>
      <c r="Y101" s="614"/>
      <c r="Z101" s="614"/>
      <c r="AA101" s="614"/>
      <c r="AB101" s="614"/>
      <c r="AC101" s="614"/>
      <c r="AD101" s="614"/>
      <c r="AE101" s="614"/>
      <c r="AF101" s="614"/>
      <c r="AG101" s="614"/>
      <c r="AH101" s="615"/>
      <c r="AI101" s="818"/>
      <c r="AJ101" s="819"/>
      <c r="AK101" s="819"/>
      <c r="AL101" s="819"/>
      <c r="AM101" s="819"/>
      <c r="AN101" s="819"/>
      <c r="AO101" s="819"/>
      <c r="AP101" s="819"/>
      <c r="AQ101" s="819"/>
      <c r="AR101" s="819"/>
      <c r="AS101" s="819"/>
      <c r="AT101" s="820"/>
      <c r="AU101" s="84"/>
      <c r="AV101" s="84"/>
      <c r="AW101" s="84"/>
      <c r="AX101" s="84"/>
      <c r="AY101" s="71"/>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DU101" s="72"/>
      <c r="DV101" s="72"/>
      <c r="DW101" s="72"/>
      <c r="DX101" s="72"/>
      <c r="DY101" s="72"/>
      <c r="DZ101" s="72"/>
      <c r="EA101" s="72"/>
      <c r="EB101" s="72"/>
      <c r="EC101" s="72"/>
      <c r="ED101" s="72"/>
      <c r="EE101" s="72"/>
      <c r="EF101" s="72"/>
      <c r="EG101" s="72"/>
      <c r="EH101" s="72"/>
      <c r="EI101" s="72"/>
      <c r="EJ101" s="71"/>
      <c r="EK101" s="71"/>
      <c r="EL101" s="71"/>
      <c r="EM101" s="71"/>
      <c r="EN101" s="71"/>
      <c r="EO101" s="71"/>
      <c r="EP101" s="71"/>
      <c r="EQ101" s="71"/>
      <c r="ER101" s="71"/>
      <c r="ES101" s="71"/>
      <c r="ET101" s="71"/>
      <c r="EU101" s="71"/>
    </row>
    <row r="102" spans="2:151" ht="5.25" customHeight="1" thickBot="1">
      <c r="B102" s="69"/>
      <c r="C102" s="69"/>
      <c r="D102" s="71"/>
      <c r="E102" s="71"/>
      <c r="F102" s="71"/>
      <c r="G102" s="71"/>
      <c r="H102" s="71"/>
      <c r="I102" s="71"/>
      <c r="J102" s="71"/>
      <c r="K102" s="71"/>
      <c r="L102" s="71"/>
      <c r="M102" s="71"/>
      <c r="N102" s="71"/>
      <c r="O102" s="71"/>
      <c r="P102" s="71"/>
      <c r="Q102" s="71"/>
      <c r="R102" s="72"/>
      <c r="S102" s="72"/>
      <c r="T102" s="72"/>
      <c r="U102" s="72"/>
      <c r="V102" s="72"/>
      <c r="W102" s="72"/>
      <c r="X102" s="72"/>
      <c r="Y102" s="72"/>
      <c r="Z102" s="72"/>
      <c r="AA102" s="72"/>
      <c r="AB102" s="72"/>
      <c r="AC102" s="72"/>
      <c r="AD102" s="72"/>
      <c r="AE102" s="72"/>
      <c r="AF102" s="72"/>
      <c r="AG102" s="72"/>
      <c r="AH102" s="72"/>
      <c r="AI102" s="72"/>
      <c r="AJ102" s="72"/>
      <c r="AK102" s="72"/>
      <c r="AL102" s="72"/>
      <c r="AM102" s="71"/>
      <c r="AN102" s="71"/>
      <c r="AO102" s="71"/>
      <c r="AP102" s="71"/>
      <c r="AQ102" s="71"/>
      <c r="AR102" s="71"/>
      <c r="AS102" s="71"/>
      <c r="AT102" s="71"/>
      <c r="AU102" s="71"/>
      <c r="AV102" s="71"/>
      <c r="AW102" s="71"/>
      <c r="AX102" s="71"/>
      <c r="AY102" s="71"/>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DU102" s="72"/>
      <c r="DV102" s="72"/>
      <c r="DW102" s="72"/>
      <c r="DX102" s="72"/>
      <c r="DY102" s="72"/>
      <c r="DZ102" s="72"/>
      <c r="EA102" s="72"/>
      <c r="EB102" s="72"/>
      <c r="EC102" s="72"/>
      <c r="ED102" s="72"/>
      <c r="EE102" s="72"/>
      <c r="EF102" s="72"/>
      <c r="EG102" s="72"/>
      <c r="EH102" s="72"/>
      <c r="EI102" s="72"/>
      <c r="EJ102" s="71"/>
      <c r="EK102" s="71"/>
      <c r="EL102" s="71"/>
      <c r="EM102" s="71"/>
      <c r="EN102" s="71"/>
      <c r="EO102" s="71"/>
      <c r="EP102" s="71"/>
      <c r="EQ102" s="71"/>
      <c r="ER102" s="71"/>
      <c r="ES102" s="71"/>
      <c r="ET102" s="71"/>
      <c r="EU102" s="71"/>
    </row>
    <row r="103" spans="2:151" ht="5.25" customHeight="1">
      <c r="B103" s="631" t="s">
        <v>33</v>
      </c>
      <c r="C103" s="632"/>
      <c r="D103" s="609" t="s">
        <v>14</v>
      </c>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9"/>
      <c r="AL103" s="636"/>
      <c r="AM103" s="609" t="s">
        <v>10</v>
      </c>
      <c r="AN103" s="609"/>
      <c r="AO103" s="609"/>
      <c r="AP103" s="609"/>
      <c r="AQ103" s="609"/>
      <c r="AR103" s="609"/>
      <c r="AS103" s="609"/>
      <c r="AT103" s="609"/>
      <c r="AU103" s="609"/>
      <c r="AV103" s="609"/>
      <c r="AW103" s="609"/>
      <c r="AX103" s="636"/>
      <c r="AY103" s="71"/>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84"/>
      <c r="BW103" s="84"/>
      <c r="BX103" s="84"/>
      <c r="BY103" s="84"/>
      <c r="BZ103" s="84"/>
      <c r="CA103" s="84"/>
      <c r="CB103" s="84"/>
      <c r="DU103" s="72"/>
      <c r="DV103" s="72"/>
      <c r="DW103" s="72"/>
      <c r="DX103" s="72"/>
      <c r="DY103" s="72"/>
      <c r="DZ103" s="72"/>
      <c r="EA103" s="72"/>
      <c r="EB103" s="72"/>
      <c r="EC103" s="72"/>
      <c r="ED103" s="72"/>
      <c r="EE103" s="72"/>
      <c r="EF103" s="72"/>
      <c r="EG103" s="72"/>
      <c r="EH103" s="72"/>
      <c r="EI103" s="72"/>
      <c r="EJ103" s="71"/>
      <c r="EK103" s="71"/>
      <c r="EL103" s="71"/>
      <c r="EM103" s="71"/>
      <c r="EN103" s="71"/>
      <c r="EO103" s="71"/>
      <c r="EP103" s="71"/>
      <c r="EQ103" s="71"/>
      <c r="ER103" s="71"/>
      <c r="ES103" s="71"/>
      <c r="ET103" s="71"/>
      <c r="EU103" s="71"/>
    </row>
    <row r="104" spans="2:151" ht="5.25" customHeight="1">
      <c r="B104" s="633"/>
      <c r="C104" s="634"/>
      <c r="D104" s="610"/>
      <c r="E104" s="610"/>
      <c r="F104" s="610"/>
      <c r="G104" s="610"/>
      <c r="H104" s="610"/>
      <c r="I104" s="610"/>
      <c r="J104" s="610"/>
      <c r="K104" s="610"/>
      <c r="L104" s="610"/>
      <c r="M104" s="610"/>
      <c r="N104" s="610"/>
      <c r="O104" s="610"/>
      <c r="P104" s="610"/>
      <c r="Q104" s="610"/>
      <c r="R104" s="610"/>
      <c r="S104" s="610"/>
      <c r="T104" s="610"/>
      <c r="U104" s="610"/>
      <c r="V104" s="610"/>
      <c r="W104" s="610"/>
      <c r="X104" s="610"/>
      <c r="Y104" s="610"/>
      <c r="Z104" s="610"/>
      <c r="AA104" s="610"/>
      <c r="AB104" s="610"/>
      <c r="AC104" s="610"/>
      <c r="AD104" s="610"/>
      <c r="AE104" s="610"/>
      <c r="AF104" s="610"/>
      <c r="AG104" s="610"/>
      <c r="AH104" s="610"/>
      <c r="AI104" s="610"/>
      <c r="AJ104" s="610"/>
      <c r="AK104" s="610"/>
      <c r="AL104" s="611"/>
      <c r="AM104" s="610"/>
      <c r="AN104" s="610"/>
      <c r="AO104" s="610"/>
      <c r="AP104" s="610"/>
      <c r="AQ104" s="610"/>
      <c r="AR104" s="610"/>
      <c r="AS104" s="610"/>
      <c r="AT104" s="610"/>
      <c r="AU104" s="610"/>
      <c r="AV104" s="610"/>
      <c r="AW104" s="610"/>
      <c r="AX104" s="611"/>
      <c r="AY104" s="71"/>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row>
    <row r="105" spans="2:151" ht="5.25" customHeight="1" thickBot="1">
      <c r="B105" s="633"/>
      <c r="C105" s="634"/>
      <c r="D105" s="614"/>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5"/>
      <c r="AM105" s="614"/>
      <c r="AN105" s="614"/>
      <c r="AO105" s="614"/>
      <c r="AP105" s="614"/>
      <c r="AQ105" s="614"/>
      <c r="AR105" s="614"/>
      <c r="AS105" s="614"/>
      <c r="AT105" s="614"/>
      <c r="AU105" s="614"/>
      <c r="AV105" s="614"/>
      <c r="AW105" s="614"/>
      <c r="AX105" s="615"/>
      <c r="AY105" s="71"/>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row>
    <row r="106" spans="2:151" ht="5.25" customHeight="1">
      <c r="B106" s="633"/>
      <c r="C106" s="634"/>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8"/>
      <c r="AL106" s="669"/>
      <c r="AM106" s="663"/>
      <c r="AN106" s="664"/>
      <c r="AO106" s="664"/>
      <c r="AP106" s="664"/>
      <c r="AQ106" s="664"/>
      <c r="AR106" s="664"/>
      <c r="AS106" s="664"/>
      <c r="AT106" s="664"/>
      <c r="AU106" s="664"/>
      <c r="AV106" s="664"/>
      <c r="AW106" s="664"/>
      <c r="AX106" s="665"/>
      <c r="AY106" s="71"/>
      <c r="AZ106" s="631" t="s">
        <v>2</v>
      </c>
      <c r="BA106" s="670"/>
      <c r="BB106" s="651" t="s">
        <v>21</v>
      </c>
      <c r="BC106" s="651"/>
      <c r="BD106" s="653" t="s">
        <v>12</v>
      </c>
      <c r="BE106" s="654"/>
      <c r="BF106" s="654"/>
      <c r="BG106" s="654"/>
      <c r="BH106" s="654"/>
      <c r="BI106" s="654"/>
      <c r="BJ106" s="654"/>
      <c r="BK106" s="654"/>
      <c r="BL106" s="654"/>
      <c r="BM106" s="654"/>
      <c r="BN106" s="654"/>
      <c r="BO106" s="654"/>
      <c r="BP106" s="654"/>
      <c r="BQ106" s="654"/>
      <c r="BR106" s="654"/>
      <c r="BS106" s="654"/>
      <c r="BT106" s="654"/>
      <c r="BU106" s="772"/>
      <c r="BV106" s="824" t="e">
        <f ca="1">AI97</f>
        <v>#DIV/0!</v>
      </c>
      <c r="BW106" s="825"/>
      <c r="BX106" s="825"/>
      <c r="BY106" s="825"/>
      <c r="BZ106" s="825"/>
      <c r="CA106" s="825"/>
      <c r="CB106" s="825"/>
      <c r="CC106" s="825"/>
      <c r="CD106" s="825"/>
      <c r="CE106" s="825"/>
      <c r="CF106" s="825"/>
      <c r="CG106" s="825"/>
      <c r="CH106" s="825"/>
      <c r="CI106" s="825"/>
      <c r="CJ106" s="825"/>
      <c r="CK106" s="826"/>
    </row>
    <row r="107" spans="2:151" ht="5.25" customHeight="1">
      <c r="B107" s="633"/>
      <c r="C107" s="634"/>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2"/>
      <c r="AM107" s="663"/>
      <c r="AN107" s="664"/>
      <c r="AO107" s="664"/>
      <c r="AP107" s="664"/>
      <c r="AQ107" s="664"/>
      <c r="AR107" s="664"/>
      <c r="AS107" s="664"/>
      <c r="AT107" s="664"/>
      <c r="AU107" s="664"/>
      <c r="AV107" s="664"/>
      <c r="AW107" s="664"/>
      <c r="AX107" s="665"/>
      <c r="AY107" s="71"/>
      <c r="AZ107" s="633"/>
      <c r="BA107" s="635"/>
      <c r="BB107" s="652"/>
      <c r="BC107" s="652"/>
      <c r="BD107" s="655"/>
      <c r="BE107" s="656"/>
      <c r="BF107" s="656"/>
      <c r="BG107" s="656"/>
      <c r="BH107" s="656"/>
      <c r="BI107" s="656"/>
      <c r="BJ107" s="656"/>
      <c r="BK107" s="656"/>
      <c r="BL107" s="656"/>
      <c r="BM107" s="656"/>
      <c r="BN107" s="656"/>
      <c r="BO107" s="656"/>
      <c r="BP107" s="656"/>
      <c r="BQ107" s="656"/>
      <c r="BR107" s="656"/>
      <c r="BS107" s="656"/>
      <c r="BT107" s="656"/>
      <c r="BU107" s="773"/>
      <c r="BV107" s="827"/>
      <c r="BW107" s="828"/>
      <c r="BX107" s="828"/>
      <c r="BY107" s="828"/>
      <c r="BZ107" s="828"/>
      <c r="CA107" s="828"/>
      <c r="CB107" s="828"/>
      <c r="CC107" s="828"/>
      <c r="CD107" s="828"/>
      <c r="CE107" s="828"/>
      <c r="CF107" s="828"/>
      <c r="CG107" s="828"/>
      <c r="CH107" s="828"/>
      <c r="CI107" s="828"/>
      <c r="CJ107" s="828"/>
      <c r="CK107" s="829"/>
    </row>
    <row r="108" spans="2:151" ht="5.25" customHeight="1">
      <c r="B108" s="633"/>
      <c r="C108" s="634"/>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2"/>
      <c r="AM108" s="663"/>
      <c r="AN108" s="664"/>
      <c r="AO108" s="664"/>
      <c r="AP108" s="664"/>
      <c r="AQ108" s="664"/>
      <c r="AR108" s="664"/>
      <c r="AS108" s="664"/>
      <c r="AT108" s="664"/>
      <c r="AU108" s="664"/>
      <c r="AV108" s="664"/>
      <c r="AW108" s="664"/>
      <c r="AX108" s="665"/>
      <c r="AY108" s="71"/>
      <c r="AZ108" s="633"/>
      <c r="BA108" s="635"/>
      <c r="BB108" s="652"/>
      <c r="BC108" s="652"/>
      <c r="BD108" s="655"/>
      <c r="BE108" s="656"/>
      <c r="BF108" s="656"/>
      <c r="BG108" s="656"/>
      <c r="BH108" s="656"/>
      <c r="BI108" s="656"/>
      <c r="BJ108" s="656"/>
      <c r="BK108" s="656"/>
      <c r="BL108" s="656"/>
      <c r="BM108" s="656"/>
      <c r="BN108" s="656"/>
      <c r="BO108" s="656"/>
      <c r="BP108" s="656"/>
      <c r="BQ108" s="656"/>
      <c r="BR108" s="656"/>
      <c r="BS108" s="656"/>
      <c r="BT108" s="656"/>
      <c r="BU108" s="773"/>
      <c r="BV108" s="827"/>
      <c r="BW108" s="828"/>
      <c r="BX108" s="828"/>
      <c r="BY108" s="828"/>
      <c r="BZ108" s="828"/>
      <c r="CA108" s="828"/>
      <c r="CB108" s="828"/>
      <c r="CC108" s="828"/>
      <c r="CD108" s="828"/>
      <c r="CE108" s="828"/>
      <c r="CF108" s="828"/>
      <c r="CG108" s="828"/>
      <c r="CH108" s="828"/>
      <c r="CI108" s="828"/>
      <c r="CJ108" s="828"/>
      <c r="CK108" s="829"/>
    </row>
    <row r="109" spans="2:151" ht="5.25" customHeight="1">
      <c r="B109" s="633"/>
      <c r="C109" s="634"/>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2"/>
      <c r="AM109" s="663"/>
      <c r="AN109" s="664"/>
      <c r="AO109" s="664"/>
      <c r="AP109" s="664"/>
      <c r="AQ109" s="664"/>
      <c r="AR109" s="664"/>
      <c r="AS109" s="664"/>
      <c r="AT109" s="664"/>
      <c r="AU109" s="664"/>
      <c r="AV109" s="664"/>
      <c r="AW109" s="664"/>
      <c r="AX109" s="665"/>
      <c r="AY109" s="71"/>
      <c r="AZ109" s="633"/>
      <c r="BA109" s="635"/>
      <c r="BB109" s="652"/>
      <c r="BC109" s="652"/>
      <c r="BD109" s="655"/>
      <c r="BE109" s="656"/>
      <c r="BF109" s="656"/>
      <c r="BG109" s="656"/>
      <c r="BH109" s="656"/>
      <c r="BI109" s="656"/>
      <c r="BJ109" s="656"/>
      <c r="BK109" s="656"/>
      <c r="BL109" s="656"/>
      <c r="BM109" s="656"/>
      <c r="BN109" s="656"/>
      <c r="BO109" s="656"/>
      <c r="BP109" s="656"/>
      <c r="BQ109" s="656"/>
      <c r="BR109" s="656"/>
      <c r="BS109" s="656"/>
      <c r="BT109" s="656"/>
      <c r="BU109" s="773"/>
      <c r="BV109" s="827"/>
      <c r="BW109" s="828"/>
      <c r="BX109" s="828"/>
      <c r="BY109" s="828"/>
      <c r="BZ109" s="828"/>
      <c r="CA109" s="828"/>
      <c r="CB109" s="828"/>
      <c r="CC109" s="828"/>
      <c r="CD109" s="828"/>
      <c r="CE109" s="828"/>
      <c r="CF109" s="828"/>
      <c r="CG109" s="828"/>
      <c r="CH109" s="828"/>
      <c r="CI109" s="828"/>
      <c r="CJ109" s="828"/>
      <c r="CK109" s="829"/>
    </row>
    <row r="110" spans="2:151" ht="5.25" customHeight="1">
      <c r="B110" s="633"/>
      <c r="C110" s="634"/>
      <c r="D110" s="661"/>
      <c r="E110" s="661"/>
      <c r="F110" s="661"/>
      <c r="G110" s="661"/>
      <c r="H110" s="661"/>
      <c r="I110" s="661"/>
      <c r="J110" s="661"/>
      <c r="K110" s="661"/>
      <c r="L110" s="661"/>
      <c r="M110" s="661"/>
      <c r="N110" s="661"/>
      <c r="O110" s="661"/>
      <c r="P110" s="661"/>
      <c r="Q110" s="661"/>
      <c r="R110" s="661"/>
      <c r="S110" s="661"/>
      <c r="T110" s="661"/>
      <c r="U110" s="661"/>
      <c r="V110" s="661"/>
      <c r="W110" s="661"/>
      <c r="X110" s="661"/>
      <c r="Y110" s="661"/>
      <c r="Z110" s="661"/>
      <c r="AA110" s="661"/>
      <c r="AB110" s="661"/>
      <c r="AC110" s="661"/>
      <c r="AD110" s="661"/>
      <c r="AE110" s="661"/>
      <c r="AF110" s="661"/>
      <c r="AG110" s="661"/>
      <c r="AH110" s="661"/>
      <c r="AI110" s="661"/>
      <c r="AJ110" s="661"/>
      <c r="AK110" s="661"/>
      <c r="AL110" s="662"/>
      <c r="AM110" s="663"/>
      <c r="AN110" s="664"/>
      <c r="AO110" s="664"/>
      <c r="AP110" s="664"/>
      <c r="AQ110" s="664"/>
      <c r="AR110" s="664"/>
      <c r="AS110" s="664"/>
      <c r="AT110" s="664"/>
      <c r="AU110" s="664"/>
      <c r="AV110" s="664"/>
      <c r="AW110" s="664"/>
      <c r="AX110" s="665"/>
      <c r="AY110" s="71"/>
      <c r="AZ110" s="633"/>
      <c r="BA110" s="635"/>
      <c r="BB110" s="652"/>
      <c r="BC110" s="652"/>
      <c r="BD110" s="657"/>
      <c r="BE110" s="658"/>
      <c r="BF110" s="658"/>
      <c r="BG110" s="658"/>
      <c r="BH110" s="658"/>
      <c r="BI110" s="658"/>
      <c r="BJ110" s="658"/>
      <c r="BK110" s="658"/>
      <c r="BL110" s="658"/>
      <c r="BM110" s="658"/>
      <c r="BN110" s="658"/>
      <c r="BO110" s="658"/>
      <c r="BP110" s="658"/>
      <c r="BQ110" s="658"/>
      <c r="BR110" s="658"/>
      <c r="BS110" s="658"/>
      <c r="BT110" s="658"/>
      <c r="BU110" s="774"/>
      <c r="BV110" s="821"/>
      <c r="BW110" s="822"/>
      <c r="BX110" s="822"/>
      <c r="BY110" s="822"/>
      <c r="BZ110" s="822"/>
      <c r="CA110" s="822"/>
      <c r="CB110" s="822"/>
      <c r="CC110" s="822"/>
      <c r="CD110" s="822"/>
      <c r="CE110" s="822"/>
      <c r="CF110" s="822"/>
      <c r="CG110" s="822"/>
      <c r="CH110" s="822"/>
      <c r="CI110" s="822"/>
      <c r="CJ110" s="822"/>
      <c r="CK110" s="823"/>
    </row>
    <row r="111" spans="2:151" ht="5.25" customHeight="1">
      <c r="B111" s="633"/>
      <c r="C111" s="634"/>
      <c r="D111" s="659"/>
      <c r="E111" s="659"/>
      <c r="F111" s="659"/>
      <c r="G111" s="659"/>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659"/>
      <c r="AG111" s="659"/>
      <c r="AH111" s="659"/>
      <c r="AI111" s="659"/>
      <c r="AJ111" s="659"/>
      <c r="AK111" s="659"/>
      <c r="AL111" s="660"/>
      <c r="AM111" s="663"/>
      <c r="AN111" s="664"/>
      <c r="AO111" s="664"/>
      <c r="AP111" s="664"/>
      <c r="AQ111" s="664"/>
      <c r="AR111" s="664"/>
      <c r="AS111" s="664"/>
      <c r="AT111" s="664"/>
      <c r="AU111" s="664"/>
      <c r="AV111" s="664"/>
      <c r="AW111" s="664"/>
      <c r="AX111" s="665"/>
      <c r="AY111" s="71"/>
      <c r="AZ111" s="633"/>
      <c r="BA111" s="635"/>
      <c r="BB111" s="652" t="s">
        <v>22</v>
      </c>
      <c r="BC111" s="652"/>
      <c r="BD111" s="666" t="s">
        <v>23</v>
      </c>
      <c r="BE111" s="667"/>
      <c r="BF111" s="667"/>
      <c r="BG111" s="667"/>
      <c r="BH111" s="667"/>
      <c r="BI111" s="667"/>
      <c r="BJ111" s="667"/>
      <c r="BK111" s="667"/>
      <c r="BL111" s="667"/>
      <c r="BM111" s="667"/>
      <c r="BN111" s="667"/>
      <c r="BO111" s="667"/>
      <c r="BP111" s="667"/>
      <c r="BQ111" s="667"/>
      <c r="BR111" s="667"/>
      <c r="BS111" s="667"/>
      <c r="BT111" s="667"/>
      <c r="BU111" s="778"/>
      <c r="BV111" s="830" t="e">
        <f ca="1">BV106-AE22</f>
        <v>#DIV/0!</v>
      </c>
      <c r="BW111" s="831"/>
      <c r="BX111" s="831"/>
      <c r="BY111" s="831"/>
      <c r="BZ111" s="831"/>
      <c r="CA111" s="831"/>
      <c r="CB111" s="831"/>
      <c r="CC111" s="831"/>
      <c r="CD111" s="831"/>
      <c r="CE111" s="831"/>
      <c r="CF111" s="831"/>
      <c r="CG111" s="831"/>
      <c r="CH111" s="831"/>
      <c r="CI111" s="831"/>
      <c r="CJ111" s="831"/>
      <c r="CK111" s="832"/>
    </row>
    <row r="112" spans="2:151" ht="5.25" customHeight="1">
      <c r="B112" s="633"/>
      <c r="C112" s="634"/>
      <c r="D112" s="661"/>
      <c r="E112" s="661"/>
      <c r="F112" s="661"/>
      <c r="G112" s="661"/>
      <c r="H112" s="661"/>
      <c r="I112" s="661"/>
      <c r="J112" s="661"/>
      <c r="K112" s="661"/>
      <c r="L112" s="661"/>
      <c r="M112" s="661"/>
      <c r="N112" s="661"/>
      <c r="O112" s="661"/>
      <c r="P112" s="661"/>
      <c r="Q112" s="661"/>
      <c r="R112" s="661"/>
      <c r="S112" s="661"/>
      <c r="T112" s="661"/>
      <c r="U112" s="661"/>
      <c r="V112" s="661"/>
      <c r="W112" s="661"/>
      <c r="X112" s="661"/>
      <c r="Y112" s="661"/>
      <c r="Z112" s="661"/>
      <c r="AA112" s="661"/>
      <c r="AB112" s="661"/>
      <c r="AC112" s="661"/>
      <c r="AD112" s="661"/>
      <c r="AE112" s="661"/>
      <c r="AF112" s="661"/>
      <c r="AG112" s="661"/>
      <c r="AH112" s="661"/>
      <c r="AI112" s="661"/>
      <c r="AJ112" s="661"/>
      <c r="AK112" s="661"/>
      <c r="AL112" s="662"/>
      <c r="AM112" s="663"/>
      <c r="AN112" s="664"/>
      <c r="AO112" s="664"/>
      <c r="AP112" s="664"/>
      <c r="AQ112" s="664"/>
      <c r="AR112" s="664"/>
      <c r="AS112" s="664"/>
      <c r="AT112" s="664"/>
      <c r="AU112" s="664"/>
      <c r="AV112" s="664"/>
      <c r="AW112" s="664"/>
      <c r="AX112" s="665"/>
      <c r="AY112" s="71"/>
      <c r="AZ112" s="633"/>
      <c r="BA112" s="635"/>
      <c r="BB112" s="652"/>
      <c r="BC112" s="652"/>
      <c r="BD112" s="655"/>
      <c r="BE112" s="656"/>
      <c r="BF112" s="656"/>
      <c r="BG112" s="656"/>
      <c r="BH112" s="656"/>
      <c r="BI112" s="656"/>
      <c r="BJ112" s="656"/>
      <c r="BK112" s="656"/>
      <c r="BL112" s="656"/>
      <c r="BM112" s="656"/>
      <c r="BN112" s="656"/>
      <c r="BO112" s="656"/>
      <c r="BP112" s="656"/>
      <c r="BQ112" s="656"/>
      <c r="BR112" s="656"/>
      <c r="BS112" s="656"/>
      <c r="BT112" s="656"/>
      <c r="BU112" s="773"/>
      <c r="BV112" s="827"/>
      <c r="BW112" s="828"/>
      <c r="BX112" s="828"/>
      <c r="BY112" s="828"/>
      <c r="BZ112" s="828"/>
      <c r="CA112" s="828"/>
      <c r="CB112" s="828"/>
      <c r="CC112" s="828"/>
      <c r="CD112" s="828"/>
      <c r="CE112" s="828"/>
      <c r="CF112" s="828"/>
      <c r="CG112" s="828"/>
      <c r="CH112" s="828"/>
      <c r="CI112" s="828"/>
      <c r="CJ112" s="828"/>
      <c r="CK112" s="829"/>
    </row>
    <row r="113" spans="2:172" ht="5.25" customHeight="1">
      <c r="B113" s="633"/>
      <c r="C113" s="634"/>
      <c r="D113" s="661"/>
      <c r="E113" s="661"/>
      <c r="F113" s="661"/>
      <c r="G113" s="661"/>
      <c r="H113" s="661"/>
      <c r="I113" s="661"/>
      <c r="J113" s="661"/>
      <c r="K113" s="661"/>
      <c r="L113" s="661"/>
      <c r="M113" s="661"/>
      <c r="N113" s="661"/>
      <c r="O113" s="661"/>
      <c r="P113" s="661"/>
      <c r="Q113" s="661"/>
      <c r="R113" s="661"/>
      <c r="S113" s="661"/>
      <c r="T113" s="661"/>
      <c r="U113" s="661"/>
      <c r="V113" s="661"/>
      <c r="W113" s="661"/>
      <c r="X113" s="661"/>
      <c r="Y113" s="661"/>
      <c r="Z113" s="661"/>
      <c r="AA113" s="661"/>
      <c r="AB113" s="661"/>
      <c r="AC113" s="661"/>
      <c r="AD113" s="661"/>
      <c r="AE113" s="661"/>
      <c r="AF113" s="661"/>
      <c r="AG113" s="661"/>
      <c r="AH113" s="661"/>
      <c r="AI113" s="661"/>
      <c r="AJ113" s="661"/>
      <c r="AK113" s="661"/>
      <c r="AL113" s="662"/>
      <c r="AM113" s="663"/>
      <c r="AN113" s="664"/>
      <c r="AO113" s="664"/>
      <c r="AP113" s="664"/>
      <c r="AQ113" s="664"/>
      <c r="AR113" s="664"/>
      <c r="AS113" s="664"/>
      <c r="AT113" s="664"/>
      <c r="AU113" s="664"/>
      <c r="AV113" s="664"/>
      <c r="AW113" s="664"/>
      <c r="AX113" s="665"/>
      <c r="AY113" s="71"/>
      <c r="AZ113" s="633"/>
      <c r="BA113" s="635"/>
      <c r="BB113" s="652"/>
      <c r="BC113" s="652"/>
      <c r="BD113" s="655"/>
      <c r="BE113" s="656"/>
      <c r="BF113" s="656"/>
      <c r="BG113" s="656"/>
      <c r="BH113" s="656"/>
      <c r="BI113" s="656"/>
      <c r="BJ113" s="656"/>
      <c r="BK113" s="656"/>
      <c r="BL113" s="656"/>
      <c r="BM113" s="656"/>
      <c r="BN113" s="656"/>
      <c r="BO113" s="656"/>
      <c r="BP113" s="656"/>
      <c r="BQ113" s="656"/>
      <c r="BR113" s="656"/>
      <c r="BS113" s="656"/>
      <c r="BT113" s="656"/>
      <c r="BU113" s="773"/>
      <c r="BV113" s="827"/>
      <c r="BW113" s="828"/>
      <c r="BX113" s="828"/>
      <c r="BY113" s="828"/>
      <c r="BZ113" s="828"/>
      <c r="CA113" s="828"/>
      <c r="CB113" s="828"/>
      <c r="CC113" s="828"/>
      <c r="CD113" s="828"/>
      <c r="CE113" s="828"/>
      <c r="CF113" s="828"/>
      <c r="CG113" s="828"/>
      <c r="CH113" s="828"/>
      <c r="CI113" s="828"/>
      <c r="CJ113" s="828"/>
      <c r="CK113" s="829"/>
    </row>
    <row r="114" spans="2:172" ht="5.25" customHeight="1">
      <c r="B114" s="633"/>
      <c r="C114" s="634"/>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2"/>
      <c r="AM114" s="663"/>
      <c r="AN114" s="664"/>
      <c r="AO114" s="664"/>
      <c r="AP114" s="664"/>
      <c r="AQ114" s="664"/>
      <c r="AR114" s="664"/>
      <c r="AS114" s="664"/>
      <c r="AT114" s="664"/>
      <c r="AU114" s="664"/>
      <c r="AV114" s="664"/>
      <c r="AW114" s="664"/>
      <c r="AX114" s="665"/>
      <c r="AY114" s="71"/>
      <c r="AZ114" s="633"/>
      <c r="BA114" s="635"/>
      <c r="BB114" s="652"/>
      <c r="BC114" s="652"/>
      <c r="BD114" s="655"/>
      <c r="BE114" s="656"/>
      <c r="BF114" s="656"/>
      <c r="BG114" s="656"/>
      <c r="BH114" s="656"/>
      <c r="BI114" s="656"/>
      <c r="BJ114" s="656"/>
      <c r="BK114" s="656"/>
      <c r="BL114" s="656"/>
      <c r="BM114" s="656"/>
      <c r="BN114" s="656"/>
      <c r="BO114" s="656"/>
      <c r="BP114" s="656"/>
      <c r="BQ114" s="656"/>
      <c r="BR114" s="656"/>
      <c r="BS114" s="656"/>
      <c r="BT114" s="656"/>
      <c r="BU114" s="773"/>
      <c r="BV114" s="827"/>
      <c r="BW114" s="828"/>
      <c r="BX114" s="828"/>
      <c r="BY114" s="828"/>
      <c r="BZ114" s="828"/>
      <c r="CA114" s="828"/>
      <c r="CB114" s="828"/>
      <c r="CC114" s="828"/>
      <c r="CD114" s="828"/>
      <c r="CE114" s="828"/>
      <c r="CF114" s="828"/>
      <c r="CG114" s="828"/>
      <c r="CH114" s="828"/>
      <c r="CI114" s="828"/>
      <c r="CJ114" s="828"/>
      <c r="CK114" s="829"/>
    </row>
    <row r="115" spans="2:172" ht="5.25" customHeight="1">
      <c r="B115" s="633"/>
      <c r="C115" s="634"/>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2"/>
      <c r="AM115" s="663"/>
      <c r="AN115" s="664"/>
      <c r="AO115" s="664"/>
      <c r="AP115" s="664"/>
      <c r="AQ115" s="664"/>
      <c r="AR115" s="664"/>
      <c r="AS115" s="664"/>
      <c r="AT115" s="664"/>
      <c r="AU115" s="664"/>
      <c r="AV115" s="664"/>
      <c r="AW115" s="664"/>
      <c r="AX115" s="665"/>
      <c r="AY115" s="71"/>
      <c r="AZ115" s="633"/>
      <c r="BA115" s="635"/>
      <c r="BB115" s="652"/>
      <c r="BC115" s="652"/>
      <c r="BD115" s="657"/>
      <c r="BE115" s="658"/>
      <c r="BF115" s="658"/>
      <c r="BG115" s="658"/>
      <c r="BH115" s="658"/>
      <c r="BI115" s="658"/>
      <c r="BJ115" s="658"/>
      <c r="BK115" s="658"/>
      <c r="BL115" s="658"/>
      <c r="BM115" s="658"/>
      <c r="BN115" s="658"/>
      <c r="BO115" s="658"/>
      <c r="BP115" s="658"/>
      <c r="BQ115" s="658"/>
      <c r="BR115" s="658"/>
      <c r="BS115" s="658"/>
      <c r="BT115" s="658"/>
      <c r="BU115" s="774"/>
      <c r="BV115" s="821"/>
      <c r="BW115" s="822"/>
      <c r="BX115" s="822"/>
      <c r="BY115" s="822"/>
      <c r="BZ115" s="822"/>
      <c r="CA115" s="822"/>
      <c r="CB115" s="822"/>
      <c r="CC115" s="822"/>
      <c r="CD115" s="822"/>
      <c r="CE115" s="822"/>
      <c r="CF115" s="822"/>
      <c r="CG115" s="822"/>
      <c r="CH115" s="822"/>
      <c r="CI115" s="822"/>
      <c r="CJ115" s="822"/>
      <c r="CK115" s="823"/>
    </row>
    <row r="116" spans="2:172" ht="5.25" customHeight="1">
      <c r="B116" s="633"/>
      <c r="C116" s="634"/>
      <c r="D116" s="659"/>
      <c r="E116" s="659"/>
      <c r="F116" s="659"/>
      <c r="G116" s="659"/>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c r="AI116" s="659"/>
      <c r="AJ116" s="659"/>
      <c r="AK116" s="659"/>
      <c r="AL116" s="660"/>
      <c r="AM116" s="663"/>
      <c r="AN116" s="664"/>
      <c r="AO116" s="664"/>
      <c r="AP116" s="664"/>
      <c r="AQ116" s="664"/>
      <c r="AR116" s="664"/>
      <c r="AS116" s="664"/>
      <c r="AT116" s="664"/>
      <c r="AU116" s="664"/>
      <c r="AV116" s="664"/>
      <c r="AW116" s="664"/>
      <c r="AX116" s="665"/>
      <c r="AY116" s="71"/>
      <c r="AZ116" s="633"/>
      <c r="BA116" s="635"/>
      <c r="BB116" s="652" t="s">
        <v>18</v>
      </c>
      <c r="BC116" s="652"/>
      <c r="BD116" s="743" t="s">
        <v>32</v>
      </c>
      <c r="BE116" s="338"/>
      <c r="BF116" s="338"/>
      <c r="BG116" s="338"/>
      <c r="BH116" s="338"/>
      <c r="BI116" s="338"/>
      <c r="BJ116" s="338"/>
      <c r="BK116" s="338"/>
      <c r="BL116" s="338"/>
      <c r="BM116" s="338"/>
      <c r="BN116" s="338"/>
      <c r="BO116" s="338"/>
      <c r="BP116" s="338"/>
      <c r="BQ116" s="338"/>
      <c r="BR116" s="338"/>
      <c r="BS116" s="338"/>
      <c r="BT116" s="338"/>
      <c r="BU116" s="339"/>
      <c r="BV116" s="830">
        <f>AM141</f>
        <v>0</v>
      </c>
      <c r="BW116" s="831"/>
      <c r="BX116" s="831"/>
      <c r="BY116" s="831"/>
      <c r="BZ116" s="831"/>
      <c r="CA116" s="831"/>
      <c r="CB116" s="831"/>
      <c r="CC116" s="831"/>
      <c r="CD116" s="831"/>
      <c r="CE116" s="831"/>
      <c r="CF116" s="831"/>
      <c r="CG116" s="831"/>
      <c r="CH116" s="831"/>
      <c r="CI116" s="831"/>
      <c r="CJ116" s="831"/>
      <c r="CK116" s="832"/>
    </row>
    <row r="117" spans="2:172" ht="5.25" customHeight="1">
      <c r="B117" s="633"/>
      <c r="C117" s="634"/>
      <c r="D117" s="661"/>
      <c r="E117" s="661"/>
      <c r="F117" s="661"/>
      <c r="G117" s="661"/>
      <c r="H117" s="661"/>
      <c r="I117" s="661"/>
      <c r="J117" s="661"/>
      <c r="K117" s="661"/>
      <c r="L117" s="661"/>
      <c r="M117" s="661"/>
      <c r="N117" s="661"/>
      <c r="O117" s="661"/>
      <c r="P117" s="661"/>
      <c r="Q117" s="661"/>
      <c r="R117" s="661"/>
      <c r="S117" s="661"/>
      <c r="T117" s="661"/>
      <c r="U117" s="661"/>
      <c r="V117" s="661"/>
      <c r="W117" s="661"/>
      <c r="X117" s="661"/>
      <c r="Y117" s="661"/>
      <c r="Z117" s="661"/>
      <c r="AA117" s="661"/>
      <c r="AB117" s="661"/>
      <c r="AC117" s="661"/>
      <c r="AD117" s="661"/>
      <c r="AE117" s="661"/>
      <c r="AF117" s="661"/>
      <c r="AG117" s="661"/>
      <c r="AH117" s="661"/>
      <c r="AI117" s="661"/>
      <c r="AJ117" s="661"/>
      <c r="AK117" s="661"/>
      <c r="AL117" s="662"/>
      <c r="AM117" s="663"/>
      <c r="AN117" s="664"/>
      <c r="AO117" s="664"/>
      <c r="AP117" s="664"/>
      <c r="AQ117" s="664"/>
      <c r="AR117" s="664"/>
      <c r="AS117" s="664"/>
      <c r="AT117" s="664"/>
      <c r="AU117" s="664"/>
      <c r="AV117" s="664"/>
      <c r="AW117" s="664"/>
      <c r="AX117" s="665"/>
      <c r="AY117" s="71"/>
      <c r="AZ117" s="633"/>
      <c r="BA117" s="635"/>
      <c r="BB117" s="652"/>
      <c r="BC117" s="652"/>
      <c r="BD117" s="744"/>
      <c r="BE117" s="340"/>
      <c r="BF117" s="340"/>
      <c r="BG117" s="340"/>
      <c r="BH117" s="340"/>
      <c r="BI117" s="340"/>
      <c r="BJ117" s="340"/>
      <c r="BK117" s="340"/>
      <c r="BL117" s="340"/>
      <c r="BM117" s="340"/>
      <c r="BN117" s="340"/>
      <c r="BO117" s="340"/>
      <c r="BP117" s="340"/>
      <c r="BQ117" s="340"/>
      <c r="BR117" s="340"/>
      <c r="BS117" s="340"/>
      <c r="BT117" s="340"/>
      <c r="BU117" s="341"/>
      <c r="BV117" s="827"/>
      <c r="BW117" s="828"/>
      <c r="BX117" s="828"/>
      <c r="BY117" s="828"/>
      <c r="BZ117" s="828"/>
      <c r="CA117" s="828"/>
      <c r="CB117" s="828"/>
      <c r="CC117" s="828"/>
      <c r="CD117" s="828"/>
      <c r="CE117" s="828"/>
      <c r="CF117" s="828"/>
      <c r="CG117" s="828"/>
      <c r="CH117" s="828"/>
      <c r="CI117" s="828"/>
      <c r="CJ117" s="828"/>
      <c r="CK117" s="829"/>
      <c r="FL117" s="80"/>
      <c r="FM117" s="80"/>
      <c r="FN117" s="80"/>
      <c r="FO117" s="80"/>
      <c r="FP117" s="80"/>
    </row>
    <row r="118" spans="2:172" ht="5.25" customHeight="1">
      <c r="B118" s="633"/>
      <c r="C118" s="634"/>
      <c r="D118" s="661"/>
      <c r="E118" s="661"/>
      <c r="F118" s="661"/>
      <c r="G118" s="661"/>
      <c r="H118" s="661"/>
      <c r="I118" s="661"/>
      <c r="J118" s="661"/>
      <c r="K118" s="661"/>
      <c r="L118" s="661"/>
      <c r="M118" s="661"/>
      <c r="N118" s="661"/>
      <c r="O118" s="661"/>
      <c r="P118" s="661"/>
      <c r="Q118" s="661"/>
      <c r="R118" s="661"/>
      <c r="S118" s="661"/>
      <c r="T118" s="661"/>
      <c r="U118" s="661"/>
      <c r="V118" s="661"/>
      <c r="W118" s="661"/>
      <c r="X118" s="661"/>
      <c r="Y118" s="661"/>
      <c r="Z118" s="661"/>
      <c r="AA118" s="661"/>
      <c r="AB118" s="661"/>
      <c r="AC118" s="661"/>
      <c r="AD118" s="661"/>
      <c r="AE118" s="661"/>
      <c r="AF118" s="661"/>
      <c r="AG118" s="661"/>
      <c r="AH118" s="661"/>
      <c r="AI118" s="661"/>
      <c r="AJ118" s="661"/>
      <c r="AK118" s="661"/>
      <c r="AL118" s="662"/>
      <c r="AM118" s="663"/>
      <c r="AN118" s="664"/>
      <c r="AO118" s="664"/>
      <c r="AP118" s="664"/>
      <c r="AQ118" s="664"/>
      <c r="AR118" s="664"/>
      <c r="AS118" s="664"/>
      <c r="AT118" s="664"/>
      <c r="AU118" s="664"/>
      <c r="AV118" s="664"/>
      <c r="AW118" s="664"/>
      <c r="AX118" s="665"/>
      <c r="AY118" s="71"/>
      <c r="AZ118" s="633"/>
      <c r="BA118" s="635"/>
      <c r="BB118" s="652"/>
      <c r="BC118" s="652"/>
      <c r="BD118" s="744"/>
      <c r="BE118" s="340"/>
      <c r="BF118" s="340"/>
      <c r="BG118" s="340"/>
      <c r="BH118" s="340"/>
      <c r="BI118" s="340"/>
      <c r="BJ118" s="340"/>
      <c r="BK118" s="340"/>
      <c r="BL118" s="340"/>
      <c r="BM118" s="340"/>
      <c r="BN118" s="340"/>
      <c r="BO118" s="340"/>
      <c r="BP118" s="340"/>
      <c r="BQ118" s="340"/>
      <c r="BR118" s="340"/>
      <c r="BS118" s="340"/>
      <c r="BT118" s="340"/>
      <c r="BU118" s="341"/>
      <c r="BV118" s="827"/>
      <c r="BW118" s="828"/>
      <c r="BX118" s="828"/>
      <c r="BY118" s="828"/>
      <c r="BZ118" s="828"/>
      <c r="CA118" s="828"/>
      <c r="CB118" s="828"/>
      <c r="CC118" s="828"/>
      <c r="CD118" s="828"/>
      <c r="CE118" s="828"/>
      <c r="CF118" s="828"/>
      <c r="CG118" s="828"/>
      <c r="CH118" s="828"/>
      <c r="CI118" s="828"/>
      <c r="CJ118" s="828"/>
      <c r="CK118" s="829"/>
    </row>
    <row r="119" spans="2:172" ht="5.25" customHeight="1">
      <c r="B119" s="633"/>
      <c r="C119" s="634"/>
      <c r="D119" s="661"/>
      <c r="E119" s="661"/>
      <c r="F119" s="661"/>
      <c r="G119" s="661"/>
      <c r="H119" s="661"/>
      <c r="I119" s="661"/>
      <c r="J119" s="661"/>
      <c r="K119" s="661"/>
      <c r="L119" s="661"/>
      <c r="M119" s="661"/>
      <c r="N119" s="661"/>
      <c r="O119" s="661"/>
      <c r="P119" s="661"/>
      <c r="Q119" s="661"/>
      <c r="R119" s="661"/>
      <c r="S119" s="661"/>
      <c r="T119" s="661"/>
      <c r="U119" s="661"/>
      <c r="V119" s="661"/>
      <c r="W119" s="661"/>
      <c r="X119" s="661"/>
      <c r="Y119" s="661"/>
      <c r="Z119" s="661"/>
      <c r="AA119" s="661"/>
      <c r="AB119" s="661"/>
      <c r="AC119" s="661"/>
      <c r="AD119" s="661"/>
      <c r="AE119" s="661"/>
      <c r="AF119" s="661"/>
      <c r="AG119" s="661"/>
      <c r="AH119" s="661"/>
      <c r="AI119" s="661"/>
      <c r="AJ119" s="661"/>
      <c r="AK119" s="661"/>
      <c r="AL119" s="662"/>
      <c r="AM119" s="663"/>
      <c r="AN119" s="664"/>
      <c r="AO119" s="664"/>
      <c r="AP119" s="664"/>
      <c r="AQ119" s="664"/>
      <c r="AR119" s="664"/>
      <c r="AS119" s="664"/>
      <c r="AT119" s="664"/>
      <c r="AU119" s="664"/>
      <c r="AV119" s="664"/>
      <c r="AW119" s="664"/>
      <c r="AX119" s="665"/>
      <c r="AY119" s="71"/>
      <c r="AZ119" s="633"/>
      <c r="BA119" s="635"/>
      <c r="BB119" s="652"/>
      <c r="BC119" s="652"/>
      <c r="BD119" s="744"/>
      <c r="BE119" s="340"/>
      <c r="BF119" s="340"/>
      <c r="BG119" s="340"/>
      <c r="BH119" s="340"/>
      <c r="BI119" s="340"/>
      <c r="BJ119" s="340"/>
      <c r="BK119" s="340"/>
      <c r="BL119" s="340"/>
      <c r="BM119" s="340"/>
      <c r="BN119" s="340"/>
      <c r="BO119" s="340"/>
      <c r="BP119" s="340"/>
      <c r="BQ119" s="340"/>
      <c r="BR119" s="340"/>
      <c r="BS119" s="340"/>
      <c r="BT119" s="340"/>
      <c r="BU119" s="341"/>
      <c r="BV119" s="827"/>
      <c r="BW119" s="828"/>
      <c r="BX119" s="828"/>
      <c r="BY119" s="828"/>
      <c r="BZ119" s="828"/>
      <c r="CA119" s="828"/>
      <c r="CB119" s="828"/>
      <c r="CC119" s="828"/>
      <c r="CD119" s="828"/>
      <c r="CE119" s="828"/>
      <c r="CF119" s="828"/>
      <c r="CG119" s="828"/>
      <c r="CH119" s="828"/>
      <c r="CI119" s="828"/>
      <c r="CJ119" s="828"/>
      <c r="CK119" s="829"/>
    </row>
    <row r="120" spans="2:172" ht="5.25" customHeight="1">
      <c r="B120" s="633"/>
      <c r="C120" s="634"/>
      <c r="D120" s="661"/>
      <c r="E120" s="661"/>
      <c r="F120" s="661"/>
      <c r="G120" s="661"/>
      <c r="H120" s="661"/>
      <c r="I120" s="661"/>
      <c r="J120" s="661"/>
      <c r="K120" s="661"/>
      <c r="L120" s="661"/>
      <c r="M120" s="661"/>
      <c r="N120" s="661"/>
      <c r="O120" s="661"/>
      <c r="P120" s="661"/>
      <c r="Q120" s="661"/>
      <c r="R120" s="661"/>
      <c r="S120" s="661"/>
      <c r="T120" s="661"/>
      <c r="U120" s="661"/>
      <c r="V120" s="661"/>
      <c r="W120" s="661"/>
      <c r="X120" s="661"/>
      <c r="Y120" s="661"/>
      <c r="Z120" s="661"/>
      <c r="AA120" s="661"/>
      <c r="AB120" s="661"/>
      <c r="AC120" s="661"/>
      <c r="AD120" s="661"/>
      <c r="AE120" s="661"/>
      <c r="AF120" s="661"/>
      <c r="AG120" s="661"/>
      <c r="AH120" s="661"/>
      <c r="AI120" s="661"/>
      <c r="AJ120" s="661"/>
      <c r="AK120" s="661"/>
      <c r="AL120" s="662"/>
      <c r="AM120" s="663"/>
      <c r="AN120" s="664"/>
      <c r="AO120" s="664"/>
      <c r="AP120" s="664"/>
      <c r="AQ120" s="664"/>
      <c r="AR120" s="664"/>
      <c r="AS120" s="664"/>
      <c r="AT120" s="664"/>
      <c r="AU120" s="664"/>
      <c r="AV120" s="664"/>
      <c r="AW120" s="664"/>
      <c r="AX120" s="665"/>
      <c r="AY120" s="71"/>
      <c r="AZ120" s="633"/>
      <c r="BA120" s="635"/>
      <c r="BB120" s="652"/>
      <c r="BC120" s="652"/>
      <c r="BD120" s="745"/>
      <c r="BE120" s="508"/>
      <c r="BF120" s="508"/>
      <c r="BG120" s="508"/>
      <c r="BH120" s="508"/>
      <c r="BI120" s="508"/>
      <c r="BJ120" s="508"/>
      <c r="BK120" s="508"/>
      <c r="BL120" s="508"/>
      <c r="BM120" s="508"/>
      <c r="BN120" s="508"/>
      <c r="BO120" s="508"/>
      <c r="BP120" s="508"/>
      <c r="BQ120" s="508"/>
      <c r="BR120" s="508"/>
      <c r="BS120" s="508"/>
      <c r="BT120" s="508"/>
      <c r="BU120" s="509"/>
      <c r="BV120" s="821"/>
      <c r="BW120" s="822"/>
      <c r="BX120" s="822"/>
      <c r="BY120" s="822"/>
      <c r="BZ120" s="822"/>
      <c r="CA120" s="822"/>
      <c r="CB120" s="822"/>
      <c r="CC120" s="822"/>
      <c r="CD120" s="822"/>
      <c r="CE120" s="822"/>
      <c r="CF120" s="822"/>
      <c r="CG120" s="822"/>
      <c r="CH120" s="822"/>
      <c r="CI120" s="822"/>
      <c r="CJ120" s="822"/>
      <c r="CK120" s="823"/>
      <c r="FL120" s="81"/>
      <c r="FM120" s="81"/>
      <c r="FN120" s="81"/>
      <c r="FO120" s="81"/>
      <c r="FP120" s="81"/>
    </row>
    <row r="121" spans="2:172" ht="5.25" customHeight="1">
      <c r="B121" s="633"/>
      <c r="C121" s="634"/>
      <c r="D121" s="659"/>
      <c r="E121" s="659"/>
      <c r="F121" s="659"/>
      <c r="G121" s="659"/>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659"/>
      <c r="AH121" s="659"/>
      <c r="AI121" s="659"/>
      <c r="AJ121" s="659"/>
      <c r="AK121" s="659"/>
      <c r="AL121" s="660"/>
      <c r="AM121" s="663"/>
      <c r="AN121" s="664"/>
      <c r="AO121" s="664"/>
      <c r="AP121" s="664"/>
      <c r="AQ121" s="664"/>
      <c r="AR121" s="664"/>
      <c r="AS121" s="664"/>
      <c r="AT121" s="664"/>
      <c r="AU121" s="664"/>
      <c r="AV121" s="664"/>
      <c r="AW121" s="664"/>
      <c r="AX121" s="665"/>
      <c r="AY121" s="71"/>
      <c r="AZ121" s="633"/>
      <c r="BA121" s="635"/>
      <c r="BB121" s="746" t="s">
        <v>29</v>
      </c>
      <c r="BC121" s="746"/>
      <c r="BD121" s="643" t="s">
        <v>28</v>
      </c>
      <c r="BE121" s="644"/>
      <c r="BF121" s="644"/>
      <c r="BG121" s="644"/>
      <c r="BH121" s="644"/>
      <c r="BI121" s="644"/>
      <c r="BJ121" s="644"/>
      <c r="BK121" s="644"/>
      <c r="BL121" s="644"/>
      <c r="BM121" s="644"/>
      <c r="BN121" s="644"/>
      <c r="BO121" s="644"/>
      <c r="BP121" s="644"/>
      <c r="BQ121" s="644"/>
      <c r="BR121" s="644"/>
      <c r="BS121" s="644"/>
      <c r="BT121" s="644"/>
      <c r="BU121" s="782"/>
      <c r="BV121" s="785"/>
      <c r="BW121" s="786"/>
      <c r="BX121" s="786"/>
      <c r="BY121" s="786"/>
      <c r="BZ121" s="786"/>
      <c r="CA121" s="786"/>
      <c r="CB121" s="786"/>
      <c r="CC121" s="786"/>
      <c r="CD121" s="786"/>
      <c r="CE121" s="786"/>
      <c r="CF121" s="786"/>
      <c r="CG121" s="786"/>
      <c r="CH121" s="786"/>
      <c r="CI121" s="786"/>
      <c r="CJ121" s="786"/>
      <c r="CK121" s="787"/>
    </row>
    <row r="122" spans="2:172" ht="5.25" customHeight="1">
      <c r="B122" s="633"/>
      <c r="C122" s="634"/>
      <c r="D122" s="661"/>
      <c r="E122" s="661"/>
      <c r="F122" s="661"/>
      <c r="G122" s="661"/>
      <c r="H122" s="661"/>
      <c r="I122" s="661"/>
      <c r="J122" s="661"/>
      <c r="K122" s="661"/>
      <c r="L122" s="661"/>
      <c r="M122" s="661"/>
      <c r="N122" s="661"/>
      <c r="O122" s="661"/>
      <c r="P122" s="661"/>
      <c r="Q122" s="661"/>
      <c r="R122" s="661"/>
      <c r="S122" s="661"/>
      <c r="T122" s="661"/>
      <c r="U122" s="661"/>
      <c r="V122" s="661"/>
      <c r="W122" s="661"/>
      <c r="X122" s="661"/>
      <c r="Y122" s="661"/>
      <c r="Z122" s="661"/>
      <c r="AA122" s="661"/>
      <c r="AB122" s="661"/>
      <c r="AC122" s="661"/>
      <c r="AD122" s="661"/>
      <c r="AE122" s="661"/>
      <c r="AF122" s="661"/>
      <c r="AG122" s="661"/>
      <c r="AH122" s="661"/>
      <c r="AI122" s="661"/>
      <c r="AJ122" s="661"/>
      <c r="AK122" s="661"/>
      <c r="AL122" s="662"/>
      <c r="AM122" s="663"/>
      <c r="AN122" s="664"/>
      <c r="AO122" s="664"/>
      <c r="AP122" s="664"/>
      <c r="AQ122" s="664"/>
      <c r="AR122" s="664"/>
      <c r="AS122" s="664"/>
      <c r="AT122" s="664"/>
      <c r="AU122" s="664"/>
      <c r="AV122" s="664"/>
      <c r="AW122" s="664"/>
      <c r="AX122" s="665"/>
      <c r="AY122" s="71"/>
      <c r="AZ122" s="633"/>
      <c r="BA122" s="635"/>
      <c r="BB122" s="746"/>
      <c r="BC122" s="746"/>
      <c r="BD122" s="645"/>
      <c r="BE122" s="646"/>
      <c r="BF122" s="646"/>
      <c r="BG122" s="646"/>
      <c r="BH122" s="646"/>
      <c r="BI122" s="646"/>
      <c r="BJ122" s="646"/>
      <c r="BK122" s="646"/>
      <c r="BL122" s="646"/>
      <c r="BM122" s="646"/>
      <c r="BN122" s="646"/>
      <c r="BO122" s="646"/>
      <c r="BP122" s="646"/>
      <c r="BQ122" s="646"/>
      <c r="BR122" s="646"/>
      <c r="BS122" s="646"/>
      <c r="BT122" s="646"/>
      <c r="BU122" s="783"/>
      <c r="BV122" s="788"/>
      <c r="BW122" s="789"/>
      <c r="BX122" s="789"/>
      <c r="BY122" s="789"/>
      <c r="BZ122" s="789"/>
      <c r="CA122" s="789"/>
      <c r="CB122" s="789"/>
      <c r="CC122" s="789"/>
      <c r="CD122" s="789"/>
      <c r="CE122" s="789"/>
      <c r="CF122" s="789"/>
      <c r="CG122" s="789"/>
      <c r="CH122" s="789"/>
      <c r="CI122" s="789"/>
      <c r="CJ122" s="789"/>
      <c r="CK122" s="790"/>
      <c r="ES122" s="72"/>
      <c r="ET122" s="72"/>
      <c r="EU122" s="72"/>
      <c r="EV122" s="72"/>
      <c r="EW122" s="72"/>
      <c r="EX122" s="72"/>
      <c r="EY122" s="72"/>
      <c r="EZ122" s="72"/>
      <c r="FA122" s="72"/>
      <c r="FB122" s="72"/>
      <c r="FC122" s="72"/>
      <c r="FD122" s="72"/>
      <c r="FE122" s="72"/>
      <c r="FF122" s="72"/>
      <c r="FG122" s="72"/>
      <c r="FH122" s="72"/>
      <c r="FI122" s="72"/>
      <c r="FJ122" s="72"/>
      <c r="FK122" s="72"/>
      <c r="FL122" s="72"/>
      <c r="FM122" s="72"/>
    </row>
    <row r="123" spans="2:172" ht="5.25" customHeight="1">
      <c r="B123" s="633"/>
      <c r="C123" s="634"/>
      <c r="D123" s="661"/>
      <c r="E123" s="661"/>
      <c r="F123" s="661"/>
      <c r="G123" s="661"/>
      <c r="H123" s="661"/>
      <c r="I123" s="661"/>
      <c r="J123" s="661"/>
      <c r="K123" s="661"/>
      <c r="L123" s="661"/>
      <c r="M123" s="661"/>
      <c r="N123" s="661"/>
      <c r="O123" s="661"/>
      <c r="P123" s="661"/>
      <c r="Q123" s="661"/>
      <c r="R123" s="661"/>
      <c r="S123" s="661"/>
      <c r="T123" s="661"/>
      <c r="U123" s="661"/>
      <c r="V123" s="661"/>
      <c r="W123" s="661"/>
      <c r="X123" s="661"/>
      <c r="Y123" s="661"/>
      <c r="Z123" s="661"/>
      <c r="AA123" s="661"/>
      <c r="AB123" s="661"/>
      <c r="AC123" s="661"/>
      <c r="AD123" s="661"/>
      <c r="AE123" s="661"/>
      <c r="AF123" s="661"/>
      <c r="AG123" s="661"/>
      <c r="AH123" s="661"/>
      <c r="AI123" s="661"/>
      <c r="AJ123" s="661"/>
      <c r="AK123" s="661"/>
      <c r="AL123" s="662"/>
      <c r="AM123" s="663"/>
      <c r="AN123" s="664"/>
      <c r="AO123" s="664"/>
      <c r="AP123" s="664"/>
      <c r="AQ123" s="664"/>
      <c r="AR123" s="664"/>
      <c r="AS123" s="664"/>
      <c r="AT123" s="664"/>
      <c r="AU123" s="664"/>
      <c r="AV123" s="664"/>
      <c r="AW123" s="664"/>
      <c r="AX123" s="665"/>
      <c r="AY123" s="71"/>
      <c r="AZ123" s="633"/>
      <c r="BA123" s="635"/>
      <c r="BB123" s="746"/>
      <c r="BC123" s="746"/>
      <c r="BD123" s="645"/>
      <c r="BE123" s="646"/>
      <c r="BF123" s="646"/>
      <c r="BG123" s="646"/>
      <c r="BH123" s="646"/>
      <c r="BI123" s="646"/>
      <c r="BJ123" s="646"/>
      <c r="BK123" s="646"/>
      <c r="BL123" s="646"/>
      <c r="BM123" s="646"/>
      <c r="BN123" s="646"/>
      <c r="BO123" s="646"/>
      <c r="BP123" s="646"/>
      <c r="BQ123" s="646"/>
      <c r="BR123" s="646"/>
      <c r="BS123" s="646"/>
      <c r="BT123" s="646"/>
      <c r="BU123" s="783"/>
      <c r="BV123" s="788"/>
      <c r="BW123" s="789"/>
      <c r="BX123" s="789"/>
      <c r="BY123" s="789"/>
      <c r="BZ123" s="789"/>
      <c r="CA123" s="789"/>
      <c r="CB123" s="789"/>
      <c r="CC123" s="789"/>
      <c r="CD123" s="789"/>
      <c r="CE123" s="789"/>
      <c r="CF123" s="789"/>
      <c r="CG123" s="789"/>
      <c r="CH123" s="789"/>
      <c r="CI123" s="789"/>
      <c r="CJ123" s="789"/>
      <c r="CK123" s="790"/>
      <c r="ES123" s="72"/>
      <c r="ET123" s="72"/>
      <c r="EU123" s="72"/>
      <c r="EV123" s="72"/>
      <c r="EW123" s="72"/>
      <c r="EX123" s="72"/>
      <c r="EY123" s="72"/>
      <c r="EZ123" s="72"/>
      <c r="FA123" s="72"/>
      <c r="FB123" s="72"/>
      <c r="FC123" s="72"/>
      <c r="FD123" s="72"/>
      <c r="FE123" s="72"/>
      <c r="FF123" s="72"/>
      <c r="FG123" s="72"/>
      <c r="FH123" s="72"/>
      <c r="FI123" s="72"/>
      <c r="FJ123" s="72"/>
      <c r="FK123" s="72"/>
      <c r="FL123" s="72"/>
      <c r="FM123" s="72"/>
    </row>
    <row r="124" spans="2:172" ht="5.25" customHeight="1">
      <c r="B124" s="633"/>
      <c r="C124" s="634"/>
      <c r="D124" s="661"/>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1"/>
      <c r="AA124" s="661"/>
      <c r="AB124" s="661"/>
      <c r="AC124" s="661"/>
      <c r="AD124" s="661"/>
      <c r="AE124" s="661"/>
      <c r="AF124" s="661"/>
      <c r="AG124" s="661"/>
      <c r="AH124" s="661"/>
      <c r="AI124" s="661"/>
      <c r="AJ124" s="661"/>
      <c r="AK124" s="661"/>
      <c r="AL124" s="662"/>
      <c r="AM124" s="663"/>
      <c r="AN124" s="664"/>
      <c r="AO124" s="664"/>
      <c r="AP124" s="664"/>
      <c r="AQ124" s="664"/>
      <c r="AR124" s="664"/>
      <c r="AS124" s="664"/>
      <c r="AT124" s="664"/>
      <c r="AU124" s="664"/>
      <c r="AV124" s="664"/>
      <c r="AW124" s="664"/>
      <c r="AX124" s="665"/>
      <c r="AY124" s="71"/>
      <c r="AZ124" s="633"/>
      <c r="BA124" s="635"/>
      <c r="BB124" s="746"/>
      <c r="BC124" s="746"/>
      <c r="BD124" s="645"/>
      <c r="BE124" s="646"/>
      <c r="BF124" s="646"/>
      <c r="BG124" s="646"/>
      <c r="BH124" s="646"/>
      <c r="BI124" s="646"/>
      <c r="BJ124" s="646"/>
      <c r="BK124" s="646"/>
      <c r="BL124" s="646"/>
      <c r="BM124" s="646"/>
      <c r="BN124" s="646"/>
      <c r="BO124" s="646"/>
      <c r="BP124" s="646"/>
      <c r="BQ124" s="646"/>
      <c r="BR124" s="646"/>
      <c r="BS124" s="646"/>
      <c r="BT124" s="646"/>
      <c r="BU124" s="783"/>
      <c r="BV124" s="788"/>
      <c r="BW124" s="789"/>
      <c r="BX124" s="789"/>
      <c r="BY124" s="789"/>
      <c r="BZ124" s="789"/>
      <c r="CA124" s="789"/>
      <c r="CB124" s="789"/>
      <c r="CC124" s="789"/>
      <c r="CD124" s="789"/>
      <c r="CE124" s="789"/>
      <c r="CF124" s="789"/>
      <c r="CG124" s="789"/>
      <c r="CH124" s="789"/>
      <c r="CI124" s="789"/>
      <c r="CJ124" s="789"/>
      <c r="CK124" s="790"/>
      <c r="ES124" s="72"/>
      <c r="ET124" s="72"/>
      <c r="EU124" s="72"/>
      <c r="EV124" s="72"/>
      <c r="EW124" s="72"/>
      <c r="EX124" s="72"/>
      <c r="EY124" s="72"/>
      <c r="EZ124" s="72"/>
      <c r="FA124" s="72"/>
      <c r="FB124" s="72"/>
      <c r="FC124" s="72"/>
      <c r="FD124" s="72"/>
      <c r="FE124" s="72"/>
      <c r="FF124" s="72"/>
      <c r="FG124" s="72"/>
      <c r="FH124" s="72"/>
      <c r="FI124" s="72"/>
      <c r="FJ124" s="72"/>
      <c r="FK124" s="72"/>
      <c r="FL124" s="72"/>
      <c r="FM124" s="72"/>
    </row>
    <row r="125" spans="2:172" ht="5.25" customHeight="1">
      <c r="B125" s="633"/>
      <c r="C125" s="634"/>
      <c r="D125" s="661"/>
      <c r="E125" s="661"/>
      <c r="F125" s="661"/>
      <c r="G125" s="661"/>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1"/>
      <c r="AL125" s="662"/>
      <c r="AM125" s="663"/>
      <c r="AN125" s="664"/>
      <c r="AO125" s="664"/>
      <c r="AP125" s="664"/>
      <c r="AQ125" s="664"/>
      <c r="AR125" s="664"/>
      <c r="AS125" s="664"/>
      <c r="AT125" s="664"/>
      <c r="AU125" s="664"/>
      <c r="AV125" s="664"/>
      <c r="AW125" s="664"/>
      <c r="AX125" s="665"/>
      <c r="AY125" s="72"/>
      <c r="AZ125" s="633"/>
      <c r="BA125" s="635"/>
      <c r="BB125" s="746"/>
      <c r="BC125" s="746"/>
      <c r="BD125" s="647"/>
      <c r="BE125" s="648"/>
      <c r="BF125" s="648"/>
      <c r="BG125" s="648"/>
      <c r="BH125" s="648"/>
      <c r="BI125" s="648"/>
      <c r="BJ125" s="648"/>
      <c r="BK125" s="648"/>
      <c r="BL125" s="648"/>
      <c r="BM125" s="648"/>
      <c r="BN125" s="648"/>
      <c r="BO125" s="648"/>
      <c r="BP125" s="648"/>
      <c r="BQ125" s="648"/>
      <c r="BR125" s="648"/>
      <c r="BS125" s="648"/>
      <c r="BT125" s="648"/>
      <c r="BU125" s="784"/>
      <c r="BV125" s="791"/>
      <c r="BW125" s="792"/>
      <c r="BX125" s="792"/>
      <c r="BY125" s="792"/>
      <c r="BZ125" s="792"/>
      <c r="CA125" s="792"/>
      <c r="CB125" s="792"/>
      <c r="CC125" s="792"/>
      <c r="CD125" s="792"/>
      <c r="CE125" s="792"/>
      <c r="CF125" s="792"/>
      <c r="CG125" s="792"/>
      <c r="CH125" s="792"/>
      <c r="CI125" s="792"/>
      <c r="CJ125" s="792"/>
      <c r="CK125" s="793"/>
      <c r="ES125" s="72"/>
      <c r="ET125" s="72"/>
      <c r="EU125" s="72"/>
      <c r="EV125" s="72"/>
      <c r="EW125" s="72"/>
      <c r="EX125" s="72"/>
      <c r="EY125" s="72"/>
      <c r="EZ125" s="72"/>
      <c r="FA125" s="72"/>
      <c r="FB125" s="72"/>
      <c r="FC125" s="72"/>
      <c r="FD125" s="72"/>
      <c r="FE125" s="72"/>
      <c r="FF125" s="72"/>
      <c r="FG125" s="72"/>
      <c r="FH125" s="72"/>
      <c r="FI125" s="72"/>
      <c r="FJ125" s="72"/>
      <c r="FK125" s="72"/>
      <c r="FL125" s="72"/>
      <c r="FM125" s="72"/>
    </row>
    <row r="126" spans="2:172" ht="5.25" customHeight="1">
      <c r="B126" s="633"/>
      <c r="C126" s="634"/>
      <c r="D126" s="659"/>
      <c r="E126" s="659"/>
      <c r="F126" s="659"/>
      <c r="G126" s="659"/>
      <c r="H126" s="659"/>
      <c r="I126" s="659"/>
      <c r="J126" s="659"/>
      <c r="K126" s="659"/>
      <c r="L126" s="659"/>
      <c r="M126" s="659"/>
      <c r="N126" s="659"/>
      <c r="O126" s="659"/>
      <c r="P126" s="659"/>
      <c r="Q126" s="659"/>
      <c r="R126" s="659"/>
      <c r="S126" s="659"/>
      <c r="T126" s="659"/>
      <c r="U126" s="659"/>
      <c r="V126" s="659"/>
      <c r="W126" s="659"/>
      <c r="X126" s="659"/>
      <c r="Y126" s="659"/>
      <c r="Z126" s="659"/>
      <c r="AA126" s="659"/>
      <c r="AB126" s="659"/>
      <c r="AC126" s="659"/>
      <c r="AD126" s="659"/>
      <c r="AE126" s="659"/>
      <c r="AF126" s="659"/>
      <c r="AG126" s="659"/>
      <c r="AH126" s="659"/>
      <c r="AI126" s="659"/>
      <c r="AJ126" s="659"/>
      <c r="AK126" s="659"/>
      <c r="AL126" s="660"/>
      <c r="AM126" s="663"/>
      <c r="AN126" s="664"/>
      <c r="AO126" s="664"/>
      <c r="AP126" s="664"/>
      <c r="AQ126" s="664"/>
      <c r="AR126" s="664"/>
      <c r="AS126" s="664"/>
      <c r="AT126" s="664"/>
      <c r="AU126" s="664"/>
      <c r="AV126" s="664"/>
      <c r="AW126" s="664"/>
      <c r="AX126" s="665"/>
      <c r="AY126" s="71"/>
      <c r="AZ126" s="633"/>
      <c r="BA126" s="635"/>
      <c r="BB126" s="709" t="s">
        <v>30</v>
      </c>
      <c r="BC126" s="710"/>
      <c r="BD126" s="715"/>
      <c r="BE126" s="716"/>
      <c r="BF126" s="716"/>
      <c r="BG126" s="716"/>
      <c r="BH126" s="716"/>
      <c r="BI126" s="716"/>
      <c r="BJ126" s="716"/>
      <c r="BK126" s="716"/>
      <c r="BL126" s="716"/>
      <c r="BM126" s="716"/>
      <c r="BN126" s="716"/>
      <c r="BO126" s="716"/>
      <c r="BP126" s="716"/>
      <c r="BQ126" s="716"/>
      <c r="BR126" s="716"/>
      <c r="BS126" s="716"/>
      <c r="BT126" s="716"/>
      <c r="BU126" s="717"/>
      <c r="BV126" s="800"/>
      <c r="BW126" s="801"/>
      <c r="BX126" s="801"/>
      <c r="BY126" s="801"/>
      <c r="BZ126" s="801"/>
      <c r="CA126" s="801"/>
      <c r="CB126" s="801"/>
      <c r="CC126" s="801"/>
      <c r="CD126" s="801"/>
      <c r="CE126" s="801"/>
      <c r="CF126" s="801"/>
      <c r="CG126" s="801"/>
      <c r="CH126" s="801"/>
      <c r="CI126" s="801"/>
      <c r="CJ126" s="801"/>
      <c r="CK126" s="802"/>
      <c r="CL126" s="93"/>
      <c r="CM126" s="92"/>
      <c r="CN126" s="92"/>
      <c r="CO126" s="92"/>
      <c r="CP126" s="92"/>
      <c r="CQ126" s="92"/>
      <c r="CR126" s="92"/>
      <c r="CS126" s="92"/>
      <c r="CT126" s="92"/>
      <c r="CU126" s="92"/>
      <c r="CV126" s="69"/>
      <c r="CW126" s="69"/>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82"/>
      <c r="EU126" s="82"/>
      <c r="EV126" s="82"/>
      <c r="EW126" s="82"/>
      <c r="EX126" s="71"/>
      <c r="EY126" s="71"/>
      <c r="EZ126" s="71"/>
      <c r="FA126" s="71"/>
      <c r="FB126" s="71"/>
      <c r="FC126" s="71"/>
      <c r="FD126" s="71"/>
      <c r="FE126" s="71"/>
      <c r="FF126" s="71"/>
      <c r="FG126" s="71"/>
      <c r="FH126" s="71"/>
      <c r="FI126" s="71"/>
      <c r="FJ126" s="72"/>
      <c r="FK126" s="72"/>
      <c r="FL126" s="72"/>
      <c r="FM126" s="72"/>
    </row>
    <row r="127" spans="2:172" ht="5.25" customHeight="1">
      <c r="B127" s="633"/>
      <c r="C127" s="634"/>
      <c r="D127" s="661"/>
      <c r="E127" s="661"/>
      <c r="F127" s="661"/>
      <c r="G127" s="661"/>
      <c r="H127" s="661"/>
      <c r="I127" s="661"/>
      <c r="J127" s="661"/>
      <c r="K127" s="661"/>
      <c r="L127" s="661"/>
      <c r="M127" s="661"/>
      <c r="N127" s="661"/>
      <c r="O127" s="661"/>
      <c r="P127" s="661"/>
      <c r="Q127" s="661"/>
      <c r="R127" s="661"/>
      <c r="S127" s="661"/>
      <c r="T127" s="661"/>
      <c r="U127" s="661"/>
      <c r="V127" s="661"/>
      <c r="W127" s="661"/>
      <c r="X127" s="661"/>
      <c r="Y127" s="661"/>
      <c r="Z127" s="661"/>
      <c r="AA127" s="661"/>
      <c r="AB127" s="661"/>
      <c r="AC127" s="661"/>
      <c r="AD127" s="661"/>
      <c r="AE127" s="661"/>
      <c r="AF127" s="661"/>
      <c r="AG127" s="661"/>
      <c r="AH127" s="661"/>
      <c r="AI127" s="661"/>
      <c r="AJ127" s="661"/>
      <c r="AK127" s="661"/>
      <c r="AL127" s="662"/>
      <c r="AM127" s="663"/>
      <c r="AN127" s="664"/>
      <c r="AO127" s="664"/>
      <c r="AP127" s="664"/>
      <c r="AQ127" s="664"/>
      <c r="AR127" s="664"/>
      <c r="AS127" s="664"/>
      <c r="AT127" s="664"/>
      <c r="AU127" s="664"/>
      <c r="AV127" s="664"/>
      <c r="AW127" s="664"/>
      <c r="AX127" s="665"/>
      <c r="AY127" s="71"/>
      <c r="AZ127" s="633"/>
      <c r="BA127" s="635"/>
      <c r="BB127" s="711"/>
      <c r="BC127" s="712"/>
      <c r="BD127" s="718"/>
      <c r="BE127" s="719"/>
      <c r="BF127" s="719"/>
      <c r="BG127" s="719"/>
      <c r="BH127" s="719"/>
      <c r="BI127" s="719"/>
      <c r="BJ127" s="719"/>
      <c r="BK127" s="719"/>
      <c r="BL127" s="719"/>
      <c r="BM127" s="719"/>
      <c r="BN127" s="719"/>
      <c r="BO127" s="719"/>
      <c r="BP127" s="719"/>
      <c r="BQ127" s="719"/>
      <c r="BR127" s="719"/>
      <c r="BS127" s="719"/>
      <c r="BT127" s="719"/>
      <c r="BU127" s="720"/>
      <c r="BV127" s="676"/>
      <c r="BW127" s="677"/>
      <c r="BX127" s="677"/>
      <c r="BY127" s="677"/>
      <c r="BZ127" s="677"/>
      <c r="CA127" s="677"/>
      <c r="CB127" s="677"/>
      <c r="CC127" s="677"/>
      <c r="CD127" s="677"/>
      <c r="CE127" s="677"/>
      <c r="CF127" s="677"/>
      <c r="CG127" s="677"/>
      <c r="CH127" s="677"/>
      <c r="CI127" s="677"/>
      <c r="CJ127" s="677"/>
      <c r="CK127" s="678"/>
      <c r="CL127" s="93"/>
      <c r="CM127" s="92"/>
      <c r="CN127" s="92"/>
      <c r="CO127" s="92"/>
      <c r="CP127" s="92"/>
      <c r="CQ127" s="92"/>
      <c r="CR127" s="92"/>
      <c r="CS127" s="92"/>
      <c r="CT127" s="92"/>
      <c r="CU127" s="92"/>
      <c r="CV127" s="69"/>
      <c r="CW127" s="69"/>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82"/>
      <c r="EU127" s="82"/>
      <c r="EV127" s="82"/>
      <c r="EW127" s="82"/>
      <c r="EX127" s="71"/>
      <c r="EY127" s="71"/>
      <c r="EZ127" s="71"/>
      <c r="FA127" s="71"/>
      <c r="FB127" s="71"/>
      <c r="FC127" s="71"/>
      <c r="FD127" s="71"/>
      <c r="FE127" s="71"/>
      <c r="FF127" s="71"/>
      <c r="FG127" s="71"/>
      <c r="FH127" s="71"/>
      <c r="FI127" s="71"/>
      <c r="FJ127" s="72"/>
      <c r="FK127" s="72"/>
      <c r="FL127" s="72"/>
      <c r="FM127" s="72"/>
    </row>
    <row r="128" spans="2:172" ht="5.25" customHeight="1">
      <c r="B128" s="633"/>
      <c r="C128" s="634"/>
      <c r="D128" s="661"/>
      <c r="E128" s="661"/>
      <c r="F128" s="661"/>
      <c r="G128" s="661"/>
      <c r="H128" s="661"/>
      <c r="I128" s="661"/>
      <c r="J128" s="661"/>
      <c r="K128" s="661"/>
      <c r="L128" s="661"/>
      <c r="M128" s="661"/>
      <c r="N128" s="661"/>
      <c r="O128" s="661"/>
      <c r="P128" s="661"/>
      <c r="Q128" s="661"/>
      <c r="R128" s="661"/>
      <c r="S128" s="661"/>
      <c r="T128" s="661"/>
      <c r="U128" s="661"/>
      <c r="V128" s="661"/>
      <c r="W128" s="661"/>
      <c r="X128" s="661"/>
      <c r="Y128" s="661"/>
      <c r="Z128" s="661"/>
      <c r="AA128" s="661"/>
      <c r="AB128" s="661"/>
      <c r="AC128" s="661"/>
      <c r="AD128" s="661"/>
      <c r="AE128" s="661"/>
      <c r="AF128" s="661"/>
      <c r="AG128" s="661"/>
      <c r="AH128" s="661"/>
      <c r="AI128" s="661"/>
      <c r="AJ128" s="661"/>
      <c r="AK128" s="661"/>
      <c r="AL128" s="662"/>
      <c r="AM128" s="663"/>
      <c r="AN128" s="664"/>
      <c r="AO128" s="664"/>
      <c r="AP128" s="664"/>
      <c r="AQ128" s="664"/>
      <c r="AR128" s="664"/>
      <c r="AS128" s="664"/>
      <c r="AT128" s="664"/>
      <c r="AU128" s="664"/>
      <c r="AV128" s="664"/>
      <c r="AW128" s="664"/>
      <c r="AX128" s="665"/>
      <c r="AY128" s="71"/>
      <c r="AZ128" s="633"/>
      <c r="BA128" s="635"/>
      <c r="BB128" s="711"/>
      <c r="BC128" s="712"/>
      <c r="BD128" s="718"/>
      <c r="BE128" s="719"/>
      <c r="BF128" s="719"/>
      <c r="BG128" s="719"/>
      <c r="BH128" s="719"/>
      <c r="BI128" s="719"/>
      <c r="BJ128" s="719"/>
      <c r="BK128" s="719"/>
      <c r="BL128" s="719"/>
      <c r="BM128" s="719"/>
      <c r="BN128" s="719"/>
      <c r="BO128" s="719"/>
      <c r="BP128" s="719"/>
      <c r="BQ128" s="719"/>
      <c r="BR128" s="719"/>
      <c r="BS128" s="719"/>
      <c r="BT128" s="719"/>
      <c r="BU128" s="720"/>
      <c r="BV128" s="676"/>
      <c r="BW128" s="677"/>
      <c r="BX128" s="677"/>
      <c r="BY128" s="677"/>
      <c r="BZ128" s="677"/>
      <c r="CA128" s="677"/>
      <c r="CB128" s="677"/>
      <c r="CC128" s="677"/>
      <c r="CD128" s="677"/>
      <c r="CE128" s="677"/>
      <c r="CF128" s="677"/>
      <c r="CG128" s="677"/>
      <c r="CH128" s="677"/>
      <c r="CI128" s="677"/>
      <c r="CJ128" s="677"/>
      <c r="CK128" s="678"/>
      <c r="CL128" s="93"/>
      <c r="CM128" s="92"/>
      <c r="CN128" s="92"/>
      <c r="CO128" s="92"/>
      <c r="CP128" s="92"/>
      <c r="CQ128" s="92"/>
      <c r="CR128" s="92"/>
      <c r="CS128" s="92"/>
      <c r="CT128" s="92"/>
      <c r="CU128" s="92"/>
      <c r="DO128" s="71"/>
      <c r="DP128" s="71"/>
      <c r="DQ128" s="71"/>
      <c r="DR128" s="71"/>
      <c r="DS128" s="71"/>
      <c r="DT128" s="71"/>
      <c r="DU128" s="71"/>
      <c r="DV128" s="71"/>
      <c r="DW128" s="71"/>
      <c r="DX128" s="71"/>
      <c r="DY128" s="71"/>
      <c r="DZ128" s="71"/>
      <c r="EA128" s="71"/>
      <c r="EB128" s="71"/>
      <c r="EC128" s="71"/>
      <c r="ED128" s="71"/>
      <c r="EE128" s="71"/>
      <c r="EF128" s="71"/>
      <c r="EG128" s="71"/>
      <c r="EH128" s="71"/>
      <c r="EI128" s="71"/>
      <c r="EJ128" s="71"/>
      <c r="EK128" s="71"/>
      <c r="EL128" s="71"/>
      <c r="EM128" s="71"/>
      <c r="EN128" s="71"/>
      <c r="EO128" s="71"/>
      <c r="EP128" s="71"/>
      <c r="EQ128" s="71"/>
      <c r="ER128" s="71"/>
      <c r="ES128" s="71"/>
      <c r="ET128" s="82"/>
      <c r="EU128" s="82"/>
      <c r="EV128" s="82"/>
      <c r="EW128" s="82"/>
      <c r="EX128" s="71"/>
      <c r="EY128" s="71"/>
      <c r="EZ128" s="71"/>
      <c r="FA128" s="71"/>
      <c r="FB128" s="71"/>
      <c r="FC128" s="71"/>
      <c r="FD128" s="71"/>
      <c r="FE128" s="71"/>
      <c r="FF128" s="71"/>
      <c r="FG128" s="71"/>
      <c r="FH128" s="71"/>
      <c r="FI128" s="71"/>
      <c r="FJ128" s="72"/>
      <c r="FK128" s="72"/>
      <c r="FL128" s="72"/>
      <c r="FM128" s="72"/>
    </row>
    <row r="129" spans="2:169" ht="5.25" customHeight="1">
      <c r="B129" s="633"/>
      <c r="C129" s="634"/>
      <c r="D129" s="661"/>
      <c r="E129" s="661"/>
      <c r="F129" s="661"/>
      <c r="G129" s="661"/>
      <c r="H129" s="661"/>
      <c r="I129" s="661"/>
      <c r="J129" s="661"/>
      <c r="K129" s="661"/>
      <c r="L129" s="661"/>
      <c r="M129" s="661"/>
      <c r="N129" s="661"/>
      <c r="O129" s="661"/>
      <c r="P129" s="661"/>
      <c r="Q129" s="661"/>
      <c r="R129" s="661"/>
      <c r="S129" s="661"/>
      <c r="T129" s="661"/>
      <c r="U129" s="661"/>
      <c r="V129" s="661"/>
      <c r="W129" s="661"/>
      <c r="X129" s="661"/>
      <c r="Y129" s="661"/>
      <c r="Z129" s="661"/>
      <c r="AA129" s="661"/>
      <c r="AB129" s="661"/>
      <c r="AC129" s="661"/>
      <c r="AD129" s="661"/>
      <c r="AE129" s="661"/>
      <c r="AF129" s="661"/>
      <c r="AG129" s="661"/>
      <c r="AH129" s="661"/>
      <c r="AI129" s="661"/>
      <c r="AJ129" s="661"/>
      <c r="AK129" s="661"/>
      <c r="AL129" s="662"/>
      <c r="AM129" s="663"/>
      <c r="AN129" s="664"/>
      <c r="AO129" s="664"/>
      <c r="AP129" s="664"/>
      <c r="AQ129" s="664"/>
      <c r="AR129" s="664"/>
      <c r="AS129" s="664"/>
      <c r="AT129" s="664"/>
      <c r="AU129" s="664"/>
      <c r="AV129" s="664"/>
      <c r="AW129" s="664"/>
      <c r="AX129" s="665"/>
      <c r="AY129" s="71"/>
      <c r="AZ129" s="633"/>
      <c r="BA129" s="635"/>
      <c r="BB129" s="711"/>
      <c r="BC129" s="712"/>
      <c r="BD129" s="718"/>
      <c r="BE129" s="719"/>
      <c r="BF129" s="719"/>
      <c r="BG129" s="719"/>
      <c r="BH129" s="719"/>
      <c r="BI129" s="719"/>
      <c r="BJ129" s="719"/>
      <c r="BK129" s="719"/>
      <c r="BL129" s="719"/>
      <c r="BM129" s="719"/>
      <c r="BN129" s="719"/>
      <c r="BO129" s="719"/>
      <c r="BP129" s="719"/>
      <c r="BQ129" s="719"/>
      <c r="BR129" s="719"/>
      <c r="BS129" s="719"/>
      <c r="BT129" s="719"/>
      <c r="BU129" s="720"/>
      <c r="BV129" s="676"/>
      <c r="BW129" s="677"/>
      <c r="BX129" s="677"/>
      <c r="BY129" s="677"/>
      <c r="BZ129" s="677"/>
      <c r="CA129" s="677"/>
      <c r="CB129" s="677"/>
      <c r="CC129" s="677"/>
      <c r="CD129" s="677"/>
      <c r="CE129" s="677"/>
      <c r="CF129" s="677"/>
      <c r="CG129" s="677"/>
      <c r="CH129" s="677"/>
      <c r="CI129" s="677"/>
      <c r="CJ129" s="677"/>
      <c r="CK129" s="678"/>
      <c r="CL129" s="93"/>
      <c r="CM129" s="92"/>
      <c r="CN129" s="92"/>
      <c r="CO129" s="92"/>
      <c r="CP129" s="92"/>
      <c r="CQ129" s="92"/>
      <c r="CR129" s="92"/>
      <c r="CS129" s="92"/>
      <c r="CT129" s="92"/>
      <c r="CU129" s="92"/>
      <c r="DO129" s="71"/>
      <c r="DP129" s="71"/>
      <c r="DQ129" s="71"/>
      <c r="DR129" s="71"/>
      <c r="DS129" s="71"/>
      <c r="DT129" s="71"/>
      <c r="DU129" s="71"/>
      <c r="DV129" s="71"/>
      <c r="DW129" s="71"/>
      <c r="DX129" s="71"/>
      <c r="DY129" s="71"/>
      <c r="DZ129" s="71"/>
      <c r="EA129" s="71"/>
      <c r="EB129" s="71"/>
      <c r="EC129" s="71"/>
      <c r="ED129" s="71"/>
      <c r="EE129" s="71"/>
      <c r="EF129" s="71"/>
      <c r="EG129" s="71"/>
      <c r="EH129" s="71"/>
      <c r="EI129" s="71"/>
      <c r="EJ129" s="71"/>
      <c r="EK129" s="71"/>
      <c r="EL129" s="71"/>
      <c r="EM129" s="71"/>
      <c r="EN129" s="71"/>
      <c r="EO129" s="71"/>
      <c r="EP129" s="71"/>
      <c r="EQ129" s="71"/>
      <c r="ER129" s="71"/>
      <c r="ES129" s="71"/>
      <c r="ET129" s="82"/>
      <c r="EU129" s="82"/>
      <c r="EV129" s="82"/>
      <c r="EW129" s="82"/>
      <c r="EX129" s="71"/>
      <c r="EY129" s="71"/>
      <c r="EZ129" s="71"/>
      <c r="FA129" s="71"/>
      <c r="FB129" s="71"/>
      <c r="FC129" s="71"/>
      <c r="FD129" s="71"/>
      <c r="FE129" s="71"/>
      <c r="FF129" s="71"/>
      <c r="FG129" s="71"/>
      <c r="FH129" s="71"/>
      <c r="FI129" s="71"/>
      <c r="FJ129" s="72"/>
      <c r="FK129" s="72"/>
      <c r="FL129" s="72"/>
      <c r="FM129" s="72"/>
    </row>
    <row r="130" spans="2:169" ht="5.25" customHeight="1">
      <c r="B130" s="633"/>
      <c r="C130" s="634"/>
      <c r="D130" s="661"/>
      <c r="E130" s="661"/>
      <c r="F130" s="661"/>
      <c r="G130" s="661"/>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2"/>
      <c r="AM130" s="663"/>
      <c r="AN130" s="664"/>
      <c r="AO130" s="664"/>
      <c r="AP130" s="664"/>
      <c r="AQ130" s="664"/>
      <c r="AR130" s="664"/>
      <c r="AS130" s="664"/>
      <c r="AT130" s="664"/>
      <c r="AU130" s="664"/>
      <c r="AV130" s="664"/>
      <c r="AW130" s="664"/>
      <c r="AX130" s="665"/>
      <c r="AY130" s="71"/>
      <c r="AZ130" s="633"/>
      <c r="BA130" s="635"/>
      <c r="BB130" s="711"/>
      <c r="BC130" s="712"/>
      <c r="BD130" s="721"/>
      <c r="BE130" s="722"/>
      <c r="BF130" s="722"/>
      <c r="BG130" s="722"/>
      <c r="BH130" s="722"/>
      <c r="BI130" s="722"/>
      <c r="BJ130" s="722"/>
      <c r="BK130" s="722"/>
      <c r="BL130" s="722"/>
      <c r="BM130" s="722"/>
      <c r="BN130" s="722"/>
      <c r="BO130" s="722"/>
      <c r="BP130" s="722"/>
      <c r="BQ130" s="722"/>
      <c r="BR130" s="722"/>
      <c r="BS130" s="722"/>
      <c r="BT130" s="722"/>
      <c r="BU130" s="723"/>
      <c r="BV130" s="727"/>
      <c r="BW130" s="728"/>
      <c r="BX130" s="728"/>
      <c r="BY130" s="728"/>
      <c r="BZ130" s="728"/>
      <c r="CA130" s="728"/>
      <c r="CB130" s="728"/>
      <c r="CC130" s="728"/>
      <c r="CD130" s="728"/>
      <c r="CE130" s="728"/>
      <c r="CF130" s="728"/>
      <c r="CG130" s="728"/>
      <c r="CH130" s="728"/>
      <c r="CI130" s="728"/>
      <c r="CJ130" s="728"/>
      <c r="CK130" s="729"/>
      <c r="CL130" s="93"/>
      <c r="CM130" s="92"/>
      <c r="CN130" s="92"/>
      <c r="CO130" s="92"/>
      <c r="CP130" s="92"/>
      <c r="CQ130" s="92"/>
      <c r="CR130" s="92"/>
      <c r="CS130" s="92"/>
      <c r="CT130" s="92"/>
      <c r="CU130" s="92"/>
      <c r="DO130" s="71"/>
      <c r="DP130" s="71"/>
      <c r="DQ130" s="71"/>
      <c r="DR130" s="71"/>
      <c r="DS130" s="71"/>
      <c r="DT130" s="71"/>
      <c r="DU130" s="71"/>
      <c r="DV130" s="71"/>
      <c r="DW130" s="71"/>
      <c r="DX130" s="71"/>
      <c r="DY130" s="71"/>
      <c r="DZ130" s="71"/>
      <c r="EA130" s="71"/>
      <c r="EB130" s="71"/>
      <c r="EC130" s="71"/>
      <c r="ED130" s="71"/>
      <c r="EE130" s="71"/>
      <c r="EF130" s="71"/>
      <c r="EG130" s="71"/>
      <c r="EH130" s="71"/>
      <c r="EI130" s="71"/>
      <c r="EJ130" s="71"/>
      <c r="EK130" s="71"/>
      <c r="EL130" s="71"/>
      <c r="EM130" s="71"/>
      <c r="EN130" s="71"/>
      <c r="EO130" s="71"/>
      <c r="EP130" s="71"/>
      <c r="EQ130" s="71"/>
      <c r="ER130" s="71"/>
      <c r="ES130" s="71"/>
      <c r="ET130" s="82"/>
      <c r="EU130" s="82"/>
      <c r="EV130" s="82"/>
      <c r="EW130" s="82"/>
      <c r="EX130" s="71"/>
      <c r="EY130" s="71"/>
      <c r="EZ130" s="71"/>
      <c r="FA130" s="71"/>
      <c r="FB130" s="71"/>
      <c r="FC130" s="71"/>
      <c r="FD130" s="71"/>
      <c r="FE130" s="71"/>
      <c r="FF130" s="71"/>
      <c r="FG130" s="71"/>
      <c r="FH130" s="71"/>
      <c r="FI130" s="71"/>
      <c r="FJ130" s="72"/>
      <c r="FK130" s="72"/>
      <c r="FL130" s="72"/>
      <c r="FM130" s="72"/>
    </row>
    <row r="131" spans="2:169" ht="5.25" customHeight="1">
      <c r="B131" s="633"/>
      <c r="C131" s="634"/>
      <c r="D131" s="659"/>
      <c r="E131" s="659"/>
      <c r="F131" s="659"/>
      <c r="G131" s="659"/>
      <c r="H131" s="659"/>
      <c r="I131" s="659"/>
      <c r="J131" s="659"/>
      <c r="K131" s="659"/>
      <c r="L131" s="659"/>
      <c r="M131" s="659"/>
      <c r="N131" s="659"/>
      <c r="O131" s="659"/>
      <c r="P131" s="659"/>
      <c r="Q131" s="659"/>
      <c r="R131" s="659"/>
      <c r="S131" s="659"/>
      <c r="T131" s="659"/>
      <c r="U131" s="659"/>
      <c r="V131" s="659"/>
      <c r="W131" s="659"/>
      <c r="X131" s="659"/>
      <c r="Y131" s="659"/>
      <c r="Z131" s="659"/>
      <c r="AA131" s="659"/>
      <c r="AB131" s="659"/>
      <c r="AC131" s="659"/>
      <c r="AD131" s="659"/>
      <c r="AE131" s="659"/>
      <c r="AF131" s="659"/>
      <c r="AG131" s="659"/>
      <c r="AH131" s="659"/>
      <c r="AI131" s="659"/>
      <c r="AJ131" s="659"/>
      <c r="AK131" s="659"/>
      <c r="AL131" s="660"/>
      <c r="AM131" s="663"/>
      <c r="AN131" s="664"/>
      <c r="AO131" s="664"/>
      <c r="AP131" s="664"/>
      <c r="AQ131" s="664"/>
      <c r="AR131" s="664"/>
      <c r="AS131" s="664"/>
      <c r="AT131" s="664"/>
      <c r="AU131" s="664"/>
      <c r="AV131" s="664"/>
      <c r="AW131" s="664"/>
      <c r="AX131" s="665"/>
      <c r="AY131" s="71"/>
      <c r="AZ131" s="633"/>
      <c r="BA131" s="635"/>
      <c r="BB131" s="711"/>
      <c r="BC131" s="712"/>
      <c r="BD131" s="730"/>
      <c r="BE131" s="731"/>
      <c r="BF131" s="731"/>
      <c r="BG131" s="731"/>
      <c r="BH131" s="731"/>
      <c r="BI131" s="731"/>
      <c r="BJ131" s="731"/>
      <c r="BK131" s="731"/>
      <c r="BL131" s="731"/>
      <c r="BM131" s="731"/>
      <c r="BN131" s="731"/>
      <c r="BO131" s="731"/>
      <c r="BP131" s="731"/>
      <c r="BQ131" s="731"/>
      <c r="BR131" s="731"/>
      <c r="BS131" s="731"/>
      <c r="BT131" s="731"/>
      <c r="BU131" s="732"/>
      <c r="BV131" s="673"/>
      <c r="BW131" s="674"/>
      <c r="BX131" s="674"/>
      <c r="BY131" s="674"/>
      <c r="BZ131" s="674"/>
      <c r="CA131" s="674"/>
      <c r="CB131" s="674"/>
      <c r="CC131" s="674"/>
      <c r="CD131" s="674"/>
      <c r="CE131" s="674"/>
      <c r="CF131" s="674"/>
      <c r="CG131" s="674"/>
      <c r="CH131" s="674"/>
      <c r="CI131" s="674"/>
      <c r="CJ131" s="674"/>
      <c r="CK131" s="675"/>
      <c r="DD131" s="80"/>
      <c r="DE131" s="80"/>
      <c r="DF131" s="80"/>
      <c r="DG131" s="80"/>
      <c r="DH131" s="80"/>
      <c r="DI131" s="80"/>
      <c r="DJ131" s="80"/>
      <c r="DK131" s="80"/>
      <c r="DL131" s="80"/>
      <c r="DM131" s="80"/>
      <c r="DN131" s="80"/>
      <c r="DO131" s="80"/>
      <c r="DP131" s="80"/>
      <c r="DQ131" s="80"/>
      <c r="DR131" s="80"/>
      <c r="DS131" s="80"/>
      <c r="DT131" s="80"/>
    </row>
    <row r="132" spans="2:169" ht="5.25" customHeight="1">
      <c r="B132" s="633"/>
      <c r="C132" s="634"/>
      <c r="D132" s="661"/>
      <c r="E132" s="661"/>
      <c r="F132" s="661"/>
      <c r="G132" s="661"/>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2"/>
      <c r="AM132" s="663"/>
      <c r="AN132" s="664"/>
      <c r="AO132" s="664"/>
      <c r="AP132" s="664"/>
      <c r="AQ132" s="664"/>
      <c r="AR132" s="664"/>
      <c r="AS132" s="664"/>
      <c r="AT132" s="664"/>
      <c r="AU132" s="664"/>
      <c r="AV132" s="664"/>
      <c r="AW132" s="664"/>
      <c r="AX132" s="665"/>
      <c r="AY132" s="71"/>
      <c r="AZ132" s="633"/>
      <c r="BA132" s="635"/>
      <c r="BB132" s="711"/>
      <c r="BC132" s="712"/>
      <c r="BD132" s="718"/>
      <c r="BE132" s="719"/>
      <c r="BF132" s="719"/>
      <c r="BG132" s="719"/>
      <c r="BH132" s="719"/>
      <c r="BI132" s="719"/>
      <c r="BJ132" s="719"/>
      <c r="BK132" s="719"/>
      <c r="BL132" s="719"/>
      <c r="BM132" s="719"/>
      <c r="BN132" s="719"/>
      <c r="BO132" s="719"/>
      <c r="BP132" s="719"/>
      <c r="BQ132" s="719"/>
      <c r="BR132" s="719"/>
      <c r="BS132" s="719"/>
      <c r="BT132" s="719"/>
      <c r="BU132" s="720"/>
      <c r="BV132" s="676"/>
      <c r="BW132" s="677"/>
      <c r="BX132" s="677"/>
      <c r="BY132" s="677"/>
      <c r="BZ132" s="677"/>
      <c r="CA132" s="677"/>
      <c r="CB132" s="677"/>
      <c r="CC132" s="677"/>
      <c r="CD132" s="677"/>
      <c r="CE132" s="677"/>
      <c r="CF132" s="677"/>
      <c r="CG132" s="677"/>
      <c r="CH132" s="677"/>
      <c r="CI132" s="677"/>
      <c r="CJ132" s="677"/>
      <c r="CK132" s="678"/>
      <c r="DD132" s="85"/>
      <c r="DE132" s="85"/>
      <c r="DF132" s="85"/>
      <c r="DG132" s="85"/>
      <c r="DH132" s="85"/>
      <c r="DI132" s="85"/>
      <c r="DJ132" s="85"/>
      <c r="DK132" s="85"/>
      <c r="DL132" s="85"/>
      <c r="DM132" s="85"/>
      <c r="DN132" s="85"/>
      <c r="DO132" s="85"/>
      <c r="DP132" s="85"/>
      <c r="DQ132" s="85"/>
      <c r="DR132" s="85"/>
      <c r="DS132" s="85"/>
      <c r="DT132" s="85"/>
    </row>
    <row r="133" spans="2:169" ht="5.25" customHeight="1">
      <c r="B133" s="633"/>
      <c r="C133" s="634"/>
      <c r="D133" s="661"/>
      <c r="E133" s="661"/>
      <c r="F133" s="661"/>
      <c r="G133" s="661"/>
      <c r="H133" s="661"/>
      <c r="I133" s="661"/>
      <c r="J133" s="661"/>
      <c r="K133" s="661"/>
      <c r="L133" s="661"/>
      <c r="M133" s="661"/>
      <c r="N133" s="661"/>
      <c r="O133" s="661"/>
      <c r="P133" s="661"/>
      <c r="Q133" s="661"/>
      <c r="R133" s="661"/>
      <c r="S133" s="661"/>
      <c r="T133" s="661"/>
      <c r="U133" s="661"/>
      <c r="V133" s="661"/>
      <c r="W133" s="661"/>
      <c r="X133" s="661"/>
      <c r="Y133" s="661"/>
      <c r="Z133" s="661"/>
      <c r="AA133" s="661"/>
      <c r="AB133" s="661"/>
      <c r="AC133" s="661"/>
      <c r="AD133" s="661"/>
      <c r="AE133" s="661"/>
      <c r="AF133" s="661"/>
      <c r="AG133" s="661"/>
      <c r="AH133" s="661"/>
      <c r="AI133" s="661"/>
      <c r="AJ133" s="661"/>
      <c r="AK133" s="661"/>
      <c r="AL133" s="662"/>
      <c r="AM133" s="663"/>
      <c r="AN133" s="664"/>
      <c r="AO133" s="664"/>
      <c r="AP133" s="664"/>
      <c r="AQ133" s="664"/>
      <c r="AR133" s="664"/>
      <c r="AS133" s="664"/>
      <c r="AT133" s="664"/>
      <c r="AU133" s="664"/>
      <c r="AV133" s="664"/>
      <c r="AW133" s="664"/>
      <c r="AX133" s="665"/>
      <c r="AY133" s="71"/>
      <c r="AZ133" s="633"/>
      <c r="BA133" s="635"/>
      <c r="BB133" s="711"/>
      <c r="BC133" s="712"/>
      <c r="BD133" s="718"/>
      <c r="BE133" s="719"/>
      <c r="BF133" s="719"/>
      <c r="BG133" s="719"/>
      <c r="BH133" s="719"/>
      <c r="BI133" s="719"/>
      <c r="BJ133" s="719"/>
      <c r="BK133" s="719"/>
      <c r="BL133" s="719"/>
      <c r="BM133" s="719"/>
      <c r="BN133" s="719"/>
      <c r="BO133" s="719"/>
      <c r="BP133" s="719"/>
      <c r="BQ133" s="719"/>
      <c r="BR133" s="719"/>
      <c r="BS133" s="719"/>
      <c r="BT133" s="719"/>
      <c r="BU133" s="720"/>
      <c r="BV133" s="676"/>
      <c r="BW133" s="677"/>
      <c r="BX133" s="677"/>
      <c r="BY133" s="677"/>
      <c r="BZ133" s="677"/>
      <c r="CA133" s="677"/>
      <c r="CB133" s="677"/>
      <c r="CC133" s="677"/>
      <c r="CD133" s="677"/>
      <c r="CE133" s="677"/>
      <c r="CF133" s="677"/>
      <c r="CG133" s="677"/>
      <c r="CH133" s="677"/>
      <c r="CI133" s="677"/>
      <c r="CJ133" s="677"/>
      <c r="CK133" s="678"/>
    </row>
    <row r="134" spans="2:169" ht="5.25" customHeight="1">
      <c r="B134" s="633"/>
      <c r="C134" s="634"/>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2"/>
      <c r="AM134" s="663"/>
      <c r="AN134" s="664"/>
      <c r="AO134" s="664"/>
      <c r="AP134" s="664"/>
      <c r="AQ134" s="664"/>
      <c r="AR134" s="664"/>
      <c r="AS134" s="664"/>
      <c r="AT134" s="664"/>
      <c r="AU134" s="664"/>
      <c r="AV134" s="664"/>
      <c r="AW134" s="664"/>
      <c r="AX134" s="665"/>
      <c r="AY134" s="71"/>
      <c r="AZ134" s="633"/>
      <c r="BA134" s="635"/>
      <c r="BB134" s="711"/>
      <c r="BC134" s="712"/>
      <c r="BD134" s="718"/>
      <c r="BE134" s="719"/>
      <c r="BF134" s="719"/>
      <c r="BG134" s="719"/>
      <c r="BH134" s="719"/>
      <c r="BI134" s="719"/>
      <c r="BJ134" s="719"/>
      <c r="BK134" s="719"/>
      <c r="BL134" s="719"/>
      <c r="BM134" s="719"/>
      <c r="BN134" s="719"/>
      <c r="BO134" s="719"/>
      <c r="BP134" s="719"/>
      <c r="BQ134" s="719"/>
      <c r="BR134" s="719"/>
      <c r="BS134" s="719"/>
      <c r="BT134" s="719"/>
      <c r="BU134" s="720"/>
      <c r="BV134" s="676"/>
      <c r="BW134" s="677"/>
      <c r="BX134" s="677"/>
      <c r="BY134" s="677"/>
      <c r="BZ134" s="677"/>
      <c r="CA134" s="677"/>
      <c r="CB134" s="677"/>
      <c r="CC134" s="677"/>
      <c r="CD134" s="677"/>
      <c r="CE134" s="677"/>
      <c r="CF134" s="677"/>
      <c r="CG134" s="677"/>
      <c r="CH134" s="677"/>
      <c r="CI134" s="677"/>
      <c r="CJ134" s="677"/>
      <c r="CK134" s="678"/>
    </row>
    <row r="135" spans="2:169" ht="5.25" customHeight="1">
      <c r="B135" s="633"/>
      <c r="C135" s="634"/>
      <c r="D135" s="661"/>
      <c r="E135" s="661"/>
      <c r="F135" s="661"/>
      <c r="G135" s="661"/>
      <c r="H135" s="661"/>
      <c r="I135" s="661"/>
      <c r="J135" s="661"/>
      <c r="K135" s="661"/>
      <c r="L135" s="661"/>
      <c r="M135" s="661"/>
      <c r="N135" s="661"/>
      <c r="O135" s="661"/>
      <c r="P135" s="661"/>
      <c r="Q135" s="661"/>
      <c r="R135" s="661"/>
      <c r="S135" s="661"/>
      <c r="T135" s="661"/>
      <c r="U135" s="661"/>
      <c r="V135" s="661"/>
      <c r="W135" s="661"/>
      <c r="X135" s="661"/>
      <c r="Y135" s="661"/>
      <c r="Z135" s="661"/>
      <c r="AA135" s="661"/>
      <c r="AB135" s="661"/>
      <c r="AC135" s="661"/>
      <c r="AD135" s="661"/>
      <c r="AE135" s="661"/>
      <c r="AF135" s="661"/>
      <c r="AG135" s="661"/>
      <c r="AH135" s="661"/>
      <c r="AI135" s="661"/>
      <c r="AJ135" s="661"/>
      <c r="AK135" s="661"/>
      <c r="AL135" s="662"/>
      <c r="AM135" s="663"/>
      <c r="AN135" s="664"/>
      <c r="AO135" s="664"/>
      <c r="AP135" s="664"/>
      <c r="AQ135" s="664"/>
      <c r="AR135" s="664"/>
      <c r="AS135" s="664"/>
      <c r="AT135" s="664"/>
      <c r="AU135" s="664"/>
      <c r="AV135" s="664"/>
      <c r="AW135" s="664"/>
      <c r="AX135" s="665"/>
      <c r="AY135" s="71"/>
      <c r="AZ135" s="633"/>
      <c r="BA135" s="635"/>
      <c r="BB135" s="711"/>
      <c r="BC135" s="712"/>
      <c r="BD135" s="721"/>
      <c r="BE135" s="722"/>
      <c r="BF135" s="722"/>
      <c r="BG135" s="722"/>
      <c r="BH135" s="722"/>
      <c r="BI135" s="722"/>
      <c r="BJ135" s="722"/>
      <c r="BK135" s="722"/>
      <c r="BL135" s="722"/>
      <c r="BM135" s="722"/>
      <c r="BN135" s="722"/>
      <c r="BO135" s="722"/>
      <c r="BP135" s="722"/>
      <c r="BQ135" s="722"/>
      <c r="BR135" s="722"/>
      <c r="BS135" s="722"/>
      <c r="BT135" s="722"/>
      <c r="BU135" s="723"/>
      <c r="BV135" s="727"/>
      <c r="BW135" s="728"/>
      <c r="BX135" s="728"/>
      <c r="BY135" s="728"/>
      <c r="BZ135" s="728"/>
      <c r="CA135" s="728"/>
      <c r="CB135" s="728"/>
      <c r="CC135" s="728"/>
      <c r="CD135" s="728"/>
      <c r="CE135" s="728"/>
      <c r="CF135" s="728"/>
      <c r="CG135" s="728"/>
      <c r="CH135" s="728"/>
      <c r="CI135" s="728"/>
      <c r="CJ135" s="728"/>
      <c r="CK135" s="729"/>
    </row>
    <row r="136" spans="2:169" ht="5.25" customHeight="1">
      <c r="B136" s="633"/>
      <c r="C136" s="634"/>
      <c r="D136" s="659"/>
      <c r="E136" s="659"/>
      <c r="F136" s="659"/>
      <c r="G136" s="659"/>
      <c r="H136" s="659"/>
      <c r="I136" s="659"/>
      <c r="J136" s="659"/>
      <c r="K136" s="659"/>
      <c r="L136" s="659"/>
      <c r="M136" s="659"/>
      <c r="N136" s="659"/>
      <c r="O136" s="659"/>
      <c r="P136" s="659"/>
      <c r="Q136" s="659"/>
      <c r="R136" s="659"/>
      <c r="S136" s="659"/>
      <c r="T136" s="659"/>
      <c r="U136" s="659"/>
      <c r="V136" s="659"/>
      <c r="W136" s="659"/>
      <c r="X136" s="659"/>
      <c r="Y136" s="659"/>
      <c r="Z136" s="659"/>
      <c r="AA136" s="659"/>
      <c r="AB136" s="659"/>
      <c r="AC136" s="659"/>
      <c r="AD136" s="659"/>
      <c r="AE136" s="659"/>
      <c r="AF136" s="659"/>
      <c r="AG136" s="659"/>
      <c r="AH136" s="659"/>
      <c r="AI136" s="659"/>
      <c r="AJ136" s="659"/>
      <c r="AK136" s="659"/>
      <c r="AL136" s="660"/>
      <c r="AM136" s="663"/>
      <c r="AN136" s="664"/>
      <c r="AO136" s="664"/>
      <c r="AP136" s="664"/>
      <c r="AQ136" s="664"/>
      <c r="AR136" s="664"/>
      <c r="AS136" s="664"/>
      <c r="AT136" s="664"/>
      <c r="AU136" s="664"/>
      <c r="AV136" s="664"/>
      <c r="AW136" s="664"/>
      <c r="AX136" s="665"/>
      <c r="AY136" s="71"/>
      <c r="AZ136" s="633"/>
      <c r="BA136" s="635"/>
      <c r="BB136" s="711"/>
      <c r="BC136" s="712"/>
      <c r="BD136" s="736"/>
      <c r="BE136" s="737"/>
      <c r="BF136" s="737"/>
      <c r="BG136" s="737"/>
      <c r="BH136" s="737"/>
      <c r="BI136" s="737"/>
      <c r="BJ136" s="737"/>
      <c r="BK136" s="737"/>
      <c r="BL136" s="737"/>
      <c r="BM136" s="737"/>
      <c r="BN136" s="737"/>
      <c r="BO136" s="737"/>
      <c r="BP136" s="737"/>
      <c r="BQ136" s="737"/>
      <c r="BR136" s="737"/>
      <c r="BS136" s="737"/>
      <c r="BT136" s="737"/>
      <c r="BU136" s="738"/>
      <c r="BV136" s="673"/>
      <c r="BW136" s="674"/>
      <c r="BX136" s="674"/>
      <c r="BY136" s="674"/>
      <c r="BZ136" s="674"/>
      <c r="CA136" s="674"/>
      <c r="CB136" s="674"/>
      <c r="CC136" s="674"/>
      <c r="CD136" s="674"/>
      <c r="CE136" s="674"/>
      <c r="CF136" s="674"/>
      <c r="CG136" s="674"/>
      <c r="CH136" s="674"/>
      <c r="CI136" s="674"/>
      <c r="CJ136" s="674"/>
      <c r="CK136" s="675"/>
    </row>
    <row r="137" spans="2:169" ht="5.25" customHeight="1">
      <c r="B137" s="633"/>
      <c r="C137" s="634"/>
      <c r="D137" s="661"/>
      <c r="E137" s="661"/>
      <c r="F137" s="661"/>
      <c r="G137" s="661"/>
      <c r="H137" s="661"/>
      <c r="I137" s="661"/>
      <c r="J137" s="661"/>
      <c r="K137" s="661"/>
      <c r="L137" s="661"/>
      <c r="M137" s="661"/>
      <c r="N137" s="661"/>
      <c r="O137" s="661"/>
      <c r="P137" s="661"/>
      <c r="Q137" s="661"/>
      <c r="R137" s="661"/>
      <c r="S137" s="661"/>
      <c r="T137" s="661"/>
      <c r="U137" s="661"/>
      <c r="V137" s="661"/>
      <c r="W137" s="661"/>
      <c r="X137" s="661"/>
      <c r="Y137" s="661"/>
      <c r="Z137" s="661"/>
      <c r="AA137" s="661"/>
      <c r="AB137" s="661"/>
      <c r="AC137" s="661"/>
      <c r="AD137" s="661"/>
      <c r="AE137" s="661"/>
      <c r="AF137" s="661"/>
      <c r="AG137" s="661"/>
      <c r="AH137" s="661"/>
      <c r="AI137" s="661"/>
      <c r="AJ137" s="661"/>
      <c r="AK137" s="661"/>
      <c r="AL137" s="662"/>
      <c r="AM137" s="663"/>
      <c r="AN137" s="664"/>
      <c r="AO137" s="664"/>
      <c r="AP137" s="664"/>
      <c r="AQ137" s="664"/>
      <c r="AR137" s="664"/>
      <c r="AS137" s="664"/>
      <c r="AT137" s="664"/>
      <c r="AU137" s="664"/>
      <c r="AV137" s="664"/>
      <c r="AW137" s="664"/>
      <c r="AX137" s="665"/>
      <c r="AY137" s="71"/>
      <c r="AZ137" s="633"/>
      <c r="BA137" s="635"/>
      <c r="BB137" s="711"/>
      <c r="BC137" s="712"/>
      <c r="BD137" s="711"/>
      <c r="BE137" s="739"/>
      <c r="BF137" s="739"/>
      <c r="BG137" s="739"/>
      <c r="BH137" s="739"/>
      <c r="BI137" s="739"/>
      <c r="BJ137" s="739"/>
      <c r="BK137" s="739"/>
      <c r="BL137" s="739"/>
      <c r="BM137" s="739"/>
      <c r="BN137" s="739"/>
      <c r="BO137" s="739"/>
      <c r="BP137" s="739"/>
      <c r="BQ137" s="739"/>
      <c r="BR137" s="739"/>
      <c r="BS137" s="739"/>
      <c r="BT137" s="739"/>
      <c r="BU137" s="740"/>
      <c r="BV137" s="676"/>
      <c r="BW137" s="677"/>
      <c r="BX137" s="677"/>
      <c r="BY137" s="677"/>
      <c r="BZ137" s="677"/>
      <c r="CA137" s="677"/>
      <c r="CB137" s="677"/>
      <c r="CC137" s="677"/>
      <c r="CD137" s="677"/>
      <c r="CE137" s="677"/>
      <c r="CF137" s="677"/>
      <c r="CG137" s="677"/>
      <c r="CH137" s="677"/>
      <c r="CI137" s="677"/>
      <c r="CJ137" s="677"/>
      <c r="CK137" s="678"/>
    </row>
    <row r="138" spans="2:169" ht="5.25" customHeight="1">
      <c r="B138" s="633"/>
      <c r="C138" s="634"/>
      <c r="D138" s="661"/>
      <c r="E138" s="661"/>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1"/>
      <c r="AD138" s="661"/>
      <c r="AE138" s="661"/>
      <c r="AF138" s="661"/>
      <c r="AG138" s="661"/>
      <c r="AH138" s="661"/>
      <c r="AI138" s="661"/>
      <c r="AJ138" s="661"/>
      <c r="AK138" s="661"/>
      <c r="AL138" s="662"/>
      <c r="AM138" s="663"/>
      <c r="AN138" s="664"/>
      <c r="AO138" s="664"/>
      <c r="AP138" s="664"/>
      <c r="AQ138" s="664"/>
      <c r="AR138" s="664"/>
      <c r="AS138" s="664"/>
      <c r="AT138" s="664"/>
      <c r="AU138" s="664"/>
      <c r="AV138" s="664"/>
      <c r="AW138" s="664"/>
      <c r="AX138" s="665"/>
      <c r="AY138" s="71"/>
      <c r="AZ138" s="633"/>
      <c r="BA138" s="635"/>
      <c r="BB138" s="711"/>
      <c r="BC138" s="712"/>
      <c r="BD138" s="711"/>
      <c r="BE138" s="739"/>
      <c r="BF138" s="739"/>
      <c r="BG138" s="739"/>
      <c r="BH138" s="739"/>
      <c r="BI138" s="739"/>
      <c r="BJ138" s="739"/>
      <c r="BK138" s="739"/>
      <c r="BL138" s="739"/>
      <c r="BM138" s="739"/>
      <c r="BN138" s="739"/>
      <c r="BO138" s="739"/>
      <c r="BP138" s="739"/>
      <c r="BQ138" s="739"/>
      <c r="BR138" s="739"/>
      <c r="BS138" s="739"/>
      <c r="BT138" s="739"/>
      <c r="BU138" s="740"/>
      <c r="BV138" s="676"/>
      <c r="BW138" s="677"/>
      <c r="BX138" s="677"/>
      <c r="BY138" s="677"/>
      <c r="BZ138" s="677"/>
      <c r="CA138" s="677"/>
      <c r="CB138" s="677"/>
      <c r="CC138" s="677"/>
      <c r="CD138" s="677"/>
      <c r="CE138" s="677"/>
      <c r="CF138" s="677"/>
      <c r="CG138" s="677"/>
      <c r="CH138" s="677"/>
      <c r="CI138" s="677"/>
      <c r="CJ138" s="677"/>
      <c r="CK138" s="678"/>
    </row>
    <row r="139" spans="2:169" ht="5.25" customHeight="1">
      <c r="B139" s="633"/>
      <c r="C139" s="634"/>
      <c r="D139" s="661"/>
      <c r="E139" s="661"/>
      <c r="F139" s="661"/>
      <c r="G139" s="661"/>
      <c r="H139" s="661"/>
      <c r="I139" s="661"/>
      <c r="J139" s="661"/>
      <c r="K139" s="661"/>
      <c r="L139" s="661"/>
      <c r="M139" s="661"/>
      <c r="N139" s="661"/>
      <c r="O139" s="661"/>
      <c r="P139" s="661"/>
      <c r="Q139" s="661"/>
      <c r="R139" s="661"/>
      <c r="S139" s="661"/>
      <c r="T139" s="661"/>
      <c r="U139" s="661"/>
      <c r="V139" s="661"/>
      <c r="W139" s="661"/>
      <c r="X139" s="661"/>
      <c r="Y139" s="661"/>
      <c r="Z139" s="661"/>
      <c r="AA139" s="661"/>
      <c r="AB139" s="661"/>
      <c r="AC139" s="661"/>
      <c r="AD139" s="661"/>
      <c r="AE139" s="661"/>
      <c r="AF139" s="661"/>
      <c r="AG139" s="661"/>
      <c r="AH139" s="661"/>
      <c r="AI139" s="661"/>
      <c r="AJ139" s="661"/>
      <c r="AK139" s="661"/>
      <c r="AL139" s="662"/>
      <c r="AM139" s="663"/>
      <c r="AN139" s="664"/>
      <c r="AO139" s="664"/>
      <c r="AP139" s="664"/>
      <c r="AQ139" s="664"/>
      <c r="AR139" s="664"/>
      <c r="AS139" s="664"/>
      <c r="AT139" s="664"/>
      <c r="AU139" s="664"/>
      <c r="AV139" s="664"/>
      <c r="AW139" s="664"/>
      <c r="AX139" s="665"/>
      <c r="AY139" s="71"/>
      <c r="AZ139" s="633"/>
      <c r="BA139" s="635"/>
      <c r="BB139" s="711"/>
      <c r="BC139" s="712"/>
      <c r="BD139" s="711"/>
      <c r="BE139" s="739"/>
      <c r="BF139" s="739"/>
      <c r="BG139" s="739"/>
      <c r="BH139" s="739"/>
      <c r="BI139" s="739"/>
      <c r="BJ139" s="739"/>
      <c r="BK139" s="739"/>
      <c r="BL139" s="739"/>
      <c r="BM139" s="739"/>
      <c r="BN139" s="739"/>
      <c r="BO139" s="739"/>
      <c r="BP139" s="739"/>
      <c r="BQ139" s="739"/>
      <c r="BR139" s="739"/>
      <c r="BS139" s="739"/>
      <c r="BT139" s="739"/>
      <c r="BU139" s="740"/>
      <c r="BV139" s="676"/>
      <c r="BW139" s="677"/>
      <c r="BX139" s="677"/>
      <c r="BY139" s="677"/>
      <c r="BZ139" s="677"/>
      <c r="CA139" s="677"/>
      <c r="CB139" s="677"/>
      <c r="CC139" s="677"/>
      <c r="CD139" s="677"/>
      <c r="CE139" s="677"/>
      <c r="CF139" s="677"/>
      <c r="CG139" s="677"/>
      <c r="CH139" s="677"/>
      <c r="CI139" s="677"/>
      <c r="CJ139" s="677"/>
      <c r="CK139" s="678"/>
    </row>
    <row r="140" spans="2:169" ht="5.25" customHeight="1" thickBot="1">
      <c r="B140" s="633"/>
      <c r="C140" s="634"/>
      <c r="D140" s="661"/>
      <c r="E140" s="661"/>
      <c r="F140" s="661"/>
      <c r="G140" s="661"/>
      <c r="H140" s="661"/>
      <c r="I140" s="661"/>
      <c r="J140" s="661"/>
      <c r="K140" s="661"/>
      <c r="L140" s="661"/>
      <c r="M140" s="661"/>
      <c r="N140" s="661"/>
      <c r="O140" s="661"/>
      <c r="P140" s="661"/>
      <c r="Q140" s="661"/>
      <c r="R140" s="661"/>
      <c r="S140" s="661"/>
      <c r="T140" s="661"/>
      <c r="U140" s="661"/>
      <c r="V140" s="661"/>
      <c r="W140" s="661"/>
      <c r="X140" s="661"/>
      <c r="Y140" s="661"/>
      <c r="Z140" s="661"/>
      <c r="AA140" s="661"/>
      <c r="AB140" s="661"/>
      <c r="AC140" s="661"/>
      <c r="AD140" s="661"/>
      <c r="AE140" s="661"/>
      <c r="AF140" s="661"/>
      <c r="AG140" s="661"/>
      <c r="AH140" s="661"/>
      <c r="AI140" s="661"/>
      <c r="AJ140" s="661"/>
      <c r="AK140" s="661"/>
      <c r="AL140" s="662"/>
      <c r="AM140" s="733"/>
      <c r="AN140" s="734"/>
      <c r="AO140" s="734"/>
      <c r="AP140" s="734"/>
      <c r="AQ140" s="734"/>
      <c r="AR140" s="734"/>
      <c r="AS140" s="734"/>
      <c r="AT140" s="734"/>
      <c r="AU140" s="734"/>
      <c r="AV140" s="734"/>
      <c r="AW140" s="734"/>
      <c r="AX140" s="735"/>
      <c r="AY140" s="71"/>
      <c r="AZ140" s="633"/>
      <c r="BA140" s="635"/>
      <c r="BB140" s="711"/>
      <c r="BC140" s="712"/>
      <c r="BD140" s="769"/>
      <c r="BE140" s="770"/>
      <c r="BF140" s="770"/>
      <c r="BG140" s="770"/>
      <c r="BH140" s="770"/>
      <c r="BI140" s="770"/>
      <c r="BJ140" s="770"/>
      <c r="BK140" s="770"/>
      <c r="BL140" s="770"/>
      <c r="BM140" s="770"/>
      <c r="BN140" s="770"/>
      <c r="BO140" s="770"/>
      <c r="BP140" s="770"/>
      <c r="BQ140" s="770"/>
      <c r="BR140" s="770"/>
      <c r="BS140" s="770"/>
      <c r="BT140" s="770"/>
      <c r="BU140" s="771"/>
      <c r="BV140" s="679"/>
      <c r="BW140" s="680"/>
      <c r="BX140" s="680"/>
      <c r="BY140" s="680"/>
      <c r="BZ140" s="680"/>
      <c r="CA140" s="680"/>
      <c r="CB140" s="680"/>
      <c r="CC140" s="680"/>
      <c r="CD140" s="680"/>
      <c r="CE140" s="680"/>
      <c r="CF140" s="680"/>
      <c r="CG140" s="680"/>
      <c r="CH140" s="680"/>
      <c r="CI140" s="680"/>
      <c r="CJ140" s="680"/>
      <c r="CK140" s="681"/>
    </row>
    <row r="141" spans="2:169" ht="5.25" customHeight="1">
      <c r="B141" s="608" t="s">
        <v>31</v>
      </c>
      <c r="C141" s="609"/>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9"/>
      <c r="AL141" s="636"/>
      <c r="AM141" s="833">
        <f>SUM(AM106:AX140)</f>
        <v>0</v>
      </c>
      <c r="AN141" s="834"/>
      <c r="AO141" s="834"/>
      <c r="AP141" s="834"/>
      <c r="AQ141" s="834"/>
      <c r="AR141" s="834"/>
      <c r="AS141" s="834"/>
      <c r="AT141" s="834"/>
      <c r="AU141" s="834"/>
      <c r="AV141" s="834"/>
      <c r="AW141" s="834"/>
      <c r="AX141" s="835"/>
      <c r="AY141" s="71"/>
      <c r="AZ141" s="691" t="s">
        <v>139</v>
      </c>
      <c r="BA141" s="692"/>
      <c r="BB141" s="692"/>
      <c r="BC141" s="692"/>
      <c r="BD141" s="692"/>
      <c r="BE141" s="692"/>
      <c r="BF141" s="692"/>
      <c r="BG141" s="692"/>
      <c r="BH141" s="692"/>
      <c r="BI141" s="692"/>
      <c r="BJ141" s="692"/>
      <c r="BK141" s="692"/>
      <c r="BL141" s="692"/>
      <c r="BM141" s="692"/>
      <c r="BN141" s="692"/>
      <c r="BO141" s="692"/>
      <c r="BP141" s="692"/>
      <c r="BQ141" s="692"/>
      <c r="BR141" s="692"/>
      <c r="BS141" s="692"/>
      <c r="BT141" s="692"/>
      <c r="BU141" s="693"/>
      <c r="BV141" s="824" t="e">
        <f ca="1">SUM(BV111:CK125)</f>
        <v>#DIV/0!</v>
      </c>
      <c r="BW141" s="825"/>
      <c r="BX141" s="825"/>
      <c r="BY141" s="825"/>
      <c r="BZ141" s="825"/>
      <c r="CA141" s="825"/>
      <c r="CB141" s="825"/>
      <c r="CC141" s="825"/>
      <c r="CD141" s="825"/>
      <c r="CE141" s="825"/>
      <c r="CF141" s="825"/>
      <c r="CG141" s="825"/>
      <c r="CH141" s="825"/>
      <c r="CI141" s="825"/>
      <c r="CJ141" s="825"/>
      <c r="CK141" s="826"/>
    </row>
    <row r="142" spans="2:169" ht="5.25" customHeight="1">
      <c r="B142" s="612"/>
      <c r="C142" s="610"/>
      <c r="D142" s="610"/>
      <c r="E142" s="610"/>
      <c r="F142" s="610"/>
      <c r="G142" s="610"/>
      <c r="H142" s="610"/>
      <c r="I142" s="610"/>
      <c r="J142" s="610"/>
      <c r="K142" s="610"/>
      <c r="L142" s="610"/>
      <c r="M142" s="610"/>
      <c r="N142" s="610"/>
      <c r="O142" s="610"/>
      <c r="P142" s="610"/>
      <c r="Q142" s="610"/>
      <c r="R142" s="610"/>
      <c r="S142" s="610"/>
      <c r="T142" s="610"/>
      <c r="U142" s="610"/>
      <c r="V142" s="610"/>
      <c r="W142" s="610"/>
      <c r="X142" s="610"/>
      <c r="Y142" s="610"/>
      <c r="Z142" s="610"/>
      <c r="AA142" s="610"/>
      <c r="AB142" s="610"/>
      <c r="AC142" s="610"/>
      <c r="AD142" s="610"/>
      <c r="AE142" s="610"/>
      <c r="AF142" s="610"/>
      <c r="AG142" s="610"/>
      <c r="AH142" s="610"/>
      <c r="AI142" s="610"/>
      <c r="AJ142" s="610"/>
      <c r="AK142" s="610"/>
      <c r="AL142" s="611"/>
      <c r="AM142" s="836"/>
      <c r="AN142" s="837"/>
      <c r="AO142" s="837"/>
      <c r="AP142" s="837"/>
      <c r="AQ142" s="837"/>
      <c r="AR142" s="837"/>
      <c r="AS142" s="837"/>
      <c r="AT142" s="837"/>
      <c r="AU142" s="837"/>
      <c r="AV142" s="837"/>
      <c r="AW142" s="837"/>
      <c r="AX142" s="838"/>
      <c r="AY142" s="71"/>
      <c r="AZ142" s="694"/>
      <c r="BA142" s="695"/>
      <c r="BB142" s="695"/>
      <c r="BC142" s="695"/>
      <c r="BD142" s="695"/>
      <c r="BE142" s="695"/>
      <c r="BF142" s="695"/>
      <c r="BG142" s="695"/>
      <c r="BH142" s="695"/>
      <c r="BI142" s="695"/>
      <c r="BJ142" s="695"/>
      <c r="BK142" s="695"/>
      <c r="BL142" s="695"/>
      <c r="BM142" s="695"/>
      <c r="BN142" s="695"/>
      <c r="BO142" s="695"/>
      <c r="BP142" s="695"/>
      <c r="BQ142" s="695"/>
      <c r="BR142" s="695"/>
      <c r="BS142" s="695"/>
      <c r="BT142" s="695"/>
      <c r="BU142" s="696"/>
      <c r="BV142" s="827"/>
      <c r="BW142" s="828"/>
      <c r="BX142" s="828"/>
      <c r="BY142" s="828"/>
      <c r="BZ142" s="828"/>
      <c r="CA142" s="828"/>
      <c r="CB142" s="828"/>
      <c r="CC142" s="828"/>
      <c r="CD142" s="828"/>
      <c r="CE142" s="828"/>
      <c r="CF142" s="828"/>
      <c r="CG142" s="828"/>
      <c r="CH142" s="828"/>
      <c r="CI142" s="828"/>
      <c r="CJ142" s="828"/>
      <c r="CK142" s="829"/>
    </row>
    <row r="143" spans="2:169" ht="5.25" customHeight="1">
      <c r="B143" s="612"/>
      <c r="C143" s="610"/>
      <c r="D143" s="610"/>
      <c r="E143" s="610"/>
      <c r="F143" s="610"/>
      <c r="G143" s="610"/>
      <c r="H143" s="610"/>
      <c r="I143" s="610"/>
      <c r="J143" s="610"/>
      <c r="K143" s="610"/>
      <c r="L143" s="610"/>
      <c r="M143" s="610"/>
      <c r="N143" s="610"/>
      <c r="O143" s="610"/>
      <c r="P143" s="610"/>
      <c r="Q143" s="610"/>
      <c r="R143" s="610"/>
      <c r="S143" s="610"/>
      <c r="T143" s="610"/>
      <c r="U143" s="610"/>
      <c r="V143" s="610"/>
      <c r="W143" s="610"/>
      <c r="X143" s="610"/>
      <c r="Y143" s="610"/>
      <c r="Z143" s="610"/>
      <c r="AA143" s="610"/>
      <c r="AB143" s="610"/>
      <c r="AC143" s="610"/>
      <c r="AD143" s="610"/>
      <c r="AE143" s="610"/>
      <c r="AF143" s="610"/>
      <c r="AG143" s="610"/>
      <c r="AH143" s="610"/>
      <c r="AI143" s="610"/>
      <c r="AJ143" s="610"/>
      <c r="AK143" s="610"/>
      <c r="AL143" s="611"/>
      <c r="AM143" s="836"/>
      <c r="AN143" s="837"/>
      <c r="AO143" s="837"/>
      <c r="AP143" s="837"/>
      <c r="AQ143" s="837"/>
      <c r="AR143" s="837"/>
      <c r="AS143" s="837"/>
      <c r="AT143" s="837"/>
      <c r="AU143" s="837"/>
      <c r="AV143" s="837"/>
      <c r="AW143" s="837"/>
      <c r="AX143" s="838"/>
      <c r="AY143" s="71"/>
      <c r="AZ143" s="694"/>
      <c r="BA143" s="695"/>
      <c r="BB143" s="695"/>
      <c r="BC143" s="695"/>
      <c r="BD143" s="695"/>
      <c r="BE143" s="695"/>
      <c r="BF143" s="695"/>
      <c r="BG143" s="695"/>
      <c r="BH143" s="695"/>
      <c r="BI143" s="695"/>
      <c r="BJ143" s="695"/>
      <c r="BK143" s="695"/>
      <c r="BL143" s="695"/>
      <c r="BM143" s="695"/>
      <c r="BN143" s="695"/>
      <c r="BO143" s="695"/>
      <c r="BP143" s="695"/>
      <c r="BQ143" s="695"/>
      <c r="BR143" s="695"/>
      <c r="BS143" s="695"/>
      <c r="BT143" s="695"/>
      <c r="BU143" s="696"/>
      <c r="BV143" s="827"/>
      <c r="BW143" s="828"/>
      <c r="BX143" s="828"/>
      <c r="BY143" s="828"/>
      <c r="BZ143" s="828"/>
      <c r="CA143" s="828"/>
      <c r="CB143" s="828"/>
      <c r="CC143" s="828"/>
      <c r="CD143" s="828"/>
      <c r="CE143" s="828"/>
      <c r="CF143" s="828"/>
      <c r="CG143" s="828"/>
      <c r="CH143" s="828"/>
      <c r="CI143" s="828"/>
      <c r="CJ143" s="828"/>
      <c r="CK143" s="829"/>
    </row>
    <row r="144" spans="2:169" ht="10.5" customHeight="1" thickBot="1">
      <c r="B144" s="613"/>
      <c r="C144" s="614"/>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4"/>
      <c r="AD144" s="614"/>
      <c r="AE144" s="614"/>
      <c r="AF144" s="614"/>
      <c r="AG144" s="614"/>
      <c r="AH144" s="614"/>
      <c r="AI144" s="614"/>
      <c r="AJ144" s="614"/>
      <c r="AK144" s="614"/>
      <c r="AL144" s="615"/>
      <c r="AM144" s="839"/>
      <c r="AN144" s="840"/>
      <c r="AO144" s="840"/>
      <c r="AP144" s="840"/>
      <c r="AQ144" s="840"/>
      <c r="AR144" s="840"/>
      <c r="AS144" s="840"/>
      <c r="AT144" s="840"/>
      <c r="AU144" s="840"/>
      <c r="AV144" s="840"/>
      <c r="AW144" s="840"/>
      <c r="AX144" s="841"/>
      <c r="AY144" s="71"/>
      <c r="AZ144" s="697"/>
      <c r="BA144" s="698"/>
      <c r="BB144" s="698"/>
      <c r="BC144" s="698"/>
      <c r="BD144" s="698"/>
      <c r="BE144" s="698"/>
      <c r="BF144" s="698"/>
      <c r="BG144" s="698"/>
      <c r="BH144" s="698"/>
      <c r="BI144" s="698"/>
      <c r="BJ144" s="698"/>
      <c r="BK144" s="698"/>
      <c r="BL144" s="698"/>
      <c r="BM144" s="698"/>
      <c r="BN144" s="698"/>
      <c r="BO144" s="698"/>
      <c r="BP144" s="698"/>
      <c r="BQ144" s="698"/>
      <c r="BR144" s="698"/>
      <c r="BS144" s="698"/>
      <c r="BT144" s="698"/>
      <c r="BU144" s="699"/>
      <c r="BV144" s="842"/>
      <c r="BW144" s="843"/>
      <c r="BX144" s="843"/>
      <c r="BY144" s="843"/>
      <c r="BZ144" s="843"/>
      <c r="CA144" s="843"/>
      <c r="CB144" s="843"/>
      <c r="CC144" s="843"/>
      <c r="CD144" s="843"/>
      <c r="CE144" s="843"/>
      <c r="CF144" s="843"/>
      <c r="CG144" s="843"/>
      <c r="CH144" s="843"/>
      <c r="CI144" s="843"/>
      <c r="CJ144" s="843"/>
      <c r="CK144" s="844"/>
    </row>
    <row r="145" spans="2:169" ht="8.1" customHeight="1">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D145" s="86"/>
      <c r="CE145" s="72"/>
      <c r="CF145" s="72"/>
      <c r="CG145" s="72"/>
      <c r="CH145" s="69"/>
      <c r="CI145" s="69"/>
      <c r="CJ145" s="71"/>
      <c r="CK145" s="71"/>
      <c r="CL145" s="71"/>
      <c r="CM145" s="74"/>
      <c r="CN145" s="593"/>
      <c r="CO145" s="593"/>
      <c r="CP145" s="593"/>
      <c r="CQ145" s="593"/>
      <c r="CR145" s="593"/>
      <c r="CS145" s="593"/>
      <c r="CT145" s="593"/>
      <c r="CU145" s="593"/>
      <c r="CV145" s="747"/>
      <c r="CW145" s="747"/>
      <c r="CX145" s="747"/>
      <c r="CY145" s="747"/>
      <c r="CZ145" s="747"/>
      <c r="DA145" s="747"/>
      <c r="DB145" s="747"/>
      <c r="DC145" s="747"/>
      <c r="DD145" s="747"/>
      <c r="DE145" s="747"/>
      <c r="DF145" s="747"/>
      <c r="DG145" s="747"/>
      <c r="DH145" s="747"/>
      <c r="DI145" s="747"/>
      <c r="DJ145" s="747"/>
      <c r="DK145" s="747"/>
      <c r="DL145" s="747"/>
      <c r="DM145" s="593"/>
      <c r="DN145" s="593"/>
      <c r="DO145" s="593"/>
      <c r="DP145" s="593"/>
      <c r="DQ145" s="593"/>
      <c r="DR145" s="593"/>
      <c r="DS145" s="593"/>
      <c r="DT145" s="593"/>
      <c r="DU145" s="593"/>
      <c r="DV145" s="593"/>
      <c r="DW145" s="593"/>
      <c r="DX145" s="593"/>
      <c r="DY145" s="593"/>
      <c r="DZ145" s="593"/>
      <c r="EA145" s="593"/>
      <c r="EB145" s="593"/>
      <c r="EC145" s="593"/>
      <c r="ED145" s="593"/>
      <c r="EE145" s="593"/>
      <c r="EF145" s="593"/>
      <c r="EG145" s="748"/>
      <c r="EH145" s="748"/>
      <c r="EI145" s="748"/>
      <c r="EJ145" s="748"/>
      <c r="EK145" s="748"/>
      <c r="EL145" s="748"/>
      <c r="EM145" s="748"/>
      <c r="EN145" s="748"/>
      <c r="EO145" s="748"/>
      <c r="EP145" s="748"/>
      <c r="EQ145" s="748"/>
      <c r="ER145" s="748"/>
      <c r="ES145" s="749"/>
      <c r="ET145" s="749"/>
      <c r="EU145" s="749"/>
      <c r="EV145" s="749"/>
      <c r="EW145" s="749"/>
      <c r="EX145" s="749"/>
      <c r="EY145" s="749"/>
      <c r="EZ145" s="749"/>
      <c r="FA145" s="749"/>
      <c r="FB145" s="749"/>
      <c r="FC145" s="749"/>
      <c r="FD145" s="749"/>
      <c r="FE145" s="749"/>
      <c r="FF145" s="749"/>
      <c r="FG145" s="749"/>
      <c r="FH145" s="749"/>
      <c r="FI145" s="72"/>
      <c r="FJ145" s="72"/>
      <c r="FK145" s="72"/>
      <c r="FL145" s="72"/>
      <c r="FM145" s="72"/>
    </row>
    <row r="146" spans="2:169" ht="15.75" customHeight="1">
      <c r="B146" s="593"/>
      <c r="C146" s="593"/>
      <c r="D146" s="593"/>
      <c r="E146" s="593"/>
      <c r="F146" s="593"/>
      <c r="G146" s="593"/>
      <c r="H146" s="593"/>
      <c r="I146" s="593"/>
      <c r="J146" s="85"/>
      <c r="K146" s="85"/>
      <c r="L146" s="85"/>
      <c r="M146" s="85"/>
      <c r="N146" s="85"/>
      <c r="O146" s="85"/>
      <c r="P146" s="85"/>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N146" s="593"/>
      <c r="BO146" s="593"/>
      <c r="BP146" s="593"/>
      <c r="BQ146" s="593"/>
      <c r="BR146" s="593"/>
      <c r="BS146" s="593"/>
      <c r="BT146" s="593"/>
      <c r="BU146" s="593"/>
      <c r="BV146" s="593"/>
      <c r="BW146" s="593"/>
      <c r="BX146" s="593"/>
      <c r="BY146" s="593"/>
      <c r="BZ146" s="593"/>
      <c r="CA146" s="593"/>
      <c r="CB146" s="593"/>
      <c r="CC146" s="593"/>
      <c r="CD146" s="593"/>
      <c r="CE146" s="593"/>
      <c r="CF146" s="593"/>
      <c r="CG146" s="593"/>
      <c r="CH146" s="593"/>
      <c r="CI146" s="593"/>
      <c r="CJ146" s="593"/>
      <c r="CK146" s="593"/>
      <c r="CL146" s="74"/>
      <c r="CM146" s="74"/>
      <c r="CN146" s="593"/>
      <c r="CO146" s="593"/>
      <c r="CP146" s="593"/>
      <c r="CQ146" s="593"/>
      <c r="CR146" s="593"/>
      <c r="CS146" s="593"/>
      <c r="CT146" s="593"/>
      <c r="CU146" s="593"/>
      <c r="CV146" s="747"/>
      <c r="CW146" s="747"/>
      <c r="CX146" s="747"/>
      <c r="CY146" s="747"/>
      <c r="CZ146" s="747"/>
      <c r="DA146" s="747"/>
      <c r="DB146" s="747"/>
      <c r="DC146" s="747"/>
      <c r="DD146" s="747"/>
      <c r="DE146" s="747"/>
      <c r="DF146" s="747"/>
      <c r="DG146" s="747"/>
      <c r="DH146" s="747"/>
      <c r="DI146" s="747"/>
      <c r="DJ146" s="747"/>
      <c r="DK146" s="747"/>
      <c r="DL146" s="747"/>
      <c r="DM146" s="593"/>
      <c r="DN146" s="593"/>
      <c r="DO146" s="593"/>
      <c r="DP146" s="593"/>
      <c r="DQ146" s="593"/>
      <c r="DR146" s="593"/>
      <c r="DS146" s="593"/>
      <c r="DT146" s="593"/>
      <c r="DU146" s="593"/>
      <c r="DV146" s="593"/>
      <c r="DW146" s="593"/>
      <c r="DX146" s="593"/>
      <c r="DY146" s="593"/>
      <c r="DZ146" s="593"/>
      <c r="EA146" s="593"/>
      <c r="EB146" s="593"/>
      <c r="EC146" s="593"/>
      <c r="ED146" s="593"/>
      <c r="EE146" s="593"/>
      <c r="EF146" s="593"/>
      <c r="EG146" s="748"/>
      <c r="EH146" s="748"/>
      <c r="EI146" s="748"/>
      <c r="EJ146" s="748"/>
      <c r="EK146" s="748"/>
      <c r="EL146" s="748"/>
      <c r="EM146" s="748"/>
      <c r="EN146" s="748"/>
      <c r="EO146" s="748"/>
      <c r="EP146" s="748"/>
      <c r="EQ146" s="748"/>
      <c r="ER146" s="748"/>
      <c r="ES146" s="749"/>
      <c r="ET146" s="749"/>
      <c r="EU146" s="749"/>
      <c r="EV146" s="749"/>
      <c r="EW146" s="749"/>
      <c r="EX146" s="749"/>
      <c r="EY146" s="749"/>
      <c r="EZ146" s="749"/>
      <c r="FA146" s="749"/>
      <c r="FB146" s="749"/>
      <c r="FC146" s="749"/>
      <c r="FD146" s="749"/>
      <c r="FE146" s="749"/>
      <c r="FF146" s="749"/>
      <c r="FG146" s="749"/>
      <c r="FH146" s="749"/>
      <c r="FI146" s="72"/>
      <c r="FJ146" s="72"/>
      <c r="FK146" s="72"/>
      <c r="FL146" s="72"/>
      <c r="FM146" s="72"/>
    </row>
    <row r="147" spans="2:169" ht="16.5" customHeight="1">
      <c r="CH147" s="91"/>
      <c r="CI147" s="91"/>
      <c r="CJ147" s="748"/>
      <c r="CK147" s="748"/>
      <c r="CL147" s="748"/>
      <c r="CM147" s="748"/>
      <c r="CN147" s="748"/>
      <c r="CO147" s="748"/>
      <c r="CP147" s="748"/>
      <c r="CQ147" s="748"/>
      <c r="CR147" s="748"/>
      <c r="CS147" s="748"/>
      <c r="CT147" s="748"/>
      <c r="CU147" s="748"/>
      <c r="CV147" s="750"/>
      <c r="CW147" s="750"/>
      <c r="CX147" s="750"/>
      <c r="CY147" s="750"/>
      <c r="CZ147" s="750"/>
      <c r="DA147" s="750"/>
      <c r="DB147" s="750"/>
      <c r="DC147" s="750"/>
      <c r="DD147" s="750"/>
      <c r="DE147" s="750"/>
      <c r="DF147" s="750"/>
      <c r="DG147" s="750"/>
      <c r="DH147" s="750"/>
      <c r="DI147" s="750"/>
      <c r="DJ147" s="750"/>
      <c r="DK147" s="750"/>
      <c r="DL147" s="750"/>
      <c r="DM147" s="748"/>
      <c r="DN147" s="748"/>
      <c r="DO147" s="748"/>
      <c r="DP147" s="748"/>
      <c r="DQ147" s="748"/>
      <c r="DR147" s="748"/>
      <c r="DS147" s="748"/>
      <c r="DT147" s="748"/>
      <c r="DU147" s="748"/>
      <c r="DV147" s="748"/>
      <c r="DW147" s="748"/>
      <c r="DX147" s="748"/>
      <c r="DY147" s="748"/>
      <c r="DZ147" s="748"/>
      <c r="EA147" s="748"/>
      <c r="EB147" s="748"/>
      <c r="EC147" s="748"/>
      <c r="ED147" s="748"/>
      <c r="EE147" s="748"/>
      <c r="EF147" s="748"/>
      <c r="EG147" s="748"/>
      <c r="EH147" s="748"/>
      <c r="EI147" s="748"/>
      <c r="EJ147" s="748"/>
      <c r="EK147" s="748"/>
      <c r="EL147" s="748"/>
      <c r="EM147" s="748"/>
      <c r="EN147" s="748"/>
      <c r="EO147" s="748"/>
      <c r="EP147" s="748"/>
      <c r="EQ147" s="748"/>
      <c r="ER147" s="748"/>
      <c r="ES147" s="749"/>
      <c r="ET147" s="749"/>
      <c r="EU147" s="749"/>
      <c r="EV147" s="749"/>
      <c r="EW147" s="749"/>
      <c r="EX147" s="749"/>
      <c r="EY147" s="749"/>
      <c r="EZ147" s="749"/>
      <c r="FA147" s="749"/>
      <c r="FB147" s="749"/>
      <c r="FC147" s="749"/>
      <c r="FD147" s="749"/>
      <c r="FE147" s="749"/>
      <c r="FF147" s="749"/>
      <c r="FG147" s="749"/>
      <c r="FH147" s="749"/>
      <c r="FI147" s="72"/>
      <c r="FJ147" s="72"/>
      <c r="FK147" s="72"/>
      <c r="FL147" s="72"/>
      <c r="FM147" s="72"/>
    </row>
    <row r="148" spans="2:169" ht="16.5" customHeight="1">
      <c r="CH148" s="91"/>
      <c r="CI148" s="91"/>
    </row>
  </sheetData>
  <sheetProtection algorithmName="SHA-512" hashValue="ivnMxZf1tqfbl5M//0x0ZPGd9chx2OqrBnTojuOnNLpgIzy76IKvfkafHs/JGnMHJGWYlJupBlP7ZJXh+zyNkA==" saltValue="2SgZqQqX8YSdfeeWOQejow==" spinCount="100000" sheet="1" objects="1" scenarios="1"/>
  <protectedRanges>
    <protectedRange sqref="AU32:CK96" name="範囲1"/>
    <protectedRange sqref="D106:AX140" name="範囲2"/>
  </protectedRanges>
  <mergeCells count="270">
    <mergeCell ref="DS147:DT147"/>
    <mergeCell ref="DU147:DV147"/>
    <mergeCell ref="EI147:EJ147"/>
    <mergeCell ref="EK147:EL147"/>
    <mergeCell ref="EM147:EN147"/>
    <mergeCell ref="EO147:EP147"/>
    <mergeCell ref="EQ147:ER147"/>
    <mergeCell ref="ES147:FH147"/>
    <mergeCell ref="DW147:DX147"/>
    <mergeCell ref="DY147:DZ147"/>
    <mergeCell ref="EA147:EB147"/>
    <mergeCell ref="EC147:ED147"/>
    <mergeCell ref="EE147:EF147"/>
    <mergeCell ref="EG147:EH147"/>
    <mergeCell ref="CJ147:CK147"/>
    <mergeCell ref="CL147:CM147"/>
    <mergeCell ref="CN147:CO147"/>
    <mergeCell ref="CP147:CQ147"/>
    <mergeCell ref="CR147:CS147"/>
    <mergeCell ref="CT147:CU147"/>
    <mergeCell ref="EA146:EB146"/>
    <mergeCell ref="EC146:ED146"/>
    <mergeCell ref="EE146:EF146"/>
    <mergeCell ref="DO146:DP146"/>
    <mergeCell ref="DQ146:DR146"/>
    <mergeCell ref="DS146:DT146"/>
    <mergeCell ref="DU146:DV146"/>
    <mergeCell ref="DW146:DX146"/>
    <mergeCell ref="DY146:DZ146"/>
    <mergeCell ref="CN146:CO146"/>
    <mergeCell ref="CP146:CQ146"/>
    <mergeCell ref="CR146:CS146"/>
    <mergeCell ref="CT146:CU146"/>
    <mergeCell ref="CV146:DL146"/>
    <mergeCell ref="CV147:DL147"/>
    <mergeCell ref="DM147:DN147"/>
    <mergeCell ref="DO147:DP147"/>
    <mergeCell ref="DQ147:DR147"/>
    <mergeCell ref="CD146:CE146"/>
    <mergeCell ref="CF146:CG146"/>
    <mergeCell ref="CH146:CK146"/>
    <mergeCell ref="EO145:EP145"/>
    <mergeCell ref="EQ145:ER145"/>
    <mergeCell ref="ES145:FH145"/>
    <mergeCell ref="EG145:EH145"/>
    <mergeCell ref="EI145:EJ145"/>
    <mergeCell ref="EK145:EL145"/>
    <mergeCell ref="EM145:EN145"/>
    <mergeCell ref="ES146:FH146"/>
    <mergeCell ref="EG146:EH146"/>
    <mergeCell ref="EI146:EJ146"/>
    <mergeCell ref="EK146:EL146"/>
    <mergeCell ref="EM146:EN146"/>
    <mergeCell ref="EO146:EP146"/>
    <mergeCell ref="EQ146:ER146"/>
    <mergeCell ref="DM146:DN146"/>
    <mergeCell ref="B146:C146"/>
    <mergeCell ref="D146:E146"/>
    <mergeCell ref="F146:I146"/>
    <mergeCell ref="BN146:BO146"/>
    <mergeCell ref="BP146:BQ146"/>
    <mergeCell ref="BR146:BS146"/>
    <mergeCell ref="BT146:BU146"/>
    <mergeCell ref="EC145:ED145"/>
    <mergeCell ref="EE145:EF145"/>
    <mergeCell ref="DQ145:DR145"/>
    <mergeCell ref="DS145:DT145"/>
    <mergeCell ref="DU145:DV145"/>
    <mergeCell ref="DW145:DX145"/>
    <mergeCell ref="DY145:DZ145"/>
    <mergeCell ref="EA145:EB145"/>
    <mergeCell ref="CP145:CQ145"/>
    <mergeCell ref="CR145:CS145"/>
    <mergeCell ref="CT145:CU145"/>
    <mergeCell ref="CV145:DL145"/>
    <mergeCell ref="DM145:DN145"/>
    <mergeCell ref="DO145:DP145"/>
    <mergeCell ref="BV146:BY146"/>
    <mergeCell ref="BZ146:CA146"/>
    <mergeCell ref="CB146:CC146"/>
    <mergeCell ref="B141:AL144"/>
    <mergeCell ref="AM141:AX144"/>
    <mergeCell ref="AZ141:BU144"/>
    <mergeCell ref="BV141:CK144"/>
    <mergeCell ref="CN145:CO145"/>
    <mergeCell ref="BB126:BC140"/>
    <mergeCell ref="BD126:BU130"/>
    <mergeCell ref="BV126:CK130"/>
    <mergeCell ref="D131:AL135"/>
    <mergeCell ref="AM131:AX135"/>
    <mergeCell ref="BD131:BU135"/>
    <mergeCell ref="BV131:CK135"/>
    <mergeCell ref="D136:AL140"/>
    <mergeCell ref="AM136:AX140"/>
    <mergeCell ref="BD136:BU140"/>
    <mergeCell ref="B103:C140"/>
    <mergeCell ref="D103:AL105"/>
    <mergeCell ref="AM103:AX105"/>
    <mergeCell ref="BB116:BC120"/>
    <mergeCell ref="BD116:BU120"/>
    <mergeCell ref="BV116:CK120"/>
    <mergeCell ref="D121:AL125"/>
    <mergeCell ref="AM121:AX125"/>
    <mergeCell ref="BB121:BC125"/>
    <mergeCell ref="BD121:BU125"/>
    <mergeCell ref="BV121:CK125"/>
    <mergeCell ref="BB106:BC110"/>
    <mergeCell ref="BD106:BU110"/>
    <mergeCell ref="BV106:CK110"/>
    <mergeCell ref="D111:AL115"/>
    <mergeCell ref="AM111:AX115"/>
    <mergeCell ref="BB111:BC115"/>
    <mergeCell ref="BD111:BU115"/>
    <mergeCell ref="BV111:CK115"/>
    <mergeCell ref="D106:AL110"/>
    <mergeCell ref="AM106:AX110"/>
    <mergeCell ref="AZ106:BA140"/>
    <mergeCell ref="D116:AL120"/>
    <mergeCell ref="AM116:AX120"/>
    <mergeCell ref="D126:AL130"/>
    <mergeCell ref="AM126:AX130"/>
    <mergeCell ref="BV136:CK140"/>
    <mergeCell ref="D92:AH96"/>
    <mergeCell ref="AI92:AT96"/>
    <mergeCell ref="AU92:BY96"/>
    <mergeCell ref="BZ92:CK96"/>
    <mergeCell ref="B97:AH101"/>
    <mergeCell ref="AI97:AT101"/>
    <mergeCell ref="D82:AA86"/>
    <mergeCell ref="AB82:AH86"/>
    <mergeCell ref="AI82:AT86"/>
    <mergeCell ref="AU82:BY86"/>
    <mergeCell ref="BZ82:CK86"/>
    <mergeCell ref="D87:AA91"/>
    <mergeCell ref="AB87:AH91"/>
    <mergeCell ref="AI87:AT91"/>
    <mergeCell ref="AU87:BY91"/>
    <mergeCell ref="BZ87:CK91"/>
    <mergeCell ref="B29:C96"/>
    <mergeCell ref="D29:AH31"/>
    <mergeCell ref="AI29:AT31"/>
    <mergeCell ref="AU29:BY31"/>
    <mergeCell ref="BZ29:CK31"/>
    <mergeCell ref="D32:AH36"/>
    <mergeCell ref="AI32:AT36"/>
    <mergeCell ref="AU32:BY36"/>
    <mergeCell ref="D72:AA76"/>
    <mergeCell ref="AB72:AH76"/>
    <mergeCell ref="AI72:AT76"/>
    <mergeCell ref="AU72:BY76"/>
    <mergeCell ref="BZ72:CK76"/>
    <mergeCell ref="D77:AA81"/>
    <mergeCell ref="AB77:AH81"/>
    <mergeCell ref="AI77:AT81"/>
    <mergeCell ref="AU77:BY81"/>
    <mergeCell ref="BZ77:CK81"/>
    <mergeCell ref="AB52:AH56"/>
    <mergeCell ref="AI52:AT56"/>
    <mergeCell ref="AU52:BY56"/>
    <mergeCell ref="BZ52:CK56"/>
    <mergeCell ref="CN63:CO63"/>
    <mergeCell ref="D67:AA71"/>
    <mergeCell ref="AB67:AH71"/>
    <mergeCell ref="AI67:AT71"/>
    <mergeCell ref="AU67:BY71"/>
    <mergeCell ref="BZ67:CK71"/>
    <mergeCell ref="D57:AA61"/>
    <mergeCell ref="AB57:AH61"/>
    <mergeCell ref="AI57:AT61"/>
    <mergeCell ref="AU57:BY61"/>
    <mergeCell ref="BZ57:CK61"/>
    <mergeCell ref="D62:AA66"/>
    <mergeCell ref="AB62:AH66"/>
    <mergeCell ref="AI62:AT66"/>
    <mergeCell ref="AU62:BY66"/>
    <mergeCell ref="BZ62:CK66"/>
    <mergeCell ref="BZ32:CK36"/>
    <mergeCell ref="D37:AH41"/>
    <mergeCell ref="AI37:AT41"/>
    <mergeCell ref="AU37:BY41"/>
    <mergeCell ref="BZ37:CK41"/>
    <mergeCell ref="D42:AA46"/>
    <mergeCell ref="AB42:AH46"/>
    <mergeCell ref="AI42:AT46"/>
    <mergeCell ref="AU42:BY46"/>
    <mergeCell ref="BZ42:CK46"/>
    <mergeCell ref="D47:AA51"/>
    <mergeCell ref="AB47:AH51"/>
    <mergeCell ref="AI47:AT51"/>
    <mergeCell ref="AU47:BY51"/>
    <mergeCell ref="BZ47:CK51"/>
    <mergeCell ref="D52:AA56"/>
    <mergeCell ref="AQ24:AZ25"/>
    <mergeCell ref="BA24:BG25"/>
    <mergeCell ref="B24:I25"/>
    <mergeCell ref="J24:K25"/>
    <mergeCell ref="L24:P25"/>
    <mergeCell ref="Q24:R25"/>
    <mergeCell ref="S24:X25"/>
    <mergeCell ref="Y24:AB25"/>
    <mergeCell ref="BT26:CA27"/>
    <mergeCell ref="AI26:AM27"/>
    <mergeCell ref="AO26:AP27"/>
    <mergeCell ref="AQ26:AZ27"/>
    <mergeCell ref="BA26:BD27"/>
    <mergeCell ref="BE26:BG27"/>
    <mergeCell ref="BJ26:BS27"/>
    <mergeCell ref="B26:I27"/>
    <mergeCell ref="J26:R27"/>
    <mergeCell ref="S26:V27"/>
    <mergeCell ref="W26:AB27"/>
    <mergeCell ref="AC26:AD27"/>
    <mergeCell ref="AE26:AG27"/>
    <mergeCell ref="B16:I18"/>
    <mergeCell ref="J16:V18"/>
    <mergeCell ref="W16:AD18"/>
    <mergeCell ref="AE16:AJ16"/>
    <mergeCell ref="AK16:AP16"/>
    <mergeCell ref="AE17:AJ18"/>
    <mergeCell ref="AK17:AP18"/>
    <mergeCell ref="B19:I21"/>
    <mergeCell ref="AC24:AD25"/>
    <mergeCell ref="AE24:AJ25"/>
    <mergeCell ref="AK24:AN25"/>
    <mergeCell ref="AO24:AP25"/>
    <mergeCell ref="B22:I23"/>
    <mergeCell ref="J22:V23"/>
    <mergeCell ref="W22:AD23"/>
    <mergeCell ref="AE22:AP23"/>
    <mergeCell ref="J19:O21"/>
    <mergeCell ref="P19:V21"/>
    <mergeCell ref="W19:AD21"/>
    <mergeCell ref="AE19:AL21"/>
    <mergeCell ref="AM19:AP21"/>
    <mergeCell ref="O4:Q5"/>
    <mergeCell ref="R4:T5"/>
    <mergeCell ref="U4:W5"/>
    <mergeCell ref="X4:Z5"/>
    <mergeCell ref="AA4:AC5"/>
    <mergeCell ref="BC21:BH23"/>
    <mergeCell ref="BI21:BL23"/>
    <mergeCell ref="BM21:BX23"/>
    <mergeCell ref="BY21:CK23"/>
    <mergeCell ref="AT21:BB23"/>
    <mergeCell ref="AT15:BB19"/>
    <mergeCell ref="BC15:CK20"/>
    <mergeCell ref="N2:BQ2"/>
    <mergeCell ref="BR2:BY2"/>
    <mergeCell ref="BZ2:CC2"/>
    <mergeCell ref="CD2:CG2"/>
    <mergeCell ref="CH2:CK2"/>
    <mergeCell ref="N3:BQ3"/>
    <mergeCell ref="AT8:BB14"/>
    <mergeCell ref="BC8:CK14"/>
    <mergeCell ref="B12:N14"/>
    <mergeCell ref="O12:Z14"/>
    <mergeCell ref="AA12:AH14"/>
    <mergeCell ref="AI12:AM14"/>
    <mergeCell ref="AN12:AP14"/>
    <mergeCell ref="AR4:CB5"/>
    <mergeCell ref="CH4:CK5"/>
    <mergeCell ref="B6:N7"/>
    <mergeCell ref="O6:AP7"/>
    <mergeCell ref="AR6:AS23"/>
    <mergeCell ref="AT6:BB7"/>
    <mergeCell ref="BC6:CB7"/>
    <mergeCell ref="CC6:CK7"/>
    <mergeCell ref="B8:N11"/>
    <mergeCell ref="O8:AP11"/>
    <mergeCell ref="B4:N5"/>
  </mergeCells>
  <phoneticPr fontId="3"/>
  <dataValidations count="1">
    <dataValidation type="whole" operator="greaterThanOrEqual" allowBlank="1" showInputMessage="1" showErrorMessage="1" sqref="AI26:AM27 W26:AB27 AE17:AP18" xr:uid="{1E24EC23-1235-458B-B65E-C3F00CEF9295}">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CF8F-BE68-40E0-974F-76115BB91D33}">
  <sheetPr>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17"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0" customFormat="1" ht="17.25">
      <c r="A1" s="29" t="s">
        <v>131</v>
      </c>
      <c r="G1" s="31"/>
    </row>
    <row r="2" spans="1:22">
      <c r="A2" s="9" t="s">
        <v>51</v>
      </c>
      <c r="B2" s="20" t="s">
        <v>72</v>
      </c>
      <c r="C2" s="20" t="s">
        <v>85</v>
      </c>
      <c r="D2" s="9"/>
      <c r="F2" s="9" t="s">
        <v>70</v>
      </c>
      <c r="G2" s="7" t="s">
        <v>73</v>
      </c>
      <c r="H2" s="7"/>
      <c r="J2" s="11" t="s">
        <v>71</v>
      </c>
      <c r="K2" s="12" t="s">
        <v>73</v>
      </c>
      <c r="L2" s="12"/>
      <c r="N2" s="13" t="s">
        <v>74</v>
      </c>
      <c r="O2" s="14"/>
      <c r="P2" s="14"/>
      <c r="Q2" s="14"/>
      <c r="R2" s="14"/>
      <c r="S2" s="14"/>
      <c r="T2" s="14"/>
      <c r="U2" s="14"/>
      <c r="V2" s="14"/>
    </row>
    <row r="3" spans="1:22">
      <c r="A3" s="33" t="s">
        <v>52</v>
      </c>
      <c r="B3" s="23" t="s">
        <v>358</v>
      </c>
      <c r="C3" s="1"/>
      <c r="D3" s="33"/>
      <c r="F3" s="105" t="s">
        <v>59</v>
      </c>
      <c r="G3" s="2" t="str">
        <f ca="1">VLOOKUP(C4,N5:O10,2,FALSE)</f>
        <v>乳児</v>
      </c>
      <c r="H3" s="2"/>
      <c r="J3" s="1" t="s">
        <v>20</v>
      </c>
      <c r="K3" s="5">
        <f ca="1">ROUNDDOWN(IF(C7="標準",G8,IF(C7="短時間",G9,0)),-1)</f>
        <v>0</v>
      </c>
      <c r="L3" s="5" t="s">
        <v>76</v>
      </c>
      <c r="M3" s="32" t="s">
        <v>86</v>
      </c>
      <c r="N3" s="10" t="s">
        <v>59</v>
      </c>
      <c r="Q3" s="10" t="s">
        <v>63</v>
      </c>
      <c r="T3" s="10" t="s">
        <v>154</v>
      </c>
    </row>
    <row r="4" spans="1:22">
      <c r="A4" s="33" t="s">
        <v>7</v>
      </c>
      <c r="B4" s="8" t="s">
        <v>109</v>
      </c>
      <c r="C4" s="6">
        <f t="shared" ref="C4:C18" ca="1" si="0">INDIRECT(CONCATENATE(B$3,"!",B4))</f>
        <v>0</v>
      </c>
      <c r="D4" s="33" t="s">
        <v>56</v>
      </c>
      <c r="F4" s="105" t="s">
        <v>62</v>
      </c>
      <c r="G4" s="2">
        <f ca="1">C5+C6</f>
        <v>0</v>
      </c>
      <c r="H4" s="2" t="s">
        <v>35</v>
      </c>
      <c r="J4" s="1" t="s">
        <v>274</v>
      </c>
      <c r="K4" s="5">
        <f ca="1">ROUNDDOWN(IF(C7="標準",G10*($C$9+G11),IF(C7="短時間",G12*($C$9+G13),0)),-1)</f>
        <v>0</v>
      </c>
      <c r="L4" s="5" t="s">
        <v>76</v>
      </c>
      <c r="M4" s="32" t="s">
        <v>86</v>
      </c>
      <c r="N4" s="3" t="s">
        <v>60</v>
      </c>
      <c r="O4" s="3" t="s">
        <v>61</v>
      </c>
      <c r="Q4" s="1" t="s">
        <v>64</v>
      </c>
      <c r="R4" s="1" t="s">
        <v>65</v>
      </c>
      <c r="T4" s="1" t="s">
        <v>155</v>
      </c>
      <c r="U4" s="1" t="s">
        <v>156</v>
      </c>
      <c r="V4" s="1" t="s">
        <v>157</v>
      </c>
    </row>
    <row r="5" spans="1:22">
      <c r="A5" s="33" t="s">
        <v>53</v>
      </c>
      <c r="B5" s="8" t="s">
        <v>132</v>
      </c>
      <c r="C5" s="6">
        <f t="shared" ca="1" si="0"/>
        <v>0</v>
      </c>
      <c r="D5" s="33" t="s">
        <v>35</v>
      </c>
      <c r="F5" s="105" t="s">
        <v>82</v>
      </c>
      <c r="G5" s="2" t="e">
        <f ca="1">VLOOKUP($G$4,$Q$5:$Q$6,1,TRUE)</f>
        <v>#N/A</v>
      </c>
      <c r="H5" s="2" t="s">
        <v>81</v>
      </c>
      <c r="J5" s="1" t="s">
        <v>275</v>
      </c>
      <c r="K5" s="5">
        <f ca="1">ROUNDDOWN(IF(C19="○",G20+G21*($C$9+G22),0),-1)</f>
        <v>0</v>
      </c>
      <c r="L5" s="5" t="s">
        <v>76</v>
      </c>
      <c r="M5" s="32" t="s">
        <v>86</v>
      </c>
      <c r="N5" s="3">
        <v>5</v>
      </c>
      <c r="O5" s="4" t="s">
        <v>47</v>
      </c>
      <c r="Q5" s="1">
        <v>6</v>
      </c>
      <c r="R5" s="1">
        <v>12</v>
      </c>
      <c r="T5" s="1">
        <v>0</v>
      </c>
      <c r="U5" s="1">
        <v>2</v>
      </c>
      <c r="V5" s="1">
        <v>6</v>
      </c>
    </row>
    <row r="6" spans="1:22">
      <c r="A6" s="33" t="s">
        <v>54</v>
      </c>
      <c r="B6" s="8" t="s">
        <v>133</v>
      </c>
      <c r="C6" s="6">
        <f t="shared" ca="1" si="0"/>
        <v>0</v>
      </c>
      <c r="D6" s="33" t="s">
        <v>35</v>
      </c>
      <c r="F6" s="105" t="s">
        <v>83</v>
      </c>
      <c r="G6" s="2" t="e">
        <f ca="1">VLOOKUP(G5,Q5:R6,2,TRUE)</f>
        <v>#N/A</v>
      </c>
      <c r="H6" s="2" t="s">
        <v>84</v>
      </c>
      <c r="J6" s="1" t="s">
        <v>314</v>
      </c>
      <c r="K6" s="5">
        <f ca="1">ROUNDDOWN(IF(C16="○", IF(C19="○", G17+G18*($C$9+G19), IF(C19="", G14+G15*($C$9+G16), 0)), 0),-1)</f>
        <v>0</v>
      </c>
      <c r="L6" s="5" t="s">
        <v>76</v>
      </c>
      <c r="M6" s="32" t="s">
        <v>86</v>
      </c>
      <c r="N6" s="3">
        <v>4</v>
      </c>
      <c r="O6" s="4" t="s">
        <v>47</v>
      </c>
      <c r="Q6" s="1">
        <v>13</v>
      </c>
      <c r="R6" s="1">
        <v>19</v>
      </c>
      <c r="T6" s="1">
        <v>1</v>
      </c>
      <c r="U6" s="1">
        <v>3</v>
      </c>
      <c r="V6" s="1">
        <v>6</v>
      </c>
    </row>
    <row r="7" spans="1:22">
      <c r="A7" s="33" t="s">
        <v>55</v>
      </c>
      <c r="B7" s="8" t="s">
        <v>134</v>
      </c>
      <c r="C7" s="6">
        <f t="shared" ca="1" si="0"/>
        <v>0</v>
      </c>
      <c r="D7" s="33"/>
      <c r="F7" s="105" t="s">
        <v>68</v>
      </c>
      <c r="G7" s="2" t="e">
        <f ca="1">CONCATENATE(C15,"-",G5,"-",G3)</f>
        <v>#N/A</v>
      </c>
      <c r="H7" s="2"/>
      <c r="J7" s="1" t="s">
        <v>45</v>
      </c>
      <c r="K7" s="5">
        <f ca="1">G26</f>
        <v>0</v>
      </c>
      <c r="L7" s="5" t="s">
        <v>76</v>
      </c>
      <c r="M7" s="32" t="s">
        <v>86</v>
      </c>
      <c r="N7" s="3">
        <v>3</v>
      </c>
      <c r="O7" s="4" t="s">
        <v>48</v>
      </c>
      <c r="T7" s="1">
        <v>2</v>
      </c>
      <c r="U7" s="1">
        <v>4</v>
      </c>
      <c r="V7" s="1">
        <v>6</v>
      </c>
    </row>
    <row r="8" spans="1:22">
      <c r="A8" s="33" t="s">
        <v>34</v>
      </c>
      <c r="B8" s="8" t="s">
        <v>135</v>
      </c>
      <c r="C8" s="6">
        <f t="shared" ca="1" si="0"/>
        <v>0</v>
      </c>
      <c r="D8" s="33"/>
      <c r="F8" s="105" t="s">
        <v>58</v>
      </c>
      <c r="G8" s="5" t="e">
        <f ca="1">VLOOKUP($G$7,'単価①【小規模】 (2)'!$A:$DJ,7,0)</f>
        <v>#N/A</v>
      </c>
      <c r="H8" s="5" t="s">
        <v>76</v>
      </c>
      <c r="J8" s="1" t="s">
        <v>117</v>
      </c>
      <c r="K8" s="5">
        <f ca="1">ROUNDDOWN(IF(C18="",0,IF(C18="配置",(G27+G28*(G29+$C$9))/$C$8,IF(C18="兼務",(G27+G28*$C$9)/$C$8,IF(C18="嘱託",G27/$C$8,"")))),-1)</f>
        <v>0</v>
      </c>
      <c r="L8" s="5" t="s">
        <v>76</v>
      </c>
      <c r="M8" s="32" t="s">
        <v>86</v>
      </c>
      <c r="N8" s="3">
        <v>2</v>
      </c>
      <c r="O8" s="4" t="s">
        <v>49</v>
      </c>
      <c r="T8" s="1">
        <v>3</v>
      </c>
      <c r="U8" s="1">
        <v>5</v>
      </c>
      <c r="V8" s="1">
        <v>6</v>
      </c>
    </row>
    <row r="9" spans="1:22">
      <c r="A9" s="22" t="s">
        <v>332</v>
      </c>
      <c r="B9" s="245" t="s">
        <v>328</v>
      </c>
      <c r="C9" s="246">
        <f t="shared" ca="1" si="0"/>
        <v>6</v>
      </c>
      <c r="D9" s="22" t="s">
        <v>57</v>
      </c>
      <c r="F9" s="105" t="s">
        <v>69</v>
      </c>
      <c r="G9" s="5" t="e">
        <f ca="1">VLOOKUP($G$7,'単価①【小規模】 (2)'!$A:$DJ,9,0)</f>
        <v>#N/A</v>
      </c>
      <c r="H9" s="5" t="s">
        <v>76</v>
      </c>
      <c r="J9" s="1" t="s">
        <v>325</v>
      </c>
      <c r="K9" s="5" t="e">
        <f ca="1">ROUNDDOWN((G23*C12+G24*C13)/C8,-1)</f>
        <v>#DIV/0!</v>
      </c>
      <c r="L9" s="5" t="s">
        <v>76</v>
      </c>
      <c r="M9" s="32" t="s">
        <v>86</v>
      </c>
      <c r="N9" s="3">
        <v>1</v>
      </c>
      <c r="O9" s="4" t="s">
        <v>49</v>
      </c>
      <c r="T9" s="1">
        <v>4</v>
      </c>
      <c r="U9" s="1">
        <v>6</v>
      </c>
      <c r="V9" s="1">
        <v>6</v>
      </c>
    </row>
    <row r="10" spans="1:22">
      <c r="A10" s="22" t="s">
        <v>350</v>
      </c>
      <c r="B10" s="247" t="s">
        <v>351</v>
      </c>
      <c r="C10" s="246">
        <f t="shared" ca="1" si="0"/>
        <v>0</v>
      </c>
      <c r="D10" s="1"/>
      <c r="F10" s="241" t="s">
        <v>273</v>
      </c>
      <c r="G10" s="5" t="e">
        <f ca="1">VLOOKUP($G$7,'単価①【小規模】 (2)'!$A:$DJ,12,0)</f>
        <v>#N/A</v>
      </c>
      <c r="H10" s="5" t="s">
        <v>76</v>
      </c>
      <c r="K10" s="242"/>
      <c r="L10" s="242"/>
      <c r="M10" s="18"/>
      <c r="N10" s="3">
        <v>0</v>
      </c>
      <c r="O10" s="4" t="s">
        <v>50</v>
      </c>
      <c r="T10" s="1">
        <v>5</v>
      </c>
      <c r="U10" s="1">
        <v>7</v>
      </c>
      <c r="V10" s="1">
        <v>6</v>
      </c>
    </row>
    <row r="11" spans="1:22">
      <c r="A11" s="1" t="s">
        <v>347</v>
      </c>
      <c r="B11" s="21" t="s">
        <v>348</v>
      </c>
      <c r="C11" s="246">
        <f t="shared" ca="1" si="0"/>
        <v>0</v>
      </c>
      <c r="D11" s="1"/>
      <c r="F11" s="241" t="s">
        <v>329</v>
      </c>
      <c r="G11" s="240" t="e">
        <f ca="1">VLOOKUP($G$7,'単価①【小規模】 (2)'!$A:$DJ,19,0)</f>
        <v>#N/A</v>
      </c>
      <c r="H11" s="5"/>
      <c r="T11" s="1">
        <v>6</v>
      </c>
      <c r="U11" s="1">
        <v>8</v>
      </c>
      <c r="V11" s="1">
        <v>6</v>
      </c>
    </row>
    <row r="12" spans="1:22">
      <c r="A12" s="33" t="s">
        <v>312</v>
      </c>
      <c r="B12" s="8" t="s">
        <v>136</v>
      </c>
      <c r="C12" s="6">
        <f t="shared" ca="1" si="0"/>
        <v>0</v>
      </c>
      <c r="D12" s="33"/>
      <c r="F12" s="241" t="s">
        <v>315</v>
      </c>
      <c r="G12" s="5" t="e">
        <f ca="1">VLOOKUP($G$7,'単価①【小規模】 (2)'!$A:$DJ,21,0)</f>
        <v>#N/A</v>
      </c>
      <c r="H12" s="5" t="s">
        <v>76</v>
      </c>
      <c r="T12" s="1">
        <v>7</v>
      </c>
      <c r="U12" s="1">
        <v>9</v>
      </c>
      <c r="V12" s="1">
        <v>6</v>
      </c>
    </row>
    <row r="13" spans="1:22">
      <c r="A13" s="33" t="s">
        <v>313</v>
      </c>
      <c r="B13" s="8" t="s">
        <v>137</v>
      </c>
      <c r="C13" s="6">
        <f t="shared" ca="1" si="0"/>
        <v>0</v>
      </c>
      <c r="D13" s="33"/>
      <c r="F13" s="241" t="s">
        <v>334</v>
      </c>
      <c r="G13" s="240" t="e">
        <f ca="1">VLOOKUP($G$7,'単価①【小規模】 (2)'!$A:$DJ,28,0)</f>
        <v>#N/A</v>
      </c>
      <c r="H13" s="5"/>
      <c r="T13" s="1">
        <v>8</v>
      </c>
      <c r="U13" s="1">
        <v>10</v>
      </c>
      <c r="V13" s="1">
        <v>6</v>
      </c>
    </row>
    <row r="14" spans="1:22">
      <c r="A14" s="19" t="s">
        <v>160</v>
      </c>
      <c r="B14" s="21" t="s">
        <v>161</v>
      </c>
      <c r="C14" s="6">
        <f t="shared" ca="1" si="0"/>
        <v>0</v>
      </c>
      <c r="D14" s="1" t="s">
        <v>0</v>
      </c>
      <c r="F14" s="105" t="s">
        <v>339</v>
      </c>
      <c r="G14" s="5" t="e">
        <f ca="1">IF(C19="",VLOOKUP($G$7,'単価①【小規模】 (2)'!$A:$DJ,31,0),0)</f>
        <v>#N/A</v>
      </c>
      <c r="H14" s="5" t="s">
        <v>76</v>
      </c>
      <c r="T14" s="1">
        <v>9</v>
      </c>
      <c r="U14" s="1">
        <v>11</v>
      </c>
      <c r="V14" s="1">
        <v>6</v>
      </c>
    </row>
    <row r="15" spans="1:22">
      <c r="A15" s="33" t="s">
        <v>66</v>
      </c>
      <c r="B15" s="8" t="s">
        <v>138</v>
      </c>
      <c r="C15" s="6">
        <f t="shared" ca="1" si="0"/>
        <v>0</v>
      </c>
      <c r="D15" s="33" t="s">
        <v>67</v>
      </c>
      <c r="F15" s="105" t="s">
        <v>338</v>
      </c>
      <c r="G15" s="5" t="e">
        <f ca="1">IF(C19="",VLOOKUP($G$7,'単価①【小規模】 (2)'!$A:$DJ,33,0),0)</f>
        <v>#N/A</v>
      </c>
      <c r="H15" s="5"/>
      <c r="T15" s="1">
        <v>10</v>
      </c>
      <c r="U15" s="1">
        <v>12</v>
      </c>
      <c r="V15" s="1">
        <v>6</v>
      </c>
    </row>
    <row r="16" spans="1:22">
      <c r="A16" s="1" t="s">
        <v>321</v>
      </c>
      <c r="B16" s="21" t="s">
        <v>322</v>
      </c>
      <c r="C16" s="6" t="str">
        <f t="shared" ca="1" si="0"/>
        <v/>
      </c>
      <c r="D16" s="1"/>
      <c r="F16" s="105" t="s">
        <v>337</v>
      </c>
      <c r="G16" s="240" t="e">
        <f ca="1">IF(C19="",VLOOKUP($G$7,'単価①【小規模】 (2)'!$A:$DJ,40,0),0)</f>
        <v>#N/A</v>
      </c>
      <c r="H16" s="5"/>
      <c r="T16" s="1">
        <v>11</v>
      </c>
      <c r="U16" s="1">
        <v>12</v>
      </c>
      <c r="V16" s="1">
        <v>7</v>
      </c>
    </row>
    <row r="17" spans="1:8">
      <c r="A17" s="19" t="s">
        <v>77</v>
      </c>
      <c r="B17" s="21" t="s">
        <v>318</v>
      </c>
      <c r="C17" s="6" t="str">
        <f t="shared" ca="1" si="0"/>
        <v/>
      </c>
      <c r="D17" s="1"/>
      <c r="F17" s="105" t="s">
        <v>336</v>
      </c>
      <c r="G17" s="5">
        <f ca="1">IF(C19="○",VLOOKUP($G$7,'単価①【小規模】 (2)'!$A:$DJ,43,0),0)</f>
        <v>0</v>
      </c>
      <c r="H17" s="5" t="s">
        <v>76</v>
      </c>
    </row>
    <row r="18" spans="1:8">
      <c r="A18" s="19" t="s">
        <v>107</v>
      </c>
      <c r="B18" s="21" t="s">
        <v>320</v>
      </c>
      <c r="C18" s="6" t="str">
        <f t="shared" ca="1" si="0"/>
        <v/>
      </c>
      <c r="D18" s="1"/>
      <c r="F18" s="105" t="s">
        <v>335</v>
      </c>
      <c r="G18" s="5">
        <f ca="1">IF(C19="○",VLOOKUP($G$7,'単価①【小規模】 (2)'!$A:$DJ,45,0),0)</f>
        <v>0</v>
      </c>
      <c r="H18" s="5"/>
    </row>
    <row r="19" spans="1:8">
      <c r="A19" s="19" t="s">
        <v>316</v>
      </c>
      <c r="B19" s="21" t="s">
        <v>319</v>
      </c>
      <c r="C19" s="6" t="str">
        <f ca="1">IF(C4=1,INDIRECT(CONCATENATE(B$3,"!",B19)),"")</f>
        <v/>
      </c>
      <c r="D19" s="1"/>
      <c r="F19" s="105" t="s">
        <v>340</v>
      </c>
      <c r="G19" s="240">
        <f ca="1">IF(C19="○",VLOOKUP($G$7,'単価①【小規模】 (2)'!$A:$DJ,51,0),0)</f>
        <v>0</v>
      </c>
      <c r="H19" s="5"/>
    </row>
    <row r="20" spans="1:8">
      <c r="A20" s="1"/>
      <c r="B20" s="239"/>
      <c r="C20" s="1"/>
      <c r="D20" s="1"/>
      <c r="F20" s="105" t="s">
        <v>275</v>
      </c>
      <c r="G20" s="5">
        <f ca="1">IF(C19="○",VLOOKUP($G$7,'単価①【小規模】 (2)'!$A:$DJ,53,0),0)</f>
        <v>0</v>
      </c>
      <c r="H20" s="5" t="s">
        <v>76</v>
      </c>
    </row>
    <row r="21" spans="1:8">
      <c r="A21" s="1"/>
      <c r="B21" s="239"/>
      <c r="C21" s="1"/>
      <c r="D21" s="1"/>
      <c r="F21" s="105" t="s">
        <v>341</v>
      </c>
      <c r="G21" s="5">
        <f ca="1">IF(C19="○",VLOOKUP($G$7,'単価①【小規模】 (2)'!$A:$DJ,55,0),0)</f>
        <v>0</v>
      </c>
      <c r="H21" s="5"/>
    </row>
    <row r="22" spans="1:8">
      <c r="A22" s="100"/>
      <c r="B22" s="101"/>
      <c r="C22" s="101"/>
      <c r="D22" s="102"/>
      <c r="F22" s="105" t="s">
        <v>342</v>
      </c>
      <c r="G22" s="240">
        <f ca="1">IF(C19="○",VLOOKUP($G$7,'単価①【小規模】 (2)'!$A:$DJ,61,0),0)</f>
        <v>0</v>
      </c>
      <c r="H22" s="5"/>
    </row>
    <row r="23" spans="1:8">
      <c r="F23" s="105" t="s">
        <v>323</v>
      </c>
      <c r="G23" s="5">
        <f ca="1">IF(C11="適",保育単価②【小規模】!C2,0)</f>
        <v>0</v>
      </c>
      <c r="H23" s="5" t="s">
        <v>76</v>
      </c>
    </row>
    <row r="24" spans="1:8">
      <c r="F24" s="105" t="s">
        <v>324</v>
      </c>
      <c r="G24" s="5">
        <f ca="1">IF(C11="適",保育単価②【小規模】!C3,0)</f>
        <v>0</v>
      </c>
      <c r="H24" s="5" t="s">
        <v>76</v>
      </c>
    </row>
    <row r="25" spans="1:8">
      <c r="F25" s="105"/>
      <c r="G25" s="24"/>
      <c r="H25" s="5" t="s">
        <v>76</v>
      </c>
    </row>
    <row r="26" spans="1:8">
      <c r="F26" s="105" t="s">
        <v>79</v>
      </c>
      <c r="G26" s="16">
        <f ca="1">IF(C17="",0,VLOOKUP(C17,保育単価②【小規模】!$B:$C,2,0))</f>
        <v>0</v>
      </c>
      <c r="H26" s="5" t="s">
        <v>76</v>
      </c>
    </row>
    <row r="27" spans="1:8">
      <c r="F27" s="105" t="s">
        <v>115</v>
      </c>
      <c r="G27" s="16">
        <f ca="1">IF(C18="配置",保育単価②【小規模】!C10,IF(C18="兼務",保育単価②【小規模】後!C13,IF(C18="嘱託",保育単価②【小規模】後!C15,0)))</f>
        <v>0</v>
      </c>
      <c r="H27" s="5" t="s">
        <v>76</v>
      </c>
    </row>
    <row r="28" spans="1:8">
      <c r="F28" s="105" t="s">
        <v>343</v>
      </c>
      <c r="G28" s="16">
        <f ca="1">IF(C18="配置",保育単価②【小規模】!C11,IF(C18="兼務",保育単価②【小規模】!C14,IF(C18="嘱託",保育単価②【小規模】!C16,0)))</f>
        <v>0</v>
      </c>
      <c r="H28" s="5" t="s">
        <v>76</v>
      </c>
    </row>
    <row r="29" spans="1:8">
      <c r="F29" s="105" t="s">
        <v>331</v>
      </c>
      <c r="G29" s="127">
        <f ca="1">IF(C18="配置",保育単価②【小規模】!C12,0)</f>
        <v>0</v>
      </c>
      <c r="H29" s="5" t="s">
        <v>76</v>
      </c>
    </row>
    <row r="30" spans="1:8">
      <c r="F30" s="105" t="s">
        <v>344</v>
      </c>
      <c r="G30" s="5">
        <f ca="1">VLOOKUP($C$14,$T$5:$V$16,2,1)</f>
        <v>2</v>
      </c>
      <c r="H30" s="5" t="s">
        <v>57</v>
      </c>
    </row>
    <row r="31" spans="1:8">
      <c r="F31" s="105" t="s">
        <v>345</v>
      </c>
      <c r="G31" s="5">
        <f ca="1">IF(C10="適",VLOOKUP($C$14,$T$5:$V$16,3,1),(VLOOKUP($C$14,$T$5:$V$16,3,1))-2)</f>
        <v>4</v>
      </c>
      <c r="H31" s="5" t="s">
        <v>57</v>
      </c>
    </row>
  </sheetData>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17"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0" customFormat="1" ht="17.25">
      <c r="A1" s="29" t="s">
        <v>131</v>
      </c>
      <c r="G1" s="31"/>
    </row>
    <row r="2" spans="1:22">
      <c r="A2" s="9" t="s">
        <v>51</v>
      </c>
      <c r="B2" s="20" t="s">
        <v>72</v>
      </c>
      <c r="C2" s="20" t="s">
        <v>85</v>
      </c>
      <c r="D2" s="9"/>
      <c r="F2" s="9" t="s">
        <v>70</v>
      </c>
      <c r="G2" s="7" t="s">
        <v>73</v>
      </c>
      <c r="H2" s="7"/>
      <c r="J2" s="11" t="s">
        <v>71</v>
      </c>
      <c r="K2" s="12" t="s">
        <v>73</v>
      </c>
      <c r="L2" s="12"/>
      <c r="N2" s="13" t="s">
        <v>74</v>
      </c>
      <c r="O2" s="14"/>
      <c r="P2" s="14"/>
      <c r="Q2" s="14"/>
      <c r="R2" s="14"/>
      <c r="S2" s="14"/>
      <c r="T2" s="14"/>
      <c r="U2" s="14"/>
      <c r="V2" s="14"/>
    </row>
    <row r="3" spans="1:22">
      <c r="A3" s="33" t="s">
        <v>52</v>
      </c>
      <c r="B3" s="23" t="s">
        <v>359</v>
      </c>
      <c r="C3" s="1"/>
      <c r="D3" s="33"/>
      <c r="F3" s="105" t="s">
        <v>59</v>
      </c>
      <c r="G3" s="2" t="str">
        <f ca="1">VLOOKUP(C4,N5:O10,2,FALSE)</f>
        <v>乳児</v>
      </c>
      <c r="H3" s="2"/>
      <c r="J3" s="1" t="s">
        <v>20</v>
      </c>
      <c r="K3" s="5">
        <f ca="1">ROUNDDOWN(IF(C7="標準",G8,IF(C7="短時間",G9,0)),-1)</f>
        <v>0</v>
      </c>
      <c r="L3" s="5" t="s">
        <v>76</v>
      </c>
      <c r="M3" s="32" t="s">
        <v>86</v>
      </c>
      <c r="N3" s="10" t="s">
        <v>59</v>
      </c>
      <c r="Q3" s="10" t="s">
        <v>63</v>
      </c>
      <c r="T3" s="10" t="s">
        <v>154</v>
      </c>
    </row>
    <row r="4" spans="1:22">
      <c r="A4" s="33" t="s">
        <v>7</v>
      </c>
      <c r="B4" s="8" t="s">
        <v>109</v>
      </c>
      <c r="C4" s="6">
        <f t="shared" ref="C4:C10" ca="1" si="0">INDIRECT(CONCATENATE(B$3,"!",B4))</f>
        <v>0</v>
      </c>
      <c r="D4" s="33" t="s">
        <v>56</v>
      </c>
      <c r="F4" s="105" t="s">
        <v>62</v>
      </c>
      <c r="G4" s="2">
        <f ca="1">C5+C6</f>
        <v>0</v>
      </c>
      <c r="H4" s="2" t="s">
        <v>35</v>
      </c>
      <c r="J4" s="1" t="s">
        <v>274</v>
      </c>
      <c r="K4" s="5">
        <f ca="1">ROUNDDOWN(IF(C7="標準",G10*($C$9+G11),IF(C7="短時間",G12*($C$9+G13),0)),-1)</f>
        <v>0</v>
      </c>
      <c r="L4" s="5" t="s">
        <v>76</v>
      </c>
      <c r="M4" s="32" t="s">
        <v>86</v>
      </c>
      <c r="N4" s="3" t="s">
        <v>60</v>
      </c>
      <c r="O4" s="3" t="s">
        <v>61</v>
      </c>
      <c r="Q4" s="1" t="s">
        <v>64</v>
      </c>
      <c r="R4" s="1" t="s">
        <v>65</v>
      </c>
      <c r="T4" s="1" t="s">
        <v>155</v>
      </c>
      <c r="U4" s="1" t="s">
        <v>156</v>
      </c>
      <c r="V4" s="1" t="s">
        <v>157</v>
      </c>
    </row>
    <row r="5" spans="1:22">
      <c r="A5" s="33" t="s">
        <v>53</v>
      </c>
      <c r="B5" s="8" t="s">
        <v>132</v>
      </c>
      <c r="C5" s="6">
        <f t="shared" ca="1" si="0"/>
        <v>0</v>
      </c>
      <c r="D5" s="33" t="s">
        <v>35</v>
      </c>
      <c r="F5" s="105" t="s">
        <v>82</v>
      </c>
      <c r="G5" s="2" t="e">
        <f ca="1">VLOOKUP($G$4,$Q$5:$Q$6,1,TRUE)</f>
        <v>#N/A</v>
      </c>
      <c r="H5" s="2" t="s">
        <v>81</v>
      </c>
      <c r="J5" s="1" t="s">
        <v>276</v>
      </c>
      <c r="K5" s="5">
        <f ca="1">ROUNDDOWN(IF(C19="○",G20+G21*($C$9+G22),0),-1)</f>
        <v>0</v>
      </c>
      <c r="L5" s="5" t="s">
        <v>76</v>
      </c>
      <c r="M5" s="32" t="s">
        <v>86</v>
      </c>
      <c r="N5" s="3">
        <v>5</v>
      </c>
      <c r="O5" s="4" t="s">
        <v>47</v>
      </c>
      <c r="Q5" s="1">
        <v>6</v>
      </c>
      <c r="R5" s="1">
        <v>12</v>
      </c>
      <c r="T5" s="1">
        <v>0</v>
      </c>
      <c r="U5" s="1">
        <v>2</v>
      </c>
      <c r="V5" s="1">
        <v>6</v>
      </c>
    </row>
    <row r="6" spans="1:22">
      <c r="A6" s="33" t="s">
        <v>54</v>
      </c>
      <c r="B6" s="8" t="s">
        <v>133</v>
      </c>
      <c r="C6" s="6">
        <f t="shared" ca="1" si="0"/>
        <v>0</v>
      </c>
      <c r="D6" s="33" t="s">
        <v>35</v>
      </c>
      <c r="F6" s="105" t="s">
        <v>83</v>
      </c>
      <c r="G6" s="2" t="e">
        <f ca="1">VLOOKUP(G5,Q5:R6,2,TRUE)</f>
        <v>#N/A</v>
      </c>
      <c r="H6" s="2" t="s">
        <v>84</v>
      </c>
      <c r="J6" s="1" t="s">
        <v>314</v>
      </c>
      <c r="K6" s="5">
        <f ca="1">ROUNDDOWN(IF(C16="○", IF(C19="○", G17+G18*($C$9+G19), IF(C19="", G14+G15*($C$9+G16), 0)), 0),-1)</f>
        <v>0</v>
      </c>
      <c r="L6" s="5" t="s">
        <v>76</v>
      </c>
      <c r="M6" s="32" t="s">
        <v>86</v>
      </c>
      <c r="N6" s="3">
        <v>4</v>
      </c>
      <c r="O6" s="4" t="s">
        <v>47</v>
      </c>
      <c r="Q6" s="1">
        <v>13</v>
      </c>
      <c r="R6" s="1">
        <v>19</v>
      </c>
      <c r="T6" s="1">
        <v>1</v>
      </c>
      <c r="U6" s="1">
        <v>3</v>
      </c>
      <c r="V6" s="1">
        <v>6</v>
      </c>
    </row>
    <row r="7" spans="1:22">
      <c r="A7" s="33" t="s">
        <v>55</v>
      </c>
      <c r="B7" s="8" t="s">
        <v>134</v>
      </c>
      <c r="C7" s="6">
        <f t="shared" ca="1" si="0"/>
        <v>0</v>
      </c>
      <c r="D7" s="33"/>
      <c r="F7" s="105" t="s">
        <v>68</v>
      </c>
      <c r="G7" s="2" t="e">
        <f ca="1">CONCATENATE(C15,"-",G5,"-",G3)</f>
        <v>#N/A</v>
      </c>
      <c r="H7" s="2"/>
      <c r="J7" s="1" t="s">
        <v>45</v>
      </c>
      <c r="K7" s="5">
        <f ca="1">G26</f>
        <v>0</v>
      </c>
      <c r="L7" s="5" t="s">
        <v>76</v>
      </c>
      <c r="M7" s="32" t="s">
        <v>86</v>
      </c>
      <c r="N7" s="3">
        <v>3</v>
      </c>
      <c r="O7" s="4" t="s">
        <v>48</v>
      </c>
      <c r="T7" s="1">
        <v>2</v>
      </c>
      <c r="U7" s="1">
        <v>4</v>
      </c>
      <c r="V7" s="1">
        <v>6</v>
      </c>
    </row>
    <row r="8" spans="1:22">
      <c r="A8" s="33" t="s">
        <v>34</v>
      </c>
      <c r="B8" s="8" t="s">
        <v>135</v>
      </c>
      <c r="C8" s="6">
        <f t="shared" ca="1" si="0"/>
        <v>0</v>
      </c>
      <c r="D8" s="33"/>
      <c r="F8" s="105" t="s">
        <v>58</v>
      </c>
      <c r="G8" s="5" t="e">
        <f ca="1">VLOOKUP($G$7,単価①【小規模】!$A:$DJ,7,0)</f>
        <v>#N/A</v>
      </c>
      <c r="H8" s="5" t="s">
        <v>76</v>
      </c>
      <c r="J8" s="1" t="s">
        <v>117</v>
      </c>
      <c r="K8" s="5">
        <f ca="1">ROUNDDOWN(IF(C18="",0,IF(C18="配置",(G27+G28*(G29+$C$9))/$C$8,IF(C18="兼務",(G27+G28*$C$9)/$C$8,IF(C18="嘱託",G27/$C$8,"")))),-1)</f>
        <v>0</v>
      </c>
      <c r="L8" s="5" t="s">
        <v>76</v>
      </c>
      <c r="M8" s="32" t="s">
        <v>86</v>
      </c>
      <c r="N8" s="3">
        <v>2</v>
      </c>
      <c r="O8" s="4" t="s">
        <v>49</v>
      </c>
      <c r="T8" s="1">
        <v>3</v>
      </c>
      <c r="U8" s="1">
        <v>5</v>
      </c>
      <c r="V8" s="1">
        <v>6</v>
      </c>
    </row>
    <row r="9" spans="1:22">
      <c r="A9" s="22" t="s">
        <v>332</v>
      </c>
      <c r="B9" s="245" t="s">
        <v>328</v>
      </c>
      <c r="C9" s="246">
        <f t="shared" ca="1" si="0"/>
        <v>6</v>
      </c>
      <c r="D9" s="22" t="s">
        <v>333</v>
      </c>
      <c r="F9" s="105" t="s">
        <v>69</v>
      </c>
      <c r="G9" s="5" t="e">
        <f ca="1">VLOOKUP($G$7,単価①【小規模】!$A:$DJ,9,0)</f>
        <v>#N/A</v>
      </c>
      <c r="H9" s="5" t="s">
        <v>76</v>
      </c>
      <c r="J9" s="1" t="s">
        <v>325</v>
      </c>
      <c r="K9" s="5" t="e">
        <f ca="1">ROUNDDOWN((G23*C12+G24*C13)/C8,-1)</f>
        <v>#DIV/0!</v>
      </c>
      <c r="L9" s="5" t="s">
        <v>76</v>
      </c>
      <c r="M9" s="32" t="s">
        <v>86</v>
      </c>
      <c r="N9" s="3">
        <v>1</v>
      </c>
      <c r="O9" s="4" t="s">
        <v>49</v>
      </c>
      <c r="T9" s="1">
        <v>4</v>
      </c>
      <c r="U9" s="1">
        <v>6</v>
      </c>
      <c r="V9" s="1">
        <v>6</v>
      </c>
    </row>
    <row r="10" spans="1:22">
      <c r="A10" s="22" t="s">
        <v>350</v>
      </c>
      <c r="B10" s="247" t="s">
        <v>351</v>
      </c>
      <c r="C10" s="246">
        <f t="shared" ca="1" si="0"/>
        <v>0</v>
      </c>
      <c r="D10" s="1"/>
      <c r="F10" s="241" t="s">
        <v>273</v>
      </c>
      <c r="G10" s="5" t="e">
        <f ca="1">VLOOKUP($G$7,単価①【小規模】!$A:$DJ,12,0)</f>
        <v>#N/A</v>
      </c>
      <c r="H10" s="5" t="s">
        <v>76</v>
      </c>
      <c r="K10" s="242"/>
      <c r="L10" s="242"/>
      <c r="M10" s="18"/>
      <c r="N10" s="3">
        <v>0</v>
      </c>
      <c r="O10" s="4" t="s">
        <v>50</v>
      </c>
      <c r="T10" s="1">
        <v>5</v>
      </c>
      <c r="U10" s="1">
        <v>7</v>
      </c>
      <c r="V10" s="1">
        <v>6</v>
      </c>
    </row>
    <row r="11" spans="1:22">
      <c r="A11" s="1" t="s">
        <v>347</v>
      </c>
      <c r="B11" s="21" t="s">
        <v>348</v>
      </c>
      <c r="C11" s="246">
        <f t="shared" ref="C11:C18" ca="1" si="1">INDIRECT(CONCATENATE(B$3,"!",B11))</f>
        <v>0</v>
      </c>
      <c r="D11" s="1"/>
      <c r="F11" s="241" t="s">
        <v>329</v>
      </c>
      <c r="G11" s="240" t="e">
        <f ca="1">VLOOKUP($G$7,単価①【小規模】!$A:$DJ,19,0)</f>
        <v>#N/A</v>
      </c>
      <c r="H11" s="5"/>
      <c r="T11" s="1">
        <v>6</v>
      </c>
      <c r="U11" s="1">
        <v>8</v>
      </c>
      <c r="V11" s="1">
        <v>6</v>
      </c>
    </row>
    <row r="12" spans="1:22">
      <c r="A12" s="33" t="s">
        <v>312</v>
      </c>
      <c r="B12" s="8" t="s">
        <v>136</v>
      </c>
      <c r="C12" s="6">
        <f t="shared" ca="1" si="1"/>
        <v>0</v>
      </c>
      <c r="D12" s="33"/>
      <c r="F12" s="241" t="s">
        <v>315</v>
      </c>
      <c r="G12" s="5" t="e">
        <f ca="1">VLOOKUP($G$7,単価①【小規模】!$A:$DJ,21,0)</f>
        <v>#N/A</v>
      </c>
      <c r="H12" s="5" t="s">
        <v>76</v>
      </c>
      <c r="T12" s="1">
        <v>7</v>
      </c>
      <c r="U12" s="1">
        <v>9</v>
      </c>
      <c r="V12" s="1">
        <v>6</v>
      </c>
    </row>
    <row r="13" spans="1:22">
      <c r="A13" s="33" t="s">
        <v>313</v>
      </c>
      <c r="B13" s="8" t="s">
        <v>137</v>
      </c>
      <c r="C13" s="6">
        <f t="shared" ca="1" si="1"/>
        <v>0</v>
      </c>
      <c r="D13" s="33"/>
      <c r="F13" s="241" t="s">
        <v>334</v>
      </c>
      <c r="G13" s="240" t="e">
        <f ca="1">VLOOKUP($G$7,単価①【小規模】!$A:$DJ,28,0)</f>
        <v>#N/A</v>
      </c>
      <c r="H13" s="5"/>
      <c r="T13" s="1">
        <v>8</v>
      </c>
      <c r="U13" s="1">
        <v>10</v>
      </c>
      <c r="V13" s="1">
        <v>6</v>
      </c>
    </row>
    <row r="14" spans="1:22">
      <c r="A14" s="19" t="s">
        <v>160</v>
      </c>
      <c r="B14" s="21" t="s">
        <v>161</v>
      </c>
      <c r="C14" s="6">
        <f t="shared" ca="1" si="1"/>
        <v>0</v>
      </c>
      <c r="D14" s="1" t="s">
        <v>0</v>
      </c>
      <c r="F14" s="105" t="s">
        <v>339</v>
      </c>
      <c r="G14" s="5" t="e">
        <f ca="1">IF(C19="",VLOOKUP($G$7,単価①【小規模】!$A:$DJ,31,0),0)</f>
        <v>#N/A</v>
      </c>
      <c r="H14" s="5" t="s">
        <v>76</v>
      </c>
      <c r="T14" s="1">
        <v>9</v>
      </c>
      <c r="U14" s="1">
        <v>11</v>
      </c>
      <c r="V14" s="1">
        <v>6</v>
      </c>
    </row>
    <row r="15" spans="1:22">
      <c r="A15" s="33" t="s">
        <v>66</v>
      </c>
      <c r="B15" s="8" t="s">
        <v>138</v>
      </c>
      <c r="C15" s="6">
        <f t="shared" ca="1" si="1"/>
        <v>0</v>
      </c>
      <c r="D15" s="33" t="s">
        <v>67</v>
      </c>
      <c r="F15" s="105" t="s">
        <v>338</v>
      </c>
      <c r="G15" s="5" t="e">
        <f ca="1">IF(C19="",VLOOKUP($G$7,単価①【小規模】!$A:$DJ,33,0),0)</f>
        <v>#N/A</v>
      </c>
      <c r="H15" s="5"/>
      <c r="T15" s="1">
        <v>10</v>
      </c>
      <c r="U15" s="1">
        <v>12</v>
      </c>
      <c r="V15" s="1">
        <v>6</v>
      </c>
    </row>
    <row r="16" spans="1:22">
      <c r="A16" s="1" t="s">
        <v>321</v>
      </c>
      <c r="B16" s="21" t="s">
        <v>322</v>
      </c>
      <c r="C16" s="6" t="str">
        <f t="shared" ca="1" si="1"/>
        <v/>
      </c>
      <c r="D16" s="1"/>
      <c r="F16" s="105" t="s">
        <v>337</v>
      </c>
      <c r="G16" s="240" t="e">
        <f ca="1">IF(C19="",VLOOKUP($G$7,単価①【小規模】!$A:$DJ,40,0),0)</f>
        <v>#N/A</v>
      </c>
      <c r="H16" s="5"/>
      <c r="T16" s="1">
        <v>11</v>
      </c>
      <c r="U16" s="1">
        <v>12</v>
      </c>
      <c r="V16" s="1">
        <v>7</v>
      </c>
    </row>
    <row r="17" spans="1:8">
      <c r="A17" s="19" t="s">
        <v>77</v>
      </c>
      <c r="B17" s="21" t="s">
        <v>318</v>
      </c>
      <c r="C17" s="6" t="str">
        <f t="shared" ca="1" si="1"/>
        <v/>
      </c>
      <c r="D17" s="1"/>
      <c r="F17" s="105" t="s">
        <v>336</v>
      </c>
      <c r="G17" s="5">
        <f ca="1">IF(C19="○",VLOOKUP($G$7,単価①【小規模】!$A:$DJ,43,0),0)</f>
        <v>0</v>
      </c>
      <c r="H17" s="5" t="s">
        <v>76</v>
      </c>
    </row>
    <row r="18" spans="1:8">
      <c r="A18" s="19" t="s">
        <v>107</v>
      </c>
      <c r="B18" s="21" t="s">
        <v>320</v>
      </c>
      <c r="C18" s="6" t="str">
        <f t="shared" ca="1" si="1"/>
        <v/>
      </c>
      <c r="D18" s="1"/>
      <c r="F18" s="105" t="s">
        <v>335</v>
      </c>
      <c r="G18" s="5">
        <f ca="1">IF(C19="○",VLOOKUP($G$7,単価①【小規模】!$A:$DJ,45,0),0)</f>
        <v>0</v>
      </c>
      <c r="H18" s="5"/>
    </row>
    <row r="19" spans="1:8">
      <c r="A19" s="19" t="s">
        <v>316</v>
      </c>
      <c r="B19" s="21" t="s">
        <v>319</v>
      </c>
      <c r="C19" s="6" t="str">
        <f ca="1">IF(C4=1,INDIRECT(CONCATENATE(B$3,"!",B19)),"")</f>
        <v/>
      </c>
      <c r="D19" s="1"/>
      <c r="F19" s="105" t="s">
        <v>340</v>
      </c>
      <c r="G19" s="240">
        <f ca="1">IF(C19="○",VLOOKUP($G$7,単価①【小規模】!$A:$DJ,51,0),0)</f>
        <v>0</v>
      </c>
      <c r="H19" s="5"/>
    </row>
    <row r="20" spans="1:8">
      <c r="A20" s="1"/>
      <c r="B20" s="239"/>
      <c r="C20" s="1"/>
      <c r="D20" s="1"/>
      <c r="F20" s="105" t="s">
        <v>275</v>
      </c>
      <c r="G20" s="5">
        <f ca="1">IF(C19="○",VLOOKUP($G$7,単価①【小規模】!$A:$DJ,53,0),0)</f>
        <v>0</v>
      </c>
      <c r="H20" s="5" t="s">
        <v>76</v>
      </c>
    </row>
    <row r="21" spans="1:8">
      <c r="A21" s="1"/>
      <c r="B21" s="239"/>
      <c r="C21" s="1"/>
      <c r="D21" s="1"/>
      <c r="F21" s="105" t="s">
        <v>341</v>
      </c>
      <c r="G21" s="5">
        <f ca="1">IF(C19="○",VLOOKUP($G$7,単価①【小規模】!$A:$DJ,55,0),0)</f>
        <v>0</v>
      </c>
      <c r="H21" s="5"/>
    </row>
    <row r="22" spans="1:8">
      <c r="A22" s="100"/>
      <c r="B22" s="101"/>
      <c r="C22" s="101"/>
      <c r="D22" s="102"/>
      <c r="F22" s="105" t="s">
        <v>342</v>
      </c>
      <c r="G22" s="240">
        <f ca="1">IF(C19="○",VLOOKUP($G$7,単価①【小規模】!$A:$DJ,61,0),0)</f>
        <v>0</v>
      </c>
      <c r="H22" s="5"/>
    </row>
    <row r="23" spans="1:8">
      <c r="F23" s="105" t="s">
        <v>323</v>
      </c>
      <c r="G23" s="5">
        <f ca="1">IF(C11="適",保育単価②【小規模】後!C2,0)</f>
        <v>0</v>
      </c>
      <c r="H23" s="5" t="s">
        <v>76</v>
      </c>
    </row>
    <row r="24" spans="1:8">
      <c r="F24" s="105" t="s">
        <v>324</v>
      </c>
      <c r="G24" s="5">
        <f ca="1">IF(C11="適",保育単価②【小規模】後!C3,0)</f>
        <v>0</v>
      </c>
      <c r="H24" s="5" t="s">
        <v>76</v>
      </c>
    </row>
    <row r="25" spans="1:8">
      <c r="F25" s="105"/>
      <c r="G25" s="24"/>
      <c r="H25" s="5" t="s">
        <v>76</v>
      </c>
    </row>
    <row r="26" spans="1:8">
      <c r="F26" s="105" t="s">
        <v>79</v>
      </c>
      <c r="G26" s="16">
        <f ca="1">IF(C17="",0,VLOOKUP(C17,保育単価②【小規模】後!$B:$C,2,0))</f>
        <v>0</v>
      </c>
      <c r="H26" s="5" t="s">
        <v>76</v>
      </c>
    </row>
    <row r="27" spans="1:8">
      <c r="F27" s="105" t="s">
        <v>115</v>
      </c>
      <c r="G27" s="16">
        <f ca="1">IF(C18="配置",保育単価②【小規模】後!C10,IF(C18="兼務",保育単価②【小規模】後!C13,IF(C18="嘱託",保育単価②【小規模】後!C15,0)))</f>
        <v>0</v>
      </c>
      <c r="H27" s="5" t="s">
        <v>76</v>
      </c>
    </row>
    <row r="28" spans="1:8">
      <c r="F28" s="105" t="s">
        <v>343</v>
      </c>
      <c r="G28" s="16">
        <f ca="1">IF(C18="配置",保育単価②【小規模】後!C11,IF(C18="兼務",保育単価②【小規模】後!C14,IF(C18="嘱託",保育単価②【小規模】後!C16,0)))</f>
        <v>0</v>
      </c>
      <c r="H28" s="5" t="s">
        <v>76</v>
      </c>
    </row>
    <row r="29" spans="1:8">
      <c r="F29" s="105" t="s">
        <v>331</v>
      </c>
      <c r="G29" s="127">
        <f ca="1">IF(C18="配置",保育単価②【小規模】後!C12,0)</f>
        <v>0</v>
      </c>
      <c r="H29" s="5" t="s">
        <v>76</v>
      </c>
    </row>
    <row r="30" spans="1:8">
      <c r="F30" s="105" t="s">
        <v>344</v>
      </c>
      <c r="G30" s="5">
        <f ca="1">VLOOKUP($C$14,$T$5:$V$16,2,1)</f>
        <v>2</v>
      </c>
      <c r="H30" s="5" t="s">
        <v>57</v>
      </c>
    </row>
    <row r="31" spans="1:8">
      <c r="F31" s="105" t="s">
        <v>345</v>
      </c>
      <c r="G31" s="5">
        <f ca="1">IF(C10="適",VLOOKUP($C$14,$T$5:$V$16,3,1),(VLOOKUP($C$14,$T$5:$V$16,3,1))-2)</f>
        <v>4</v>
      </c>
      <c r="H31" s="5" t="s">
        <v>57</v>
      </c>
    </row>
  </sheetData>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workbookViewId="0"/>
  </sheetViews>
  <sheetFormatPr defaultRowHeight="13.5"/>
  <cols>
    <col min="1" max="1" width="9" style="244"/>
    <col min="2" max="2" width="5.625" style="172" customWidth="1"/>
    <col min="3" max="3" width="5.375" style="172" customWidth="1"/>
    <col min="4" max="4" width="4.5" style="172" bestFit="1" customWidth="1"/>
    <col min="5" max="5" width="7.5" style="172" customWidth="1"/>
    <col min="6" max="6" width="2.25" style="172" customWidth="1"/>
    <col min="7" max="7" width="6.875" style="234" customWidth="1"/>
    <col min="8" max="8" width="8.125" style="235" customWidth="1"/>
    <col min="9" max="9" width="6.875" style="173" customWidth="1"/>
    <col min="10" max="10" width="8.125" style="235" customWidth="1"/>
    <col min="11" max="11" width="2.25" style="132" customWidth="1"/>
    <col min="12" max="12" width="6.25" style="234" customWidth="1"/>
    <col min="13" max="13" width="7.25" style="235" customWidth="1"/>
    <col min="14" max="14" width="3" style="235" customWidth="1"/>
    <col min="15" max="15" width="8.25" style="235" customWidth="1"/>
    <col min="16" max="16" width="3" style="235" customWidth="1"/>
    <col min="17" max="17" width="6.25" style="235" customWidth="1"/>
    <col min="18" max="18" width="3" style="235" customWidth="1"/>
    <col min="19" max="19" width="9.875" style="235" customWidth="1"/>
    <col min="20" max="20" width="11.375" style="235" customWidth="1"/>
    <col min="21" max="21" width="6.25" style="173" customWidth="1"/>
    <col min="22" max="22" width="6.625" style="235" customWidth="1"/>
    <col min="23" max="23" width="3" style="235" customWidth="1"/>
    <col min="24" max="24" width="8.25" style="235" customWidth="1"/>
    <col min="25" max="25" width="3" style="235" customWidth="1"/>
    <col min="26" max="26" width="6.25" style="235" customWidth="1"/>
    <col min="27" max="27" width="3" style="235" customWidth="1"/>
    <col min="28" max="28" width="9.875" style="235" customWidth="1"/>
    <col min="29" max="29" width="12" style="235" customWidth="1"/>
    <col min="30" max="30" width="2.25" style="132" customWidth="1"/>
    <col min="31" max="31" width="8" style="234" customWidth="1"/>
    <col min="32" max="32" width="8.375" style="234" customWidth="1"/>
    <col min="33" max="33" width="8.5" style="236" customWidth="1"/>
    <col min="34" max="34" width="6.875" style="236" customWidth="1"/>
    <col min="35" max="35" width="3" style="235" customWidth="1"/>
    <col min="36" max="36" width="8.25" style="235" customWidth="1"/>
    <col min="37" max="37" width="3" style="235" customWidth="1"/>
    <col min="38" max="38" width="6.25" style="235" customWidth="1"/>
    <col min="39" max="39" width="3" style="235" customWidth="1"/>
    <col min="40" max="40" width="9" style="235" customWidth="1"/>
    <col min="41" max="41" width="12.375" style="235" customWidth="1"/>
    <col min="42" max="42" width="3" style="235" customWidth="1"/>
    <col min="43" max="43" width="8.625" style="235" customWidth="1"/>
    <col min="44" max="44" width="3" style="235" customWidth="1"/>
    <col min="45" max="45" width="8.625" style="235" customWidth="1"/>
    <col min="46" max="46" width="3" style="235" customWidth="1"/>
    <col min="47" max="47" width="8.625" style="235" customWidth="1"/>
    <col min="48" max="48" width="3" style="235" customWidth="1"/>
    <col min="49" max="49" width="8.625" style="235" customWidth="1"/>
    <col min="50" max="50" width="3" style="235" customWidth="1"/>
    <col min="51" max="51" width="10.125" style="235" customWidth="1"/>
    <col min="52" max="52" width="3" style="235" customWidth="1"/>
    <col min="53" max="53" width="8.625" style="235" customWidth="1"/>
    <col min="54" max="54" width="3" style="235" customWidth="1"/>
    <col min="55" max="55" width="8.625" style="235" customWidth="1"/>
    <col min="56" max="56" width="3" style="235" customWidth="1"/>
    <col min="57" max="57" width="8.625" style="235" customWidth="1"/>
    <col min="58" max="58" width="3" style="235" customWidth="1"/>
    <col min="59" max="59" width="8.625" style="235" customWidth="1"/>
    <col min="60" max="60" width="3" style="235" customWidth="1"/>
    <col min="61" max="61" width="10.125" style="235" customWidth="1"/>
    <col min="62" max="62" width="2.25" style="132" customWidth="1"/>
    <col min="63" max="63" width="1.125" style="132" customWidth="1"/>
    <col min="64" max="64" width="14.875" style="173" customWidth="1"/>
    <col min="65" max="65" width="9.875" style="173" customWidth="1"/>
    <col min="66" max="66" width="2.25" style="132" customWidth="1"/>
    <col min="67" max="67" width="8.25" style="236" customWidth="1"/>
    <col min="68" max="68" width="3.625" style="236" customWidth="1"/>
    <col min="69" max="69" width="12" style="236" customWidth="1"/>
    <col min="70" max="70" width="3.625" style="236" customWidth="1"/>
    <col min="71" max="71" width="11.125" style="236" customWidth="1"/>
    <col min="72" max="72" width="3.625" style="236" customWidth="1"/>
    <col min="73" max="73" width="10" style="236" customWidth="1"/>
    <col min="74" max="74" width="1.125" style="236" customWidth="1"/>
    <col min="75" max="75" width="2.25" style="132" customWidth="1"/>
    <col min="76" max="76" width="10.25" style="236" customWidth="1"/>
    <col min="77" max="77" width="2.25" style="132" customWidth="1"/>
    <col min="78" max="78" width="5.625" style="173" customWidth="1"/>
    <col min="79" max="79" width="2.25" style="132" customWidth="1"/>
    <col min="80" max="80" width="5.5" style="174" customWidth="1"/>
    <col min="81" max="81" width="4" style="174" customWidth="1"/>
    <col min="82" max="82" width="6.875" style="174" customWidth="1"/>
    <col min="83" max="83" width="4" style="174" customWidth="1"/>
    <col min="84" max="84" width="6.875" style="174" customWidth="1"/>
    <col min="85" max="85" width="4" style="174" customWidth="1"/>
    <col min="86" max="86" width="9.875" style="174" customWidth="1"/>
    <col min="87" max="87" width="2.25" style="234" customWidth="1"/>
    <col min="88" max="89" width="6.125" style="234" customWidth="1"/>
    <col min="90" max="90" width="2.25" style="234" customWidth="1"/>
    <col min="91" max="91" width="5.25" style="237" customWidth="1"/>
    <col min="92" max="92" width="5.75" style="234" customWidth="1"/>
    <col min="93" max="93" width="5.875" style="234" customWidth="1"/>
    <col min="94" max="94" width="2.25" style="132" customWidth="1"/>
    <col min="95" max="95" width="6.625" style="173" customWidth="1"/>
    <col min="96" max="96" width="2.25" style="132" customWidth="1"/>
    <col min="97" max="97" width="11.5" style="173" customWidth="1"/>
    <col min="98" max="98" width="2.25" style="132" customWidth="1"/>
    <col min="99" max="99" width="7.25" style="173" customWidth="1"/>
    <col min="100" max="100" width="2.25" style="132" customWidth="1"/>
    <col min="101" max="101" width="6.5" style="234" customWidth="1"/>
    <col min="102" max="102" width="2.25" style="175" customWidth="1"/>
    <col min="103" max="103" width="6.875" style="174" customWidth="1"/>
    <col min="104" max="104" width="2.25" style="175" customWidth="1"/>
    <col min="105" max="105" width="6.875" style="174" customWidth="1"/>
    <col min="106" max="106" width="2.25" style="175" customWidth="1"/>
    <col min="107" max="107" width="9.875" style="174" customWidth="1"/>
    <col min="108" max="108" width="2.25" style="132" customWidth="1"/>
    <col min="109" max="112" width="10.25" style="173" customWidth="1"/>
    <col min="113" max="113" width="2.25" style="132" customWidth="1"/>
    <col min="114" max="114" width="15.5" style="173" bestFit="1" customWidth="1"/>
    <col min="115" max="116" width="6.25" style="234" customWidth="1"/>
    <col min="117" max="126" width="9" style="156"/>
    <col min="127" max="344" width="9" style="238"/>
    <col min="345" max="345" width="1.75" style="238" customWidth="1"/>
    <col min="346" max="346" width="2.5" style="238" customWidth="1"/>
    <col min="347" max="347" width="3.625" style="238" customWidth="1"/>
    <col min="348" max="348" width="2.75" style="238" customWidth="1"/>
    <col min="349" max="349" width="0.875" style="238" customWidth="1"/>
    <col min="350" max="350" width="1.25" style="238" customWidth="1"/>
    <col min="351" max="351" width="5.375" style="238" customWidth="1"/>
    <col min="352" max="352" width="6.5" style="238" customWidth="1"/>
    <col min="353" max="353" width="4.125" style="238" customWidth="1"/>
    <col min="354" max="354" width="7.875" style="238" customWidth="1"/>
    <col min="355" max="355" width="8.75" style="238" customWidth="1"/>
    <col min="356" max="359" width="6.25" style="238" customWidth="1"/>
    <col min="360" max="360" width="4.875" style="238" customWidth="1"/>
    <col min="361" max="361" width="2.5" style="238" customWidth="1"/>
    <col min="362" max="362" width="4.875" style="238" customWidth="1"/>
    <col min="363" max="600" width="9" style="238"/>
    <col min="601" max="601" width="1.75" style="238" customWidth="1"/>
    <col min="602" max="602" width="2.5" style="238" customWidth="1"/>
    <col min="603" max="603" width="3.625" style="238" customWidth="1"/>
    <col min="604" max="604" width="2.75" style="238" customWidth="1"/>
    <col min="605" max="605" width="0.875" style="238" customWidth="1"/>
    <col min="606" max="606" width="1.25" style="238" customWidth="1"/>
    <col min="607" max="607" width="5.375" style="238" customWidth="1"/>
    <col min="608" max="608" width="6.5" style="238" customWidth="1"/>
    <col min="609" max="609" width="4.125" style="238" customWidth="1"/>
    <col min="610" max="610" width="7.875" style="238" customWidth="1"/>
    <col min="611" max="611" width="8.75" style="238" customWidth="1"/>
    <col min="612" max="615" width="6.25" style="238" customWidth="1"/>
    <col min="616" max="616" width="4.875" style="238" customWidth="1"/>
    <col min="617" max="617" width="2.5" style="238" customWidth="1"/>
    <col min="618" max="618" width="4.875" style="238" customWidth="1"/>
    <col min="619" max="856" width="9" style="238"/>
    <col min="857" max="857" width="1.75" style="238" customWidth="1"/>
    <col min="858" max="858" width="2.5" style="238" customWidth="1"/>
    <col min="859" max="859" width="3.625" style="238" customWidth="1"/>
    <col min="860" max="860" width="2.75" style="238" customWidth="1"/>
    <col min="861" max="861" width="0.875" style="238" customWidth="1"/>
    <col min="862" max="862" width="1.25" style="238" customWidth="1"/>
    <col min="863" max="863" width="5.375" style="238" customWidth="1"/>
    <col min="864" max="864" width="6.5" style="238" customWidth="1"/>
    <col min="865" max="865" width="4.125" style="238" customWidth="1"/>
    <col min="866" max="866" width="7.875" style="238" customWidth="1"/>
    <col min="867" max="867" width="8.75" style="238" customWidth="1"/>
    <col min="868" max="871" width="6.25" style="238" customWidth="1"/>
    <col min="872" max="872" width="4.875" style="238" customWidth="1"/>
    <col min="873" max="873" width="2.5" style="238" customWidth="1"/>
    <col min="874" max="874" width="4.875" style="238" customWidth="1"/>
    <col min="875" max="1112" width="9" style="238"/>
    <col min="1113" max="1113" width="1.75" style="238" customWidth="1"/>
    <col min="1114" max="1114" width="2.5" style="238" customWidth="1"/>
    <col min="1115" max="1115" width="3.625" style="238" customWidth="1"/>
    <col min="1116" max="1116" width="2.75" style="238" customWidth="1"/>
    <col min="1117" max="1117" width="0.875" style="238" customWidth="1"/>
    <col min="1118" max="1118" width="1.25" style="238" customWidth="1"/>
    <col min="1119" max="1119" width="5.375" style="238" customWidth="1"/>
    <col min="1120" max="1120" width="6.5" style="238" customWidth="1"/>
    <col min="1121" max="1121" width="4.125" style="238" customWidth="1"/>
    <col min="1122" max="1122" width="7.875" style="238" customWidth="1"/>
    <col min="1123" max="1123" width="8.75" style="238" customWidth="1"/>
    <col min="1124" max="1127" width="6.25" style="238" customWidth="1"/>
    <col min="1128" max="1128" width="4.875" style="238" customWidth="1"/>
    <col min="1129" max="1129" width="2.5" style="238" customWidth="1"/>
    <col min="1130" max="1130" width="4.875" style="238" customWidth="1"/>
    <col min="1131" max="1368" width="9" style="238"/>
    <col min="1369" max="1369" width="1.75" style="238" customWidth="1"/>
    <col min="1370" max="1370" width="2.5" style="238" customWidth="1"/>
    <col min="1371" max="1371" width="3.625" style="238" customWidth="1"/>
    <col min="1372" max="1372" width="2.75" style="238" customWidth="1"/>
    <col min="1373" max="1373" width="0.875" style="238" customWidth="1"/>
    <col min="1374" max="1374" width="1.25" style="238" customWidth="1"/>
    <col min="1375" max="1375" width="5.375" style="238" customWidth="1"/>
    <col min="1376" max="1376" width="6.5" style="238" customWidth="1"/>
    <col min="1377" max="1377" width="4.125" style="238" customWidth="1"/>
    <col min="1378" max="1378" width="7.875" style="238" customWidth="1"/>
    <col min="1379" max="1379" width="8.75" style="238" customWidth="1"/>
    <col min="1380" max="1383" width="6.25" style="238" customWidth="1"/>
    <col min="1384" max="1384" width="4.875" style="238" customWidth="1"/>
    <col min="1385" max="1385" width="2.5" style="238" customWidth="1"/>
    <col min="1386" max="1386" width="4.875" style="238" customWidth="1"/>
    <col min="1387" max="1624" width="9" style="238"/>
    <col min="1625" max="1625" width="1.75" style="238" customWidth="1"/>
    <col min="1626" max="1626" width="2.5" style="238" customWidth="1"/>
    <col min="1627" max="1627" width="3.625" style="238" customWidth="1"/>
    <col min="1628" max="1628" width="2.75" style="238" customWidth="1"/>
    <col min="1629" max="1629" width="0.875" style="238" customWidth="1"/>
    <col min="1630" max="1630" width="1.25" style="238" customWidth="1"/>
    <col min="1631" max="1631" width="5.375" style="238" customWidth="1"/>
    <col min="1632" max="1632" width="6.5" style="238" customWidth="1"/>
    <col min="1633" max="1633" width="4.125" style="238" customWidth="1"/>
    <col min="1634" max="1634" width="7.875" style="238" customWidth="1"/>
    <col min="1635" max="1635" width="8.75" style="238" customWidth="1"/>
    <col min="1636" max="1639" width="6.25" style="238" customWidth="1"/>
    <col min="1640" max="1640" width="4.875" style="238" customWidth="1"/>
    <col min="1641" max="1641" width="2.5" style="238" customWidth="1"/>
    <col min="1642" max="1642" width="4.875" style="238" customWidth="1"/>
    <col min="1643" max="1880" width="9" style="238"/>
    <col min="1881" max="1881" width="1.75" style="238" customWidth="1"/>
    <col min="1882" max="1882" width="2.5" style="238" customWidth="1"/>
    <col min="1883" max="1883" width="3.625" style="238" customWidth="1"/>
    <col min="1884" max="1884" width="2.75" style="238" customWidth="1"/>
    <col min="1885" max="1885" width="0.875" style="238" customWidth="1"/>
    <col min="1886" max="1886" width="1.25" style="238" customWidth="1"/>
    <col min="1887" max="1887" width="5.375" style="238" customWidth="1"/>
    <col min="1888" max="1888" width="6.5" style="238" customWidth="1"/>
    <col min="1889" max="1889" width="4.125" style="238" customWidth="1"/>
    <col min="1890" max="1890" width="7.875" style="238" customWidth="1"/>
    <col min="1891" max="1891" width="8.75" style="238" customWidth="1"/>
    <col min="1892" max="1895" width="6.25" style="238" customWidth="1"/>
    <col min="1896" max="1896" width="4.875" style="238" customWidth="1"/>
    <col min="1897" max="1897" width="2.5" style="238" customWidth="1"/>
    <col min="1898" max="1898" width="4.875" style="238" customWidth="1"/>
    <col min="1899" max="2136" width="9" style="238"/>
    <col min="2137" max="2137" width="1.75" style="238" customWidth="1"/>
    <col min="2138" max="2138" width="2.5" style="238" customWidth="1"/>
    <col min="2139" max="2139" width="3.625" style="238" customWidth="1"/>
    <col min="2140" max="2140" width="2.75" style="238" customWidth="1"/>
    <col min="2141" max="2141" width="0.875" style="238" customWidth="1"/>
    <col min="2142" max="2142" width="1.25" style="238" customWidth="1"/>
    <col min="2143" max="2143" width="5.375" style="238" customWidth="1"/>
    <col min="2144" max="2144" width="6.5" style="238" customWidth="1"/>
    <col min="2145" max="2145" width="4.125" style="238" customWidth="1"/>
    <col min="2146" max="2146" width="7.875" style="238" customWidth="1"/>
    <col min="2147" max="2147" width="8.75" style="238" customWidth="1"/>
    <col min="2148" max="2151" width="6.25" style="238" customWidth="1"/>
    <col min="2152" max="2152" width="4.875" style="238" customWidth="1"/>
    <col min="2153" max="2153" width="2.5" style="238" customWidth="1"/>
    <col min="2154" max="2154" width="4.875" style="238" customWidth="1"/>
    <col min="2155" max="2392" width="9" style="238"/>
    <col min="2393" max="2393" width="1.75" style="238" customWidth="1"/>
    <col min="2394" max="2394" width="2.5" style="238" customWidth="1"/>
    <col min="2395" max="2395" width="3.625" style="238" customWidth="1"/>
    <col min="2396" max="2396" width="2.75" style="238" customWidth="1"/>
    <col min="2397" max="2397" width="0.875" style="238" customWidth="1"/>
    <col min="2398" max="2398" width="1.25" style="238" customWidth="1"/>
    <col min="2399" max="2399" width="5.375" style="238" customWidth="1"/>
    <col min="2400" max="2400" width="6.5" style="238" customWidth="1"/>
    <col min="2401" max="2401" width="4.125" style="238" customWidth="1"/>
    <col min="2402" max="2402" width="7.875" style="238" customWidth="1"/>
    <col min="2403" max="2403" width="8.75" style="238" customWidth="1"/>
    <col min="2404" max="2407" width="6.25" style="238" customWidth="1"/>
    <col min="2408" max="2408" width="4.875" style="238" customWidth="1"/>
    <col min="2409" max="2409" width="2.5" style="238" customWidth="1"/>
    <col min="2410" max="2410" width="4.875" style="238" customWidth="1"/>
    <col min="2411" max="2648" width="9" style="238"/>
    <col min="2649" max="2649" width="1.75" style="238" customWidth="1"/>
    <col min="2650" max="2650" width="2.5" style="238" customWidth="1"/>
    <col min="2651" max="2651" width="3.625" style="238" customWidth="1"/>
    <col min="2652" max="2652" width="2.75" style="238" customWidth="1"/>
    <col min="2653" max="2653" width="0.875" style="238" customWidth="1"/>
    <col min="2654" max="2654" width="1.25" style="238" customWidth="1"/>
    <col min="2655" max="2655" width="5.375" style="238" customWidth="1"/>
    <col min="2656" max="2656" width="6.5" style="238" customWidth="1"/>
    <col min="2657" max="2657" width="4.125" style="238" customWidth="1"/>
    <col min="2658" max="2658" width="7.875" style="238" customWidth="1"/>
    <col min="2659" max="2659" width="8.75" style="238" customWidth="1"/>
    <col min="2660" max="2663" width="6.25" style="238" customWidth="1"/>
    <col min="2664" max="2664" width="4.875" style="238" customWidth="1"/>
    <col min="2665" max="2665" width="2.5" style="238" customWidth="1"/>
    <col min="2666" max="2666" width="4.875" style="238" customWidth="1"/>
    <col min="2667" max="2904" width="9" style="238"/>
    <col min="2905" max="2905" width="1.75" style="238" customWidth="1"/>
    <col min="2906" max="2906" width="2.5" style="238" customWidth="1"/>
    <col min="2907" max="2907" width="3.625" style="238" customWidth="1"/>
    <col min="2908" max="2908" width="2.75" style="238" customWidth="1"/>
    <col min="2909" max="2909" width="0.875" style="238" customWidth="1"/>
    <col min="2910" max="2910" width="1.25" style="238" customWidth="1"/>
    <col min="2911" max="2911" width="5.375" style="238" customWidth="1"/>
    <col min="2912" max="2912" width="6.5" style="238" customWidth="1"/>
    <col min="2913" max="2913" width="4.125" style="238" customWidth="1"/>
    <col min="2914" max="2914" width="7.875" style="238" customWidth="1"/>
    <col min="2915" max="2915" width="8.75" style="238" customWidth="1"/>
    <col min="2916" max="2919" width="6.25" style="238" customWidth="1"/>
    <col min="2920" max="2920" width="4.875" style="238" customWidth="1"/>
    <col min="2921" max="2921" width="2.5" style="238" customWidth="1"/>
    <col min="2922" max="2922" width="4.875" style="238" customWidth="1"/>
    <col min="2923" max="3160" width="9" style="238"/>
    <col min="3161" max="3161" width="1.75" style="238" customWidth="1"/>
    <col min="3162" max="3162" width="2.5" style="238" customWidth="1"/>
    <col min="3163" max="3163" width="3.625" style="238" customWidth="1"/>
    <col min="3164" max="3164" width="2.75" style="238" customWidth="1"/>
    <col min="3165" max="3165" width="0.875" style="238" customWidth="1"/>
    <col min="3166" max="3166" width="1.25" style="238" customWidth="1"/>
    <col min="3167" max="3167" width="5.375" style="238" customWidth="1"/>
    <col min="3168" max="3168" width="6.5" style="238" customWidth="1"/>
    <col min="3169" max="3169" width="4.125" style="238" customWidth="1"/>
    <col min="3170" max="3170" width="7.875" style="238" customWidth="1"/>
    <col min="3171" max="3171" width="8.75" style="238" customWidth="1"/>
    <col min="3172" max="3175" width="6.25" style="238" customWidth="1"/>
    <col min="3176" max="3176" width="4.875" style="238" customWidth="1"/>
    <col min="3177" max="3177" width="2.5" style="238" customWidth="1"/>
    <col min="3178" max="3178" width="4.875" style="238" customWidth="1"/>
    <col min="3179" max="3416" width="9" style="238"/>
    <col min="3417" max="3417" width="1.75" style="238" customWidth="1"/>
    <col min="3418" max="3418" width="2.5" style="238" customWidth="1"/>
    <col min="3419" max="3419" width="3.625" style="238" customWidth="1"/>
    <col min="3420" max="3420" width="2.75" style="238" customWidth="1"/>
    <col min="3421" max="3421" width="0.875" style="238" customWidth="1"/>
    <col min="3422" max="3422" width="1.25" style="238" customWidth="1"/>
    <col min="3423" max="3423" width="5.375" style="238" customWidth="1"/>
    <col min="3424" max="3424" width="6.5" style="238" customWidth="1"/>
    <col min="3425" max="3425" width="4.125" style="238" customWidth="1"/>
    <col min="3426" max="3426" width="7.875" style="238" customWidth="1"/>
    <col min="3427" max="3427" width="8.75" style="238" customWidth="1"/>
    <col min="3428" max="3431" width="6.25" style="238" customWidth="1"/>
    <col min="3432" max="3432" width="4.875" style="238" customWidth="1"/>
    <col min="3433" max="3433" width="2.5" style="238" customWidth="1"/>
    <col min="3434" max="3434" width="4.875" style="238" customWidth="1"/>
    <col min="3435" max="3672" width="9" style="238"/>
    <col min="3673" max="3673" width="1.75" style="238" customWidth="1"/>
    <col min="3674" max="3674" width="2.5" style="238" customWidth="1"/>
    <col min="3675" max="3675" width="3.625" style="238" customWidth="1"/>
    <col min="3676" max="3676" width="2.75" style="238" customWidth="1"/>
    <col min="3677" max="3677" width="0.875" style="238" customWidth="1"/>
    <col min="3678" max="3678" width="1.25" style="238" customWidth="1"/>
    <col min="3679" max="3679" width="5.375" style="238" customWidth="1"/>
    <col min="3680" max="3680" width="6.5" style="238" customWidth="1"/>
    <col min="3681" max="3681" width="4.125" style="238" customWidth="1"/>
    <col min="3682" max="3682" width="7.875" style="238" customWidth="1"/>
    <col min="3683" max="3683" width="8.75" style="238" customWidth="1"/>
    <col min="3684" max="3687" width="6.25" style="238" customWidth="1"/>
    <col min="3688" max="3688" width="4.875" style="238" customWidth="1"/>
    <col min="3689" max="3689" width="2.5" style="238" customWidth="1"/>
    <col min="3690" max="3690" width="4.875" style="238" customWidth="1"/>
    <col min="3691" max="3928" width="9" style="238"/>
    <col min="3929" max="3929" width="1.75" style="238" customWidth="1"/>
    <col min="3930" max="3930" width="2.5" style="238" customWidth="1"/>
    <col min="3931" max="3931" width="3.625" style="238" customWidth="1"/>
    <col min="3932" max="3932" width="2.75" style="238" customWidth="1"/>
    <col min="3933" max="3933" width="0.875" style="238" customWidth="1"/>
    <col min="3934" max="3934" width="1.25" style="238" customWidth="1"/>
    <col min="3935" max="3935" width="5.375" style="238" customWidth="1"/>
    <col min="3936" max="3936" width="6.5" style="238" customWidth="1"/>
    <col min="3937" max="3937" width="4.125" style="238" customWidth="1"/>
    <col min="3938" max="3938" width="7.875" style="238" customWidth="1"/>
    <col min="3939" max="3939" width="8.75" style="238" customWidth="1"/>
    <col min="3940" max="3943" width="6.25" style="238" customWidth="1"/>
    <col min="3944" max="3944" width="4.875" style="238" customWidth="1"/>
    <col min="3945" max="3945" width="2.5" style="238" customWidth="1"/>
    <col min="3946" max="3946" width="4.875" style="238" customWidth="1"/>
    <col min="3947" max="4184" width="9" style="238"/>
    <col min="4185" max="4185" width="1.75" style="238" customWidth="1"/>
    <col min="4186" max="4186" width="2.5" style="238" customWidth="1"/>
    <col min="4187" max="4187" width="3.625" style="238" customWidth="1"/>
    <col min="4188" max="4188" width="2.75" style="238" customWidth="1"/>
    <col min="4189" max="4189" width="0.875" style="238" customWidth="1"/>
    <col min="4190" max="4190" width="1.25" style="238" customWidth="1"/>
    <col min="4191" max="4191" width="5.375" style="238" customWidth="1"/>
    <col min="4192" max="4192" width="6.5" style="238" customWidth="1"/>
    <col min="4193" max="4193" width="4.125" style="238" customWidth="1"/>
    <col min="4194" max="4194" width="7.875" style="238" customWidth="1"/>
    <col min="4195" max="4195" width="8.75" style="238" customWidth="1"/>
    <col min="4196" max="4199" width="6.25" style="238" customWidth="1"/>
    <col min="4200" max="4200" width="4.875" style="238" customWidth="1"/>
    <col min="4201" max="4201" width="2.5" style="238" customWidth="1"/>
    <col min="4202" max="4202" width="4.875" style="238" customWidth="1"/>
    <col min="4203" max="4440" width="9" style="238"/>
    <col min="4441" max="4441" width="1.75" style="238" customWidth="1"/>
    <col min="4442" max="4442" width="2.5" style="238" customWidth="1"/>
    <col min="4443" max="4443" width="3.625" style="238" customWidth="1"/>
    <col min="4444" max="4444" width="2.75" style="238" customWidth="1"/>
    <col min="4445" max="4445" width="0.875" style="238" customWidth="1"/>
    <col min="4446" max="4446" width="1.25" style="238" customWidth="1"/>
    <col min="4447" max="4447" width="5.375" style="238" customWidth="1"/>
    <col min="4448" max="4448" width="6.5" style="238" customWidth="1"/>
    <col min="4449" max="4449" width="4.125" style="238" customWidth="1"/>
    <col min="4450" max="4450" width="7.875" style="238" customWidth="1"/>
    <col min="4451" max="4451" width="8.75" style="238" customWidth="1"/>
    <col min="4452" max="4455" width="6.25" style="238" customWidth="1"/>
    <col min="4456" max="4456" width="4.875" style="238" customWidth="1"/>
    <col min="4457" max="4457" width="2.5" style="238" customWidth="1"/>
    <col min="4458" max="4458" width="4.875" style="238" customWidth="1"/>
    <col min="4459" max="4696" width="9" style="238"/>
    <col min="4697" max="4697" width="1.75" style="238" customWidth="1"/>
    <col min="4698" max="4698" width="2.5" style="238" customWidth="1"/>
    <col min="4699" max="4699" width="3.625" style="238" customWidth="1"/>
    <col min="4700" max="4700" width="2.75" style="238" customWidth="1"/>
    <col min="4701" max="4701" width="0.875" style="238" customWidth="1"/>
    <col min="4702" max="4702" width="1.25" style="238" customWidth="1"/>
    <col min="4703" max="4703" width="5.375" style="238" customWidth="1"/>
    <col min="4704" max="4704" width="6.5" style="238" customWidth="1"/>
    <col min="4705" max="4705" width="4.125" style="238" customWidth="1"/>
    <col min="4706" max="4706" width="7.875" style="238" customWidth="1"/>
    <col min="4707" max="4707" width="8.75" style="238" customWidth="1"/>
    <col min="4708" max="4711" width="6.25" style="238" customWidth="1"/>
    <col min="4712" max="4712" width="4.875" style="238" customWidth="1"/>
    <col min="4713" max="4713" width="2.5" style="238" customWidth="1"/>
    <col min="4714" max="4714" width="4.875" style="238" customWidth="1"/>
    <col min="4715" max="4952" width="9" style="238"/>
    <col min="4953" max="4953" width="1.75" style="238" customWidth="1"/>
    <col min="4954" max="4954" width="2.5" style="238" customWidth="1"/>
    <col min="4955" max="4955" width="3.625" style="238" customWidth="1"/>
    <col min="4956" max="4956" width="2.75" style="238" customWidth="1"/>
    <col min="4957" max="4957" width="0.875" style="238" customWidth="1"/>
    <col min="4958" max="4958" width="1.25" style="238" customWidth="1"/>
    <col min="4959" max="4959" width="5.375" style="238" customWidth="1"/>
    <col min="4960" max="4960" width="6.5" style="238" customWidth="1"/>
    <col min="4961" max="4961" width="4.125" style="238" customWidth="1"/>
    <col min="4962" max="4962" width="7.875" style="238" customWidth="1"/>
    <col min="4963" max="4963" width="8.75" style="238" customWidth="1"/>
    <col min="4964" max="4967" width="6.25" style="238" customWidth="1"/>
    <col min="4968" max="4968" width="4.875" style="238" customWidth="1"/>
    <col min="4969" max="4969" width="2.5" style="238" customWidth="1"/>
    <col min="4970" max="4970" width="4.875" style="238" customWidth="1"/>
    <col min="4971" max="5208" width="9" style="238"/>
    <col min="5209" max="5209" width="1.75" style="238" customWidth="1"/>
    <col min="5210" max="5210" width="2.5" style="238" customWidth="1"/>
    <col min="5211" max="5211" width="3.625" style="238" customWidth="1"/>
    <col min="5212" max="5212" width="2.75" style="238" customWidth="1"/>
    <col min="5213" max="5213" width="0.875" style="238" customWidth="1"/>
    <col min="5214" max="5214" width="1.25" style="238" customWidth="1"/>
    <col min="5215" max="5215" width="5.375" style="238" customWidth="1"/>
    <col min="5216" max="5216" width="6.5" style="238" customWidth="1"/>
    <col min="5217" max="5217" width="4.125" style="238" customWidth="1"/>
    <col min="5218" max="5218" width="7.875" style="238" customWidth="1"/>
    <col min="5219" max="5219" width="8.75" style="238" customWidth="1"/>
    <col min="5220" max="5223" width="6.25" style="238" customWidth="1"/>
    <col min="5224" max="5224" width="4.875" style="238" customWidth="1"/>
    <col min="5225" max="5225" width="2.5" style="238" customWidth="1"/>
    <col min="5226" max="5226" width="4.875" style="238" customWidth="1"/>
    <col min="5227" max="5464" width="9" style="238"/>
    <col min="5465" max="5465" width="1.75" style="238" customWidth="1"/>
    <col min="5466" max="5466" width="2.5" style="238" customWidth="1"/>
    <col min="5467" max="5467" width="3.625" style="238" customWidth="1"/>
    <col min="5468" max="5468" width="2.75" style="238" customWidth="1"/>
    <col min="5469" max="5469" width="0.875" style="238" customWidth="1"/>
    <col min="5470" max="5470" width="1.25" style="238" customWidth="1"/>
    <col min="5471" max="5471" width="5.375" style="238" customWidth="1"/>
    <col min="5472" max="5472" width="6.5" style="238" customWidth="1"/>
    <col min="5473" max="5473" width="4.125" style="238" customWidth="1"/>
    <col min="5474" max="5474" width="7.875" style="238" customWidth="1"/>
    <col min="5475" max="5475" width="8.75" style="238" customWidth="1"/>
    <col min="5476" max="5479" width="6.25" style="238" customWidth="1"/>
    <col min="5480" max="5480" width="4.875" style="238" customWidth="1"/>
    <col min="5481" max="5481" width="2.5" style="238" customWidth="1"/>
    <col min="5482" max="5482" width="4.875" style="238" customWidth="1"/>
    <col min="5483" max="5720" width="9" style="238"/>
    <col min="5721" max="5721" width="1.75" style="238" customWidth="1"/>
    <col min="5722" max="5722" width="2.5" style="238" customWidth="1"/>
    <col min="5723" max="5723" width="3.625" style="238" customWidth="1"/>
    <col min="5724" max="5724" width="2.75" style="238" customWidth="1"/>
    <col min="5725" max="5725" width="0.875" style="238" customWidth="1"/>
    <col min="5726" max="5726" width="1.25" style="238" customWidth="1"/>
    <col min="5727" max="5727" width="5.375" style="238" customWidth="1"/>
    <col min="5728" max="5728" width="6.5" style="238" customWidth="1"/>
    <col min="5729" max="5729" width="4.125" style="238" customWidth="1"/>
    <col min="5730" max="5730" width="7.875" style="238" customWidth="1"/>
    <col min="5731" max="5731" width="8.75" style="238" customWidth="1"/>
    <col min="5732" max="5735" width="6.25" style="238" customWidth="1"/>
    <col min="5736" max="5736" width="4.875" style="238" customWidth="1"/>
    <col min="5737" max="5737" width="2.5" style="238" customWidth="1"/>
    <col min="5738" max="5738" width="4.875" style="238" customWidth="1"/>
    <col min="5739" max="5976" width="9" style="238"/>
    <col min="5977" max="5977" width="1.75" style="238" customWidth="1"/>
    <col min="5978" max="5978" width="2.5" style="238" customWidth="1"/>
    <col min="5979" max="5979" width="3.625" style="238" customWidth="1"/>
    <col min="5980" max="5980" width="2.75" style="238" customWidth="1"/>
    <col min="5981" max="5981" width="0.875" style="238" customWidth="1"/>
    <col min="5982" max="5982" width="1.25" style="238" customWidth="1"/>
    <col min="5983" max="5983" width="5.375" style="238" customWidth="1"/>
    <col min="5984" max="5984" width="6.5" style="238" customWidth="1"/>
    <col min="5985" max="5985" width="4.125" style="238" customWidth="1"/>
    <col min="5986" max="5986" width="7.875" style="238" customWidth="1"/>
    <col min="5987" max="5987" width="8.75" style="238" customWidth="1"/>
    <col min="5988" max="5991" width="6.25" style="238" customWidth="1"/>
    <col min="5992" max="5992" width="4.875" style="238" customWidth="1"/>
    <col min="5993" max="5993" width="2.5" style="238" customWidth="1"/>
    <col min="5994" max="5994" width="4.875" style="238" customWidth="1"/>
    <col min="5995" max="6232" width="9" style="238"/>
    <col min="6233" max="6233" width="1.75" style="238" customWidth="1"/>
    <col min="6234" max="6234" width="2.5" style="238" customWidth="1"/>
    <col min="6235" max="6235" width="3.625" style="238" customWidth="1"/>
    <col min="6236" max="6236" width="2.75" style="238" customWidth="1"/>
    <col min="6237" max="6237" width="0.875" style="238" customWidth="1"/>
    <col min="6238" max="6238" width="1.25" style="238" customWidth="1"/>
    <col min="6239" max="6239" width="5.375" style="238" customWidth="1"/>
    <col min="6240" max="6240" width="6.5" style="238" customWidth="1"/>
    <col min="6241" max="6241" width="4.125" style="238" customWidth="1"/>
    <col min="6242" max="6242" width="7.875" style="238" customWidth="1"/>
    <col min="6243" max="6243" width="8.75" style="238" customWidth="1"/>
    <col min="6244" max="6247" width="6.25" style="238" customWidth="1"/>
    <col min="6248" max="6248" width="4.875" style="238" customWidth="1"/>
    <col min="6249" max="6249" width="2.5" style="238" customWidth="1"/>
    <col min="6250" max="6250" width="4.875" style="238" customWidth="1"/>
    <col min="6251" max="6488" width="9" style="238"/>
    <col min="6489" max="6489" width="1.75" style="238" customWidth="1"/>
    <col min="6490" max="6490" width="2.5" style="238" customWidth="1"/>
    <col min="6491" max="6491" width="3.625" style="238" customWidth="1"/>
    <col min="6492" max="6492" width="2.75" style="238" customWidth="1"/>
    <col min="6493" max="6493" width="0.875" style="238" customWidth="1"/>
    <col min="6494" max="6494" width="1.25" style="238" customWidth="1"/>
    <col min="6495" max="6495" width="5.375" style="238" customWidth="1"/>
    <col min="6496" max="6496" width="6.5" style="238" customWidth="1"/>
    <col min="6497" max="6497" width="4.125" style="238" customWidth="1"/>
    <col min="6498" max="6498" width="7.875" style="238" customWidth="1"/>
    <col min="6499" max="6499" width="8.75" style="238" customWidth="1"/>
    <col min="6500" max="6503" width="6.25" style="238" customWidth="1"/>
    <col min="6504" max="6504" width="4.875" style="238" customWidth="1"/>
    <col min="6505" max="6505" width="2.5" style="238" customWidth="1"/>
    <col min="6506" max="6506" width="4.875" style="238" customWidth="1"/>
    <col min="6507" max="6744" width="9" style="238"/>
    <col min="6745" max="6745" width="1.75" style="238" customWidth="1"/>
    <col min="6746" max="6746" width="2.5" style="238" customWidth="1"/>
    <col min="6747" max="6747" width="3.625" style="238" customWidth="1"/>
    <col min="6748" max="6748" width="2.75" style="238" customWidth="1"/>
    <col min="6749" max="6749" width="0.875" style="238" customWidth="1"/>
    <col min="6750" max="6750" width="1.25" style="238" customWidth="1"/>
    <col min="6751" max="6751" width="5.375" style="238" customWidth="1"/>
    <col min="6752" max="6752" width="6.5" style="238" customWidth="1"/>
    <col min="6753" max="6753" width="4.125" style="238" customWidth="1"/>
    <col min="6754" max="6754" width="7.875" style="238" customWidth="1"/>
    <col min="6755" max="6755" width="8.75" style="238" customWidth="1"/>
    <col min="6756" max="6759" width="6.25" style="238" customWidth="1"/>
    <col min="6760" max="6760" width="4.875" style="238" customWidth="1"/>
    <col min="6761" max="6761" width="2.5" style="238" customWidth="1"/>
    <col min="6762" max="6762" width="4.875" style="238" customWidth="1"/>
    <col min="6763" max="7000" width="9" style="238"/>
    <col min="7001" max="7001" width="1.75" style="238" customWidth="1"/>
    <col min="7002" max="7002" width="2.5" style="238" customWidth="1"/>
    <col min="7003" max="7003" width="3.625" style="238" customWidth="1"/>
    <col min="7004" max="7004" width="2.75" style="238" customWidth="1"/>
    <col min="7005" max="7005" width="0.875" style="238" customWidth="1"/>
    <col min="7006" max="7006" width="1.25" style="238" customWidth="1"/>
    <col min="7007" max="7007" width="5.375" style="238" customWidth="1"/>
    <col min="7008" max="7008" width="6.5" style="238" customWidth="1"/>
    <col min="7009" max="7009" width="4.125" style="238" customWidth="1"/>
    <col min="7010" max="7010" width="7.875" style="238" customWidth="1"/>
    <col min="7011" max="7011" width="8.75" style="238" customWidth="1"/>
    <col min="7012" max="7015" width="6.25" style="238" customWidth="1"/>
    <col min="7016" max="7016" width="4.875" style="238" customWidth="1"/>
    <col min="7017" max="7017" width="2.5" style="238" customWidth="1"/>
    <col min="7018" max="7018" width="4.875" style="238" customWidth="1"/>
    <col min="7019" max="7256" width="9" style="238"/>
    <col min="7257" max="7257" width="1.75" style="238" customWidth="1"/>
    <col min="7258" max="7258" width="2.5" style="238" customWidth="1"/>
    <col min="7259" max="7259" width="3.625" style="238" customWidth="1"/>
    <col min="7260" max="7260" width="2.75" style="238" customWidth="1"/>
    <col min="7261" max="7261" width="0.875" style="238" customWidth="1"/>
    <col min="7262" max="7262" width="1.25" style="238" customWidth="1"/>
    <col min="7263" max="7263" width="5.375" style="238" customWidth="1"/>
    <col min="7264" max="7264" width="6.5" style="238" customWidth="1"/>
    <col min="7265" max="7265" width="4.125" style="238" customWidth="1"/>
    <col min="7266" max="7266" width="7.875" style="238" customWidth="1"/>
    <col min="7267" max="7267" width="8.75" style="238" customWidth="1"/>
    <col min="7268" max="7271" width="6.25" style="238" customWidth="1"/>
    <col min="7272" max="7272" width="4.875" style="238" customWidth="1"/>
    <col min="7273" max="7273" width="2.5" style="238" customWidth="1"/>
    <col min="7274" max="7274" width="4.875" style="238" customWidth="1"/>
    <col min="7275" max="7512" width="9" style="238"/>
    <col min="7513" max="7513" width="1.75" style="238" customWidth="1"/>
    <col min="7514" max="7514" width="2.5" style="238" customWidth="1"/>
    <col min="7515" max="7515" width="3.625" style="238" customWidth="1"/>
    <col min="7516" max="7516" width="2.75" style="238" customWidth="1"/>
    <col min="7517" max="7517" width="0.875" style="238" customWidth="1"/>
    <col min="7518" max="7518" width="1.25" style="238" customWidth="1"/>
    <col min="7519" max="7519" width="5.375" style="238" customWidth="1"/>
    <col min="7520" max="7520" width="6.5" style="238" customWidth="1"/>
    <col min="7521" max="7521" width="4.125" style="238" customWidth="1"/>
    <col min="7522" max="7522" width="7.875" style="238" customWidth="1"/>
    <col min="7523" max="7523" width="8.75" style="238" customWidth="1"/>
    <col min="7524" max="7527" width="6.25" style="238" customWidth="1"/>
    <col min="7528" max="7528" width="4.875" style="238" customWidth="1"/>
    <col min="7529" max="7529" width="2.5" style="238" customWidth="1"/>
    <col min="7530" max="7530" width="4.875" style="238" customWidth="1"/>
    <col min="7531" max="7768" width="9" style="238"/>
    <col min="7769" max="7769" width="1.75" style="238" customWidth="1"/>
    <col min="7770" max="7770" width="2.5" style="238" customWidth="1"/>
    <col min="7771" max="7771" width="3.625" style="238" customWidth="1"/>
    <col min="7772" max="7772" width="2.75" style="238" customWidth="1"/>
    <col min="7773" max="7773" width="0.875" style="238" customWidth="1"/>
    <col min="7774" max="7774" width="1.25" style="238" customWidth="1"/>
    <col min="7775" max="7775" width="5.375" style="238" customWidth="1"/>
    <col min="7776" max="7776" width="6.5" style="238" customWidth="1"/>
    <col min="7777" max="7777" width="4.125" style="238" customWidth="1"/>
    <col min="7778" max="7778" width="7.875" style="238" customWidth="1"/>
    <col min="7779" max="7779" width="8.75" style="238" customWidth="1"/>
    <col min="7780" max="7783" width="6.25" style="238" customWidth="1"/>
    <col min="7784" max="7784" width="4.875" style="238" customWidth="1"/>
    <col min="7785" max="7785" width="2.5" style="238" customWidth="1"/>
    <col min="7786" max="7786" width="4.875" style="238" customWidth="1"/>
    <col min="7787" max="8024" width="9" style="238"/>
    <col min="8025" max="8025" width="1.75" style="238" customWidth="1"/>
    <col min="8026" max="8026" width="2.5" style="238" customWidth="1"/>
    <col min="8027" max="8027" width="3.625" style="238" customWidth="1"/>
    <col min="8028" max="8028" width="2.75" style="238" customWidth="1"/>
    <col min="8029" max="8029" width="0.875" style="238" customWidth="1"/>
    <col min="8030" max="8030" width="1.25" style="238" customWidth="1"/>
    <col min="8031" max="8031" width="5.375" style="238" customWidth="1"/>
    <col min="8032" max="8032" width="6.5" style="238" customWidth="1"/>
    <col min="8033" max="8033" width="4.125" style="238" customWidth="1"/>
    <col min="8034" max="8034" width="7.875" style="238" customWidth="1"/>
    <col min="8035" max="8035" width="8.75" style="238" customWidth="1"/>
    <col min="8036" max="8039" width="6.25" style="238" customWidth="1"/>
    <col min="8040" max="8040" width="4.875" style="238" customWidth="1"/>
    <col min="8041" max="8041" width="2.5" style="238" customWidth="1"/>
    <col min="8042" max="8042" width="4.875" style="238" customWidth="1"/>
    <col min="8043" max="8280" width="9" style="238"/>
    <col min="8281" max="8281" width="1.75" style="238" customWidth="1"/>
    <col min="8282" max="8282" width="2.5" style="238" customWidth="1"/>
    <col min="8283" max="8283" width="3.625" style="238" customWidth="1"/>
    <col min="8284" max="8284" width="2.75" style="238" customWidth="1"/>
    <col min="8285" max="8285" width="0.875" style="238" customWidth="1"/>
    <col min="8286" max="8286" width="1.25" style="238" customWidth="1"/>
    <col min="8287" max="8287" width="5.375" style="238" customWidth="1"/>
    <col min="8288" max="8288" width="6.5" style="238" customWidth="1"/>
    <col min="8289" max="8289" width="4.125" style="238" customWidth="1"/>
    <col min="8290" max="8290" width="7.875" style="238" customWidth="1"/>
    <col min="8291" max="8291" width="8.75" style="238" customWidth="1"/>
    <col min="8292" max="8295" width="6.25" style="238" customWidth="1"/>
    <col min="8296" max="8296" width="4.875" style="238" customWidth="1"/>
    <col min="8297" max="8297" width="2.5" style="238" customWidth="1"/>
    <col min="8298" max="8298" width="4.875" style="238" customWidth="1"/>
    <col min="8299" max="8536" width="9" style="238"/>
    <col min="8537" max="8537" width="1.75" style="238" customWidth="1"/>
    <col min="8538" max="8538" width="2.5" style="238" customWidth="1"/>
    <col min="8539" max="8539" width="3.625" style="238" customWidth="1"/>
    <col min="8540" max="8540" width="2.75" style="238" customWidth="1"/>
    <col min="8541" max="8541" width="0.875" style="238" customWidth="1"/>
    <col min="8542" max="8542" width="1.25" style="238" customWidth="1"/>
    <col min="8543" max="8543" width="5.375" style="238" customWidth="1"/>
    <col min="8544" max="8544" width="6.5" style="238" customWidth="1"/>
    <col min="8545" max="8545" width="4.125" style="238" customWidth="1"/>
    <col min="8546" max="8546" width="7.875" style="238" customWidth="1"/>
    <col min="8547" max="8547" width="8.75" style="238" customWidth="1"/>
    <col min="8548" max="8551" width="6.25" style="238" customWidth="1"/>
    <col min="8552" max="8552" width="4.875" style="238" customWidth="1"/>
    <col min="8553" max="8553" width="2.5" style="238" customWidth="1"/>
    <col min="8554" max="8554" width="4.875" style="238" customWidth="1"/>
    <col min="8555" max="8792" width="9" style="238"/>
    <col min="8793" max="8793" width="1.75" style="238" customWidth="1"/>
    <col min="8794" max="8794" width="2.5" style="238" customWidth="1"/>
    <col min="8795" max="8795" width="3.625" style="238" customWidth="1"/>
    <col min="8796" max="8796" width="2.75" style="238" customWidth="1"/>
    <col min="8797" max="8797" width="0.875" style="238" customWidth="1"/>
    <col min="8798" max="8798" width="1.25" style="238" customWidth="1"/>
    <col min="8799" max="8799" width="5.375" style="238" customWidth="1"/>
    <col min="8800" max="8800" width="6.5" style="238" customWidth="1"/>
    <col min="8801" max="8801" width="4.125" style="238" customWidth="1"/>
    <col min="8802" max="8802" width="7.875" style="238" customWidth="1"/>
    <col min="8803" max="8803" width="8.75" style="238" customWidth="1"/>
    <col min="8804" max="8807" width="6.25" style="238" customWidth="1"/>
    <col min="8808" max="8808" width="4.875" style="238" customWidth="1"/>
    <col min="8809" max="8809" width="2.5" style="238" customWidth="1"/>
    <col min="8810" max="8810" width="4.875" style="238" customWidth="1"/>
    <col min="8811" max="9048" width="9" style="238"/>
    <col min="9049" max="9049" width="1.75" style="238" customWidth="1"/>
    <col min="9050" max="9050" width="2.5" style="238" customWidth="1"/>
    <col min="9051" max="9051" width="3.625" style="238" customWidth="1"/>
    <col min="9052" max="9052" width="2.75" style="238" customWidth="1"/>
    <col min="9053" max="9053" width="0.875" style="238" customWidth="1"/>
    <col min="9054" max="9054" width="1.25" style="238" customWidth="1"/>
    <col min="9055" max="9055" width="5.375" style="238" customWidth="1"/>
    <col min="9056" max="9056" width="6.5" style="238" customWidth="1"/>
    <col min="9057" max="9057" width="4.125" style="238" customWidth="1"/>
    <col min="9058" max="9058" width="7.875" style="238" customWidth="1"/>
    <col min="9059" max="9059" width="8.75" style="238" customWidth="1"/>
    <col min="9060" max="9063" width="6.25" style="238" customWidth="1"/>
    <col min="9064" max="9064" width="4.875" style="238" customWidth="1"/>
    <col min="9065" max="9065" width="2.5" style="238" customWidth="1"/>
    <col min="9066" max="9066" width="4.875" style="238" customWidth="1"/>
    <col min="9067" max="9304" width="9" style="238"/>
    <col min="9305" max="9305" width="1.75" style="238" customWidth="1"/>
    <col min="9306" max="9306" width="2.5" style="238" customWidth="1"/>
    <col min="9307" max="9307" width="3.625" style="238" customWidth="1"/>
    <col min="9308" max="9308" width="2.75" style="238" customWidth="1"/>
    <col min="9309" max="9309" width="0.875" style="238" customWidth="1"/>
    <col min="9310" max="9310" width="1.25" style="238" customWidth="1"/>
    <col min="9311" max="9311" width="5.375" style="238" customWidth="1"/>
    <col min="9312" max="9312" width="6.5" style="238" customWidth="1"/>
    <col min="9313" max="9313" width="4.125" style="238" customWidth="1"/>
    <col min="9314" max="9314" width="7.875" style="238" customWidth="1"/>
    <col min="9315" max="9315" width="8.75" style="238" customWidth="1"/>
    <col min="9316" max="9319" width="6.25" style="238" customWidth="1"/>
    <col min="9320" max="9320" width="4.875" style="238" customWidth="1"/>
    <col min="9321" max="9321" width="2.5" style="238" customWidth="1"/>
    <col min="9322" max="9322" width="4.875" style="238" customWidth="1"/>
    <col min="9323" max="9560" width="9" style="238"/>
    <col min="9561" max="9561" width="1.75" style="238" customWidth="1"/>
    <col min="9562" max="9562" width="2.5" style="238" customWidth="1"/>
    <col min="9563" max="9563" width="3.625" style="238" customWidth="1"/>
    <col min="9564" max="9564" width="2.75" style="238" customWidth="1"/>
    <col min="9565" max="9565" width="0.875" style="238" customWidth="1"/>
    <col min="9566" max="9566" width="1.25" style="238" customWidth="1"/>
    <col min="9567" max="9567" width="5.375" style="238" customWidth="1"/>
    <col min="9568" max="9568" width="6.5" style="238" customWidth="1"/>
    <col min="9569" max="9569" width="4.125" style="238" customWidth="1"/>
    <col min="9570" max="9570" width="7.875" style="238" customWidth="1"/>
    <col min="9571" max="9571" width="8.75" style="238" customWidth="1"/>
    <col min="9572" max="9575" width="6.25" style="238" customWidth="1"/>
    <col min="9576" max="9576" width="4.875" style="238" customWidth="1"/>
    <col min="9577" max="9577" width="2.5" style="238" customWidth="1"/>
    <col min="9578" max="9578" width="4.875" style="238" customWidth="1"/>
    <col min="9579" max="9816" width="9" style="238"/>
    <col min="9817" max="9817" width="1.75" style="238" customWidth="1"/>
    <col min="9818" max="9818" width="2.5" style="238" customWidth="1"/>
    <col min="9819" max="9819" width="3.625" style="238" customWidth="1"/>
    <col min="9820" max="9820" width="2.75" style="238" customWidth="1"/>
    <col min="9821" max="9821" width="0.875" style="238" customWidth="1"/>
    <col min="9822" max="9822" width="1.25" style="238" customWidth="1"/>
    <col min="9823" max="9823" width="5.375" style="238" customWidth="1"/>
    <col min="9824" max="9824" width="6.5" style="238" customWidth="1"/>
    <col min="9825" max="9825" width="4.125" style="238" customWidth="1"/>
    <col min="9826" max="9826" width="7.875" style="238" customWidth="1"/>
    <col min="9827" max="9827" width="8.75" style="238" customWidth="1"/>
    <col min="9828" max="9831" width="6.25" style="238" customWidth="1"/>
    <col min="9832" max="9832" width="4.875" style="238" customWidth="1"/>
    <col min="9833" max="9833" width="2.5" style="238" customWidth="1"/>
    <col min="9834" max="9834" width="4.875" style="238" customWidth="1"/>
    <col min="9835" max="10072" width="9" style="238"/>
    <col min="10073" max="10073" width="1.75" style="238" customWidth="1"/>
    <col min="10074" max="10074" width="2.5" style="238" customWidth="1"/>
    <col min="10075" max="10075" width="3.625" style="238" customWidth="1"/>
    <col min="10076" max="10076" width="2.75" style="238" customWidth="1"/>
    <col min="10077" max="10077" width="0.875" style="238" customWidth="1"/>
    <col min="10078" max="10078" width="1.25" style="238" customWidth="1"/>
    <col min="10079" max="10079" width="5.375" style="238" customWidth="1"/>
    <col min="10080" max="10080" width="6.5" style="238" customWidth="1"/>
    <col min="10081" max="10081" width="4.125" style="238" customWidth="1"/>
    <col min="10082" max="10082" width="7.875" style="238" customWidth="1"/>
    <col min="10083" max="10083" width="8.75" style="238" customWidth="1"/>
    <col min="10084" max="10087" width="6.25" style="238" customWidth="1"/>
    <col min="10088" max="10088" width="4.875" style="238" customWidth="1"/>
    <col min="10089" max="10089" width="2.5" style="238" customWidth="1"/>
    <col min="10090" max="10090" width="4.875" style="238" customWidth="1"/>
    <col min="10091" max="10328" width="9" style="238"/>
    <col min="10329" max="10329" width="1.75" style="238" customWidth="1"/>
    <col min="10330" max="10330" width="2.5" style="238" customWidth="1"/>
    <col min="10331" max="10331" width="3.625" style="238" customWidth="1"/>
    <col min="10332" max="10332" width="2.75" style="238" customWidth="1"/>
    <col min="10333" max="10333" width="0.875" style="238" customWidth="1"/>
    <col min="10334" max="10334" width="1.25" style="238" customWidth="1"/>
    <col min="10335" max="10335" width="5.375" style="238" customWidth="1"/>
    <col min="10336" max="10336" width="6.5" style="238" customWidth="1"/>
    <col min="10337" max="10337" width="4.125" style="238" customWidth="1"/>
    <col min="10338" max="10338" width="7.875" style="238" customWidth="1"/>
    <col min="10339" max="10339" width="8.75" style="238" customWidth="1"/>
    <col min="10340" max="10343" width="6.25" style="238" customWidth="1"/>
    <col min="10344" max="10344" width="4.875" style="238" customWidth="1"/>
    <col min="10345" max="10345" width="2.5" style="238" customWidth="1"/>
    <col min="10346" max="10346" width="4.875" style="238" customWidth="1"/>
    <col min="10347" max="10584" width="9" style="238"/>
    <col min="10585" max="10585" width="1.75" style="238" customWidth="1"/>
    <col min="10586" max="10586" width="2.5" style="238" customWidth="1"/>
    <col min="10587" max="10587" width="3.625" style="238" customWidth="1"/>
    <col min="10588" max="10588" width="2.75" style="238" customWidth="1"/>
    <col min="10589" max="10589" width="0.875" style="238" customWidth="1"/>
    <col min="10590" max="10590" width="1.25" style="238" customWidth="1"/>
    <col min="10591" max="10591" width="5.375" style="238" customWidth="1"/>
    <col min="10592" max="10592" width="6.5" style="238" customWidth="1"/>
    <col min="10593" max="10593" width="4.125" style="238" customWidth="1"/>
    <col min="10594" max="10594" width="7.875" style="238" customWidth="1"/>
    <col min="10595" max="10595" width="8.75" style="238" customWidth="1"/>
    <col min="10596" max="10599" width="6.25" style="238" customWidth="1"/>
    <col min="10600" max="10600" width="4.875" style="238" customWidth="1"/>
    <col min="10601" max="10601" width="2.5" style="238" customWidth="1"/>
    <col min="10602" max="10602" width="4.875" style="238" customWidth="1"/>
    <col min="10603" max="10840" width="9" style="238"/>
    <col min="10841" max="10841" width="1.75" style="238" customWidth="1"/>
    <col min="10842" max="10842" width="2.5" style="238" customWidth="1"/>
    <col min="10843" max="10843" width="3.625" style="238" customWidth="1"/>
    <col min="10844" max="10844" width="2.75" style="238" customWidth="1"/>
    <col min="10845" max="10845" width="0.875" style="238" customWidth="1"/>
    <col min="10846" max="10846" width="1.25" style="238" customWidth="1"/>
    <col min="10847" max="10847" width="5.375" style="238" customWidth="1"/>
    <col min="10848" max="10848" width="6.5" style="238" customWidth="1"/>
    <col min="10849" max="10849" width="4.125" style="238" customWidth="1"/>
    <col min="10850" max="10850" width="7.875" style="238" customWidth="1"/>
    <col min="10851" max="10851" width="8.75" style="238" customWidth="1"/>
    <col min="10852" max="10855" width="6.25" style="238" customWidth="1"/>
    <col min="10856" max="10856" width="4.875" style="238" customWidth="1"/>
    <col min="10857" max="10857" width="2.5" style="238" customWidth="1"/>
    <col min="10858" max="10858" width="4.875" style="238" customWidth="1"/>
    <col min="10859" max="11096" width="9" style="238"/>
    <col min="11097" max="11097" width="1.75" style="238" customWidth="1"/>
    <col min="11098" max="11098" width="2.5" style="238" customWidth="1"/>
    <col min="11099" max="11099" width="3.625" style="238" customWidth="1"/>
    <col min="11100" max="11100" width="2.75" style="238" customWidth="1"/>
    <col min="11101" max="11101" width="0.875" style="238" customWidth="1"/>
    <col min="11102" max="11102" width="1.25" style="238" customWidth="1"/>
    <col min="11103" max="11103" width="5.375" style="238" customWidth="1"/>
    <col min="11104" max="11104" width="6.5" style="238" customWidth="1"/>
    <col min="11105" max="11105" width="4.125" style="238" customWidth="1"/>
    <col min="11106" max="11106" width="7.875" style="238" customWidth="1"/>
    <col min="11107" max="11107" width="8.75" style="238" customWidth="1"/>
    <col min="11108" max="11111" width="6.25" style="238" customWidth="1"/>
    <col min="11112" max="11112" width="4.875" style="238" customWidth="1"/>
    <col min="11113" max="11113" width="2.5" style="238" customWidth="1"/>
    <col min="11114" max="11114" width="4.875" style="238" customWidth="1"/>
    <col min="11115" max="11352" width="9" style="238"/>
    <col min="11353" max="11353" width="1.75" style="238" customWidth="1"/>
    <col min="11354" max="11354" width="2.5" style="238" customWidth="1"/>
    <col min="11355" max="11355" width="3.625" style="238" customWidth="1"/>
    <col min="11356" max="11356" width="2.75" style="238" customWidth="1"/>
    <col min="11357" max="11357" width="0.875" style="238" customWidth="1"/>
    <col min="11358" max="11358" width="1.25" style="238" customWidth="1"/>
    <col min="11359" max="11359" width="5.375" style="238" customWidth="1"/>
    <col min="11360" max="11360" width="6.5" style="238" customWidth="1"/>
    <col min="11361" max="11361" width="4.125" style="238" customWidth="1"/>
    <col min="11362" max="11362" width="7.875" style="238" customWidth="1"/>
    <col min="11363" max="11363" width="8.75" style="238" customWidth="1"/>
    <col min="11364" max="11367" width="6.25" style="238" customWidth="1"/>
    <col min="11368" max="11368" width="4.875" style="238" customWidth="1"/>
    <col min="11369" max="11369" width="2.5" style="238" customWidth="1"/>
    <col min="11370" max="11370" width="4.875" style="238" customWidth="1"/>
    <col min="11371" max="11608" width="9" style="238"/>
    <col min="11609" max="11609" width="1.75" style="238" customWidth="1"/>
    <col min="11610" max="11610" width="2.5" style="238" customWidth="1"/>
    <col min="11611" max="11611" width="3.625" style="238" customWidth="1"/>
    <col min="11612" max="11612" width="2.75" style="238" customWidth="1"/>
    <col min="11613" max="11613" width="0.875" style="238" customWidth="1"/>
    <col min="11614" max="11614" width="1.25" style="238" customWidth="1"/>
    <col min="11615" max="11615" width="5.375" style="238" customWidth="1"/>
    <col min="11616" max="11616" width="6.5" style="238" customWidth="1"/>
    <col min="11617" max="11617" width="4.125" style="238" customWidth="1"/>
    <col min="11618" max="11618" width="7.875" style="238" customWidth="1"/>
    <col min="11619" max="11619" width="8.75" style="238" customWidth="1"/>
    <col min="11620" max="11623" width="6.25" style="238" customWidth="1"/>
    <col min="11624" max="11624" width="4.875" style="238" customWidth="1"/>
    <col min="11625" max="11625" width="2.5" style="238" customWidth="1"/>
    <col min="11626" max="11626" width="4.875" style="238" customWidth="1"/>
    <col min="11627" max="11864" width="9" style="238"/>
    <col min="11865" max="11865" width="1.75" style="238" customWidth="1"/>
    <col min="11866" max="11866" width="2.5" style="238" customWidth="1"/>
    <col min="11867" max="11867" width="3.625" style="238" customWidth="1"/>
    <col min="11868" max="11868" width="2.75" style="238" customWidth="1"/>
    <col min="11869" max="11869" width="0.875" style="238" customWidth="1"/>
    <col min="11870" max="11870" width="1.25" style="238" customWidth="1"/>
    <col min="11871" max="11871" width="5.375" style="238" customWidth="1"/>
    <col min="11872" max="11872" width="6.5" style="238" customWidth="1"/>
    <col min="11873" max="11873" width="4.125" style="238" customWidth="1"/>
    <col min="11874" max="11874" width="7.875" style="238" customWidth="1"/>
    <col min="11875" max="11875" width="8.75" style="238" customWidth="1"/>
    <col min="11876" max="11879" width="6.25" style="238" customWidth="1"/>
    <col min="11880" max="11880" width="4.875" style="238" customWidth="1"/>
    <col min="11881" max="11881" width="2.5" style="238" customWidth="1"/>
    <col min="11882" max="11882" width="4.875" style="238" customWidth="1"/>
    <col min="11883" max="12120" width="9" style="238"/>
    <col min="12121" max="12121" width="1.75" style="238" customWidth="1"/>
    <col min="12122" max="12122" width="2.5" style="238" customWidth="1"/>
    <col min="12123" max="12123" width="3.625" style="238" customWidth="1"/>
    <col min="12124" max="12124" width="2.75" style="238" customWidth="1"/>
    <col min="12125" max="12125" width="0.875" style="238" customWidth="1"/>
    <col min="12126" max="12126" width="1.25" style="238" customWidth="1"/>
    <col min="12127" max="12127" width="5.375" style="238" customWidth="1"/>
    <col min="12128" max="12128" width="6.5" style="238" customWidth="1"/>
    <col min="12129" max="12129" width="4.125" style="238" customWidth="1"/>
    <col min="12130" max="12130" width="7.875" style="238" customWidth="1"/>
    <col min="12131" max="12131" width="8.75" style="238" customWidth="1"/>
    <col min="12132" max="12135" width="6.25" style="238" customWidth="1"/>
    <col min="12136" max="12136" width="4.875" style="238" customWidth="1"/>
    <col min="12137" max="12137" width="2.5" style="238" customWidth="1"/>
    <col min="12138" max="12138" width="4.875" style="238" customWidth="1"/>
    <col min="12139" max="12376" width="9" style="238"/>
    <col min="12377" max="12377" width="1.75" style="238" customWidth="1"/>
    <col min="12378" max="12378" width="2.5" style="238" customWidth="1"/>
    <col min="12379" max="12379" width="3.625" style="238" customWidth="1"/>
    <col min="12380" max="12380" width="2.75" style="238" customWidth="1"/>
    <col min="12381" max="12381" width="0.875" style="238" customWidth="1"/>
    <col min="12382" max="12382" width="1.25" style="238" customWidth="1"/>
    <col min="12383" max="12383" width="5.375" style="238" customWidth="1"/>
    <col min="12384" max="12384" width="6.5" style="238" customWidth="1"/>
    <col min="12385" max="12385" width="4.125" style="238" customWidth="1"/>
    <col min="12386" max="12386" width="7.875" style="238" customWidth="1"/>
    <col min="12387" max="12387" width="8.75" style="238" customWidth="1"/>
    <col min="12388" max="12391" width="6.25" style="238" customWidth="1"/>
    <col min="12392" max="12392" width="4.875" style="238" customWidth="1"/>
    <col min="12393" max="12393" width="2.5" style="238" customWidth="1"/>
    <col min="12394" max="12394" width="4.875" style="238" customWidth="1"/>
    <col min="12395" max="12632" width="9" style="238"/>
    <col min="12633" max="12633" width="1.75" style="238" customWidth="1"/>
    <col min="12634" max="12634" width="2.5" style="238" customWidth="1"/>
    <col min="12635" max="12635" width="3.625" style="238" customWidth="1"/>
    <col min="12636" max="12636" width="2.75" style="238" customWidth="1"/>
    <col min="12637" max="12637" width="0.875" style="238" customWidth="1"/>
    <col min="12638" max="12638" width="1.25" style="238" customWidth="1"/>
    <col min="12639" max="12639" width="5.375" style="238" customWidth="1"/>
    <col min="12640" max="12640" width="6.5" style="238" customWidth="1"/>
    <col min="12641" max="12641" width="4.125" style="238" customWidth="1"/>
    <col min="12642" max="12642" width="7.875" style="238" customWidth="1"/>
    <col min="12643" max="12643" width="8.75" style="238" customWidth="1"/>
    <col min="12644" max="12647" width="6.25" style="238" customWidth="1"/>
    <col min="12648" max="12648" width="4.875" style="238" customWidth="1"/>
    <col min="12649" max="12649" width="2.5" style="238" customWidth="1"/>
    <col min="12650" max="12650" width="4.875" style="238" customWidth="1"/>
    <col min="12651" max="12888" width="9" style="238"/>
    <col min="12889" max="12889" width="1.75" style="238" customWidth="1"/>
    <col min="12890" max="12890" width="2.5" style="238" customWidth="1"/>
    <col min="12891" max="12891" width="3.625" style="238" customWidth="1"/>
    <col min="12892" max="12892" width="2.75" style="238" customWidth="1"/>
    <col min="12893" max="12893" width="0.875" style="238" customWidth="1"/>
    <col min="12894" max="12894" width="1.25" style="238" customWidth="1"/>
    <col min="12895" max="12895" width="5.375" style="238" customWidth="1"/>
    <col min="12896" max="12896" width="6.5" style="238" customWidth="1"/>
    <col min="12897" max="12897" width="4.125" style="238" customWidth="1"/>
    <col min="12898" max="12898" width="7.875" style="238" customWidth="1"/>
    <col min="12899" max="12899" width="8.75" style="238" customWidth="1"/>
    <col min="12900" max="12903" width="6.25" style="238" customWidth="1"/>
    <col min="12904" max="12904" width="4.875" style="238" customWidth="1"/>
    <col min="12905" max="12905" width="2.5" style="238" customWidth="1"/>
    <col min="12906" max="12906" width="4.875" style="238" customWidth="1"/>
    <col min="12907" max="13144" width="9" style="238"/>
    <col min="13145" max="13145" width="1.75" style="238" customWidth="1"/>
    <col min="13146" max="13146" width="2.5" style="238" customWidth="1"/>
    <col min="13147" max="13147" width="3.625" style="238" customWidth="1"/>
    <col min="13148" max="13148" width="2.75" style="238" customWidth="1"/>
    <col min="13149" max="13149" width="0.875" style="238" customWidth="1"/>
    <col min="13150" max="13150" width="1.25" style="238" customWidth="1"/>
    <col min="13151" max="13151" width="5.375" style="238" customWidth="1"/>
    <col min="13152" max="13152" width="6.5" style="238" customWidth="1"/>
    <col min="13153" max="13153" width="4.125" style="238" customWidth="1"/>
    <col min="13154" max="13154" width="7.875" style="238" customWidth="1"/>
    <col min="13155" max="13155" width="8.75" style="238" customWidth="1"/>
    <col min="13156" max="13159" width="6.25" style="238" customWidth="1"/>
    <col min="13160" max="13160" width="4.875" style="238" customWidth="1"/>
    <col min="13161" max="13161" width="2.5" style="238" customWidth="1"/>
    <col min="13162" max="13162" width="4.875" style="238" customWidth="1"/>
    <col min="13163" max="13400" width="9" style="238"/>
    <col min="13401" max="13401" width="1.75" style="238" customWidth="1"/>
    <col min="13402" max="13402" width="2.5" style="238" customWidth="1"/>
    <col min="13403" max="13403" width="3.625" style="238" customWidth="1"/>
    <col min="13404" max="13404" width="2.75" style="238" customWidth="1"/>
    <col min="13405" max="13405" width="0.875" style="238" customWidth="1"/>
    <col min="13406" max="13406" width="1.25" style="238" customWidth="1"/>
    <col min="13407" max="13407" width="5.375" style="238" customWidth="1"/>
    <col min="13408" max="13408" width="6.5" style="238" customWidth="1"/>
    <col min="13409" max="13409" width="4.125" style="238" customWidth="1"/>
    <col min="13410" max="13410" width="7.875" style="238" customWidth="1"/>
    <col min="13411" max="13411" width="8.75" style="238" customWidth="1"/>
    <col min="13412" max="13415" width="6.25" style="238" customWidth="1"/>
    <col min="13416" max="13416" width="4.875" style="238" customWidth="1"/>
    <col min="13417" max="13417" width="2.5" style="238" customWidth="1"/>
    <col min="13418" max="13418" width="4.875" style="238" customWidth="1"/>
    <col min="13419" max="13656" width="9" style="238"/>
    <col min="13657" max="13657" width="1.75" style="238" customWidth="1"/>
    <col min="13658" max="13658" width="2.5" style="238" customWidth="1"/>
    <col min="13659" max="13659" width="3.625" style="238" customWidth="1"/>
    <col min="13660" max="13660" width="2.75" style="238" customWidth="1"/>
    <col min="13661" max="13661" width="0.875" style="238" customWidth="1"/>
    <col min="13662" max="13662" width="1.25" style="238" customWidth="1"/>
    <col min="13663" max="13663" width="5.375" style="238" customWidth="1"/>
    <col min="13664" max="13664" width="6.5" style="238" customWidth="1"/>
    <col min="13665" max="13665" width="4.125" style="238" customWidth="1"/>
    <col min="13666" max="13666" width="7.875" style="238" customWidth="1"/>
    <col min="13667" max="13667" width="8.75" style="238" customWidth="1"/>
    <col min="13668" max="13671" width="6.25" style="238" customWidth="1"/>
    <col min="13672" max="13672" width="4.875" style="238" customWidth="1"/>
    <col min="13673" max="13673" width="2.5" style="238" customWidth="1"/>
    <col min="13674" max="13674" width="4.875" style="238" customWidth="1"/>
    <col min="13675" max="13912" width="9" style="238"/>
    <col min="13913" max="13913" width="1.75" style="238" customWidth="1"/>
    <col min="13914" max="13914" width="2.5" style="238" customWidth="1"/>
    <col min="13915" max="13915" width="3.625" style="238" customWidth="1"/>
    <col min="13916" max="13916" width="2.75" style="238" customWidth="1"/>
    <col min="13917" max="13917" width="0.875" style="238" customWidth="1"/>
    <col min="13918" max="13918" width="1.25" style="238" customWidth="1"/>
    <col min="13919" max="13919" width="5.375" style="238" customWidth="1"/>
    <col min="13920" max="13920" width="6.5" style="238" customWidth="1"/>
    <col min="13921" max="13921" width="4.125" style="238" customWidth="1"/>
    <col min="13922" max="13922" width="7.875" style="238" customWidth="1"/>
    <col min="13923" max="13923" width="8.75" style="238" customWidth="1"/>
    <col min="13924" max="13927" width="6.25" style="238" customWidth="1"/>
    <col min="13928" max="13928" width="4.875" style="238" customWidth="1"/>
    <col min="13929" max="13929" width="2.5" style="238" customWidth="1"/>
    <col min="13930" max="13930" width="4.875" style="238" customWidth="1"/>
    <col min="13931" max="14168" width="9" style="238"/>
    <col min="14169" max="14169" width="1.75" style="238" customWidth="1"/>
    <col min="14170" max="14170" width="2.5" style="238" customWidth="1"/>
    <col min="14171" max="14171" width="3.625" style="238" customWidth="1"/>
    <col min="14172" max="14172" width="2.75" style="238" customWidth="1"/>
    <col min="14173" max="14173" width="0.875" style="238" customWidth="1"/>
    <col min="14174" max="14174" width="1.25" style="238" customWidth="1"/>
    <col min="14175" max="14175" width="5.375" style="238" customWidth="1"/>
    <col min="14176" max="14176" width="6.5" style="238" customWidth="1"/>
    <col min="14177" max="14177" width="4.125" style="238" customWidth="1"/>
    <col min="14178" max="14178" width="7.875" style="238" customWidth="1"/>
    <col min="14179" max="14179" width="8.75" style="238" customWidth="1"/>
    <col min="14180" max="14183" width="6.25" style="238" customWidth="1"/>
    <col min="14184" max="14184" width="4.875" style="238" customWidth="1"/>
    <col min="14185" max="14185" width="2.5" style="238" customWidth="1"/>
    <col min="14186" max="14186" width="4.875" style="238" customWidth="1"/>
    <col min="14187" max="14424" width="9" style="238"/>
    <col min="14425" max="14425" width="1.75" style="238" customWidth="1"/>
    <col min="14426" max="14426" width="2.5" style="238" customWidth="1"/>
    <col min="14427" max="14427" width="3.625" style="238" customWidth="1"/>
    <col min="14428" max="14428" width="2.75" style="238" customWidth="1"/>
    <col min="14429" max="14429" width="0.875" style="238" customWidth="1"/>
    <col min="14430" max="14430" width="1.25" style="238" customWidth="1"/>
    <col min="14431" max="14431" width="5.375" style="238" customWidth="1"/>
    <col min="14432" max="14432" width="6.5" style="238" customWidth="1"/>
    <col min="14433" max="14433" width="4.125" style="238" customWidth="1"/>
    <col min="14434" max="14434" width="7.875" style="238" customWidth="1"/>
    <col min="14435" max="14435" width="8.75" style="238" customWidth="1"/>
    <col min="14436" max="14439" width="6.25" style="238" customWidth="1"/>
    <col min="14440" max="14440" width="4.875" style="238" customWidth="1"/>
    <col min="14441" max="14441" width="2.5" style="238" customWidth="1"/>
    <col min="14442" max="14442" width="4.875" style="238" customWidth="1"/>
    <col min="14443" max="14680" width="9" style="238"/>
    <col min="14681" max="14681" width="1.75" style="238" customWidth="1"/>
    <col min="14682" max="14682" width="2.5" style="238" customWidth="1"/>
    <col min="14683" max="14683" width="3.625" style="238" customWidth="1"/>
    <col min="14684" max="14684" width="2.75" style="238" customWidth="1"/>
    <col min="14685" max="14685" width="0.875" style="238" customWidth="1"/>
    <col min="14686" max="14686" width="1.25" style="238" customWidth="1"/>
    <col min="14687" max="14687" width="5.375" style="238" customWidth="1"/>
    <col min="14688" max="14688" width="6.5" style="238" customWidth="1"/>
    <col min="14689" max="14689" width="4.125" style="238" customWidth="1"/>
    <col min="14690" max="14690" width="7.875" style="238" customWidth="1"/>
    <col min="14691" max="14691" width="8.75" style="238" customWidth="1"/>
    <col min="14692" max="14695" width="6.25" style="238" customWidth="1"/>
    <col min="14696" max="14696" width="4.875" style="238" customWidth="1"/>
    <col min="14697" max="14697" width="2.5" style="238" customWidth="1"/>
    <col min="14698" max="14698" width="4.875" style="238" customWidth="1"/>
    <col min="14699" max="14936" width="9" style="238"/>
    <col min="14937" max="14937" width="1.75" style="238" customWidth="1"/>
    <col min="14938" max="14938" width="2.5" style="238" customWidth="1"/>
    <col min="14939" max="14939" width="3.625" style="238" customWidth="1"/>
    <col min="14940" max="14940" width="2.75" style="238" customWidth="1"/>
    <col min="14941" max="14941" width="0.875" style="238" customWidth="1"/>
    <col min="14942" max="14942" width="1.25" style="238" customWidth="1"/>
    <col min="14943" max="14943" width="5.375" style="238" customWidth="1"/>
    <col min="14944" max="14944" width="6.5" style="238" customWidth="1"/>
    <col min="14945" max="14945" width="4.125" style="238" customWidth="1"/>
    <col min="14946" max="14946" width="7.875" style="238" customWidth="1"/>
    <col min="14947" max="14947" width="8.75" style="238" customWidth="1"/>
    <col min="14948" max="14951" width="6.25" style="238" customWidth="1"/>
    <col min="14952" max="14952" width="4.875" style="238" customWidth="1"/>
    <col min="14953" max="14953" width="2.5" style="238" customWidth="1"/>
    <col min="14954" max="14954" width="4.875" style="238" customWidth="1"/>
    <col min="14955" max="15192" width="9" style="238"/>
    <col min="15193" max="15193" width="1.75" style="238" customWidth="1"/>
    <col min="15194" max="15194" width="2.5" style="238" customWidth="1"/>
    <col min="15195" max="15195" width="3.625" style="238" customWidth="1"/>
    <col min="15196" max="15196" width="2.75" style="238" customWidth="1"/>
    <col min="15197" max="15197" width="0.875" style="238" customWidth="1"/>
    <col min="15198" max="15198" width="1.25" style="238" customWidth="1"/>
    <col min="15199" max="15199" width="5.375" style="238" customWidth="1"/>
    <col min="15200" max="15200" width="6.5" style="238" customWidth="1"/>
    <col min="15201" max="15201" width="4.125" style="238" customWidth="1"/>
    <col min="15202" max="15202" width="7.875" style="238" customWidth="1"/>
    <col min="15203" max="15203" width="8.75" style="238" customWidth="1"/>
    <col min="15204" max="15207" width="6.25" style="238" customWidth="1"/>
    <col min="15208" max="15208" width="4.875" style="238" customWidth="1"/>
    <col min="15209" max="15209" width="2.5" style="238" customWidth="1"/>
    <col min="15210" max="15210" width="4.875" style="238" customWidth="1"/>
    <col min="15211" max="15448" width="9" style="238"/>
    <col min="15449" max="15449" width="1.75" style="238" customWidth="1"/>
    <col min="15450" max="15450" width="2.5" style="238" customWidth="1"/>
    <col min="15451" max="15451" width="3.625" style="238" customWidth="1"/>
    <col min="15452" max="15452" width="2.75" style="238" customWidth="1"/>
    <col min="15453" max="15453" width="0.875" style="238" customWidth="1"/>
    <col min="15454" max="15454" width="1.25" style="238" customWidth="1"/>
    <col min="15455" max="15455" width="5.375" style="238" customWidth="1"/>
    <col min="15456" max="15456" width="6.5" style="238" customWidth="1"/>
    <col min="15457" max="15457" width="4.125" style="238" customWidth="1"/>
    <col min="15458" max="15458" width="7.875" style="238" customWidth="1"/>
    <col min="15459" max="15459" width="8.75" style="238" customWidth="1"/>
    <col min="15460" max="15463" width="6.25" style="238" customWidth="1"/>
    <col min="15464" max="15464" width="4.875" style="238" customWidth="1"/>
    <col min="15465" max="15465" width="2.5" style="238" customWidth="1"/>
    <col min="15466" max="15466" width="4.875" style="238" customWidth="1"/>
    <col min="15467" max="15704" width="9" style="238"/>
    <col min="15705" max="15705" width="1.75" style="238" customWidth="1"/>
    <col min="15706" max="15706" width="2.5" style="238" customWidth="1"/>
    <col min="15707" max="15707" width="3.625" style="238" customWidth="1"/>
    <col min="15708" max="15708" width="2.75" style="238" customWidth="1"/>
    <col min="15709" max="15709" width="0.875" style="238" customWidth="1"/>
    <col min="15710" max="15710" width="1.25" style="238" customWidth="1"/>
    <col min="15711" max="15711" width="5.375" style="238" customWidth="1"/>
    <col min="15712" max="15712" width="6.5" style="238" customWidth="1"/>
    <col min="15713" max="15713" width="4.125" style="238" customWidth="1"/>
    <col min="15714" max="15714" width="7.875" style="238" customWidth="1"/>
    <col min="15715" max="15715" width="8.75" style="238" customWidth="1"/>
    <col min="15716" max="15719" width="6.25" style="238" customWidth="1"/>
    <col min="15720" max="15720" width="4.875" style="238" customWidth="1"/>
    <col min="15721" max="15721" width="2.5" style="238" customWidth="1"/>
    <col min="15722" max="15722" width="4.875" style="238" customWidth="1"/>
    <col min="15723" max="15960" width="9" style="238"/>
    <col min="15961" max="15961" width="1.75" style="238" customWidth="1"/>
    <col min="15962" max="15962" width="2.5" style="238" customWidth="1"/>
    <col min="15963" max="15963" width="3.625" style="238" customWidth="1"/>
    <col min="15964" max="15964" width="2.75" style="238" customWidth="1"/>
    <col min="15965" max="15965" width="0.875" style="238" customWidth="1"/>
    <col min="15966" max="15966" width="1.25" style="238" customWidth="1"/>
    <col min="15967" max="15967" width="5.375" style="238" customWidth="1"/>
    <col min="15968" max="15968" width="6.5" style="238" customWidth="1"/>
    <col min="15969" max="15969" width="4.125" style="238" customWidth="1"/>
    <col min="15970" max="15970" width="7.875" style="238" customWidth="1"/>
    <col min="15971" max="15971" width="8.75" style="238" customWidth="1"/>
    <col min="15972" max="15975" width="6.25" style="238" customWidth="1"/>
    <col min="15976" max="15976" width="4.875" style="238" customWidth="1"/>
    <col min="15977" max="15977" width="2.5" style="238" customWidth="1"/>
    <col min="15978" max="15978" width="4.875" style="238" customWidth="1"/>
    <col min="15979" max="16216" width="9" style="238"/>
    <col min="16217" max="16217" width="1.75" style="238" customWidth="1"/>
    <col min="16218" max="16218" width="2.5" style="238" customWidth="1"/>
    <col min="16219" max="16219" width="3.625" style="238" customWidth="1"/>
    <col min="16220" max="16220" width="2.75" style="238" customWidth="1"/>
    <col min="16221" max="16221" width="0.875" style="238" customWidth="1"/>
    <col min="16222" max="16222" width="1.25" style="238" customWidth="1"/>
    <col min="16223" max="16223" width="5.375" style="238" customWidth="1"/>
    <col min="16224" max="16224" width="6.5" style="238" customWidth="1"/>
    <col min="16225" max="16225" width="4.125" style="238" customWidth="1"/>
    <col min="16226" max="16226" width="7.875" style="238" customWidth="1"/>
    <col min="16227" max="16227" width="8.75" style="238" customWidth="1"/>
    <col min="16228" max="16231" width="6.25" style="238" customWidth="1"/>
    <col min="16232" max="16232" width="4.875" style="238" customWidth="1"/>
    <col min="16233" max="16233" width="2.5" style="238" customWidth="1"/>
    <col min="16234" max="16234" width="4.875" style="238" customWidth="1"/>
    <col min="16235" max="16376" width="9" style="238"/>
    <col min="16377" max="16384" width="9" style="238" customWidth="1"/>
  </cols>
  <sheetData>
    <row r="1" spans="1:126" s="130" customFormat="1" ht="18.75" customHeight="1">
      <c r="A1" s="243"/>
      <c r="B1" s="845" t="s">
        <v>202</v>
      </c>
      <c r="C1" s="845" t="s">
        <v>279</v>
      </c>
      <c r="D1" s="845" t="s">
        <v>203</v>
      </c>
      <c r="E1" s="845" t="s">
        <v>46</v>
      </c>
      <c r="F1" s="128"/>
      <c r="G1" s="847" t="s">
        <v>280</v>
      </c>
      <c r="H1" s="847"/>
      <c r="I1" s="847"/>
      <c r="J1" s="847"/>
      <c r="K1" s="129"/>
      <c r="L1" s="847" t="s">
        <v>217</v>
      </c>
      <c r="M1" s="847"/>
      <c r="N1" s="847"/>
      <c r="O1" s="847"/>
      <c r="P1" s="847"/>
      <c r="Q1" s="847"/>
      <c r="R1" s="847"/>
      <c r="S1" s="847"/>
      <c r="T1" s="847"/>
      <c r="U1" s="847"/>
      <c r="V1" s="847"/>
      <c r="W1" s="847"/>
      <c r="X1" s="847"/>
      <c r="Y1" s="847"/>
      <c r="Z1" s="847"/>
      <c r="AA1" s="847"/>
      <c r="AB1" s="847"/>
      <c r="AC1" s="847"/>
      <c r="AD1" s="129"/>
      <c r="AE1" s="869" t="s">
        <v>281</v>
      </c>
      <c r="AF1" s="870"/>
      <c r="AG1" s="870"/>
      <c r="AH1" s="870"/>
      <c r="AI1" s="870"/>
      <c r="AJ1" s="870"/>
      <c r="AK1" s="870"/>
      <c r="AL1" s="870"/>
      <c r="AM1" s="870"/>
      <c r="AN1" s="870"/>
      <c r="AO1" s="871"/>
      <c r="AP1" s="106"/>
      <c r="AQ1" s="872" t="s">
        <v>282</v>
      </c>
      <c r="AR1" s="873"/>
      <c r="AS1" s="873"/>
      <c r="AT1" s="873"/>
      <c r="AU1" s="873"/>
      <c r="AV1" s="873"/>
      <c r="AW1" s="873"/>
      <c r="AX1" s="873"/>
      <c r="AY1" s="874"/>
      <c r="AZ1" s="106"/>
      <c r="BA1" s="872" t="s">
        <v>204</v>
      </c>
      <c r="BB1" s="873"/>
      <c r="BC1" s="873"/>
      <c r="BD1" s="873"/>
      <c r="BE1" s="873"/>
      <c r="BF1" s="873"/>
      <c r="BG1" s="873"/>
      <c r="BH1" s="873"/>
      <c r="BI1" s="874"/>
      <c r="BJ1" s="129"/>
      <c r="BK1" s="129"/>
      <c r="BL1" s="878" t="s">
        <v>205</v>
      </c>
      <c r="BM1" s="879"/>
      <c r="BN1" s="879"/>
      <c r="BO1" s="879"/>
      <c r="BP1" s="879"/>
      <c r="BQ1" s="879"/>
      <c r="BR1" s="879"/>
      <c r="BS1" s="879"/>
      <c r="BT1" s="879"/>
      <c r="BU1" s="879"/>
      <c r="BV1" s="879"/>
      <c r="BW1" s="879"/>
      <c r="BX1" s="880"/>
      <c r="BY1" s="129"/>
      <c r="BZ1" s="852" t="s">
        <v>206</v>
      </c>
      <c r="CA1" s="853"/>
      <c r="CB1" s="853"/>
      <c r="CC1" s="853"/>
      <c r="CD1" s="853"/>
      <c r="CE1" s="853"/>
      <c r="CF1" s="853"/>
      <c r="CG1" s="853"/>
      <c r="CH1" s="854"/>
      <c r="CI1" s="129"/>
      <c r="CJ1" s="878" t="s">
        <v>207</v>
      </c>
      <c r="CK1" s="880"/>
      <c r="CL1" s="129"/>
      <c r="CM1" s="847" t="s">
        <v>208</v>
      </c>
      <c r="CN1" s="847"/>
      <c r="CO1" s="847"/>
      <c r="CP1" s="129"/>
      <c r="CQ1" s="846" t="s">
        <v>283</v>
      </c>
      <c r="CR1" s="129"/>
      <c r="CS1" s="846" t="s">
        <v>284</v>
      </c>
      <c r="CT1" s="129"/>
      <c r="CU1" s="852" t="s">
        <v>285</v>
      </c>
      <c r="CV1" s="853"/>
      <c r="CW1" s="853"/>
      <c r="CX1" s="853"/>
      <c r="CY1" s="853"/>
      <c r="CZ1" s="853"/>
      <c r="DA1" s="853"/>
      <c r="DB1" s="853"/>
      <c r="DC1" s="854"/>
      <c r="DD1" s="129"/>
      <c r="DE1" s="858" t="s">
        <v>209</v>
      </c>
      <c r="DF1" s="859"/>
      <c r="DG1" s="859"/>
      <c r="DH1" s="860"/>
      <c r="DI1" s="129"/>
      <c r="DJ1" s="846" t="s">
        <v>286</v>
      </c>
      <c r="DK1" s="129"/>
      <c r="DL1" s="129"/>
    </row>
    <row r="2" spans="1:126" s="130" customFormat="1" ht="18.75" customHeight="1">
      <c r="A2" s="243"/>
      <c r="B2" s="845"/>
      <c r="C2" s="845"/>
      <c r="D2" s="845"/>
      <c r="E2" s="845"/>
      <c r="F2" s="131"/>
      <c r="G2" s="847" t="s">
        <v>210</v>
      </c>
      <c r="H2" s="847"/>
      <c r="I2" s="848" t="s">
        <v>211</v>
      </c>
      <c r="J2" s="848"/>
      <c r="K2" s="132"/>
      <c r="L2" s="847" t="s">
        <v>210</v>
      </c>
      <c r="M2" s="847"/>
      <c r="N2" s="849"/>
      <c r="O2" s="849"/>
      <c r="P2" s="849"/>
      <c r="Q2" s="849"/>
      <c r="R2" s="849"/>
      <c r="S2" s="849"/>
      <c r="T2" s="849"/>
      <c r="U2" s="848" t="s">
        <v>211</v>
      </c>
      <c r="V2" s="848"/>
      <c r="W2" s="848"/>
      <c r="X2" s="848"/>
      <c r="Y2" s="848"/>
      <c r="Z2" s="848"/>
      <c r="AA2" s="848"/>
      <c r="AB2" s="848"/>
      <c r="AC2" s="848"/>
      <c r="AD2" s="132"/>
      <c r="AE2" s="133"/>
      <c r="AF2" s="134"/>
      <c r="AG2" s="885" t="s">
        <v>287</v>
      </c>
      <c r="AH2" s="886"/>
      <c r="AI2" s="886"/>
      <c r="AJ2" s="886"/>
      <c r="AK2" s="886"/>
      <c r="AL2" s="886"/>
      <c r="AM2" s="886"/>
      <c r="AN2" s="886"/>
      <c r="AO2" s="887"/>
      <c r="AP2" s="107"/>
      <c r="AQ2" s="875"/>
      <c r="AR2" s="876"/>
      <c r="AS2" s="876"/>
      <c r="AT2" s="876"/>
      <c r="AU2" s="876"/>
      <c r="AV2" s="876"/>
      <c r="AW2" s="876"/>
      <c r="AX2" s="876"/>
      <c r="AY2" s="877"/>
      <c r="AZ2" s="107"/>
      <c r="BA2" s="875"/>
      <c r="BB2" s="876"/>
      <c r="BC2" s="876"/>
      <c r="BD2" s="876"/>
      <c r="BE2" s="876"/>
      <c r="BF2" s="876"/>
      <c r="BG2" s="876"/>
      <c r="BH2" s="876"/>
      <c r="BI2" s="877"/>
      <c r="BJ2" s="132"/>
      <c r="BK2" s="132"/>
      <c r="BL2" s="881"/>
      <c r="BM2" s="856"/>
      <c r="BN2" s="856"/>
      <c r="BO2" s="856"/>
      <c r="BP2" s="856"/>
      <c r="BQ2" s="856"/>
      <c r="BR2" s="856"/>
      <c r="BS2" s="856"/>
      <c r="BT2" s="856"/>
      <c r="BU2" s="856"/>
      <c r="BV2" s="856"/>
      <c r="BW2" s="856"/>
      <c r="BX2" s="882"/>
      <c r="BY2" s="132"/>
      <c r="BZ2" s="855"/>
      <c r="CA2" s="856"/>
      <c r="CB2" s="856"/>
      <c r="CC2" s="856"/>
      <c r="CD2" s="856"/>
      <c r="CE2" s="856"/>
      <c r="CF2" s="856"/>
      <c r="CG2" s="856"/>
      <c r="CH2" s="857"/>
      <c r="CI2" s="129"/>
      <c r="CJ2" s="883"/>
      <c r="CK2" s="884"/>
      <c r="CL2" s="129"/>
      <c r="CM2" s="850"/>
      <c r="CN2" s="850"/>
      <c r="CO2" s="850"/>
      <c r="CP2" s="132"/>
      <c r="CQ2" s="851"/>
      <c r="CR2" s="132"/>
      <c r="CS2" s="851"/>
      <c r="CT2" s="132"/>
      <c r="CU2" s="855"/>
      <c r="CV2" s="856"/>
      <c r="CW2" s="856"/>
      <c r="CX2" s="856"/>
      <c r="CY2" s="856"/>
      <c r="CZ2" s="856"/>
      <c r="DA2" s="856"/>
      <c r="DB2" s="856"/>
      <c r="DC2" s="857"/>
      <c r="DD2" s="132"/>
      <c r="DE2" s="861" t="s">
        <v>212</v>
      </c>
      <c r="DF2" s="863" t="s">
        <v>213</v>
      </c>
      <c r="DG2" s="865" t="s">
        <v>352</v>
      </c>
      <c r="DH2" s="867" t="s">
        <v>214</v>
      </c>
      <c r="DI2" s="132"/>
      <c r="DJ2" s="851"/>
      <c r="DK2" s="129"/>
      <c r="DL2" s="129"/>
    </row>
    <row r="3" spans="1:126" s="130" customFormat="1" ht="13.5" customHeight="1">
      <c r="A3" s="243"/>
      <c r="B3" s="845"/>
      <c r="C3" s="845"/>
      <c r="D3" s="845"/>
      <c r="E3" s="845"/>
      <c r="F3" s="131"/>
      <c r="G3" s="858" t="s">
        <v>215</v>
      </c>
      <c r="H3" s="860"/>
      <c r="I3" s="858" t="s">
        <v>215</v>
      </c>
      <c r="J3" s="860"/>
      <c r="K3" s="132"/>
      <c r="L3" s="135"/>
      <c r="M3" s="129"/>
      <c r="N3" s="129"/>
      <c r="O3" s="916" t="s">
        <v>216</v>
      </c>
      <c r="P3" s="917"/>
      <c r="Q3" s="917"/>
      <c r="R3" s="917"/>
      <c r="S3" s="917"/>
      <c r="T3" s="917"/>
      <c r="U3" s="136"/>
      <c r="V3" s="132"/>
      <c r="W3" s="129"/>
      <c r="X3" s="916" t="s">
        <v>216</v>
      </c>
      <c r="Y3" s="917"/>
      <c r="Z3" s="917"/>
      <c r="AA3" s="917"/>
      <c r="AB3" s="917"/>
      <c r="AC3" s="918"/>
      <c r="AD3" s="132"/>
      <c r="AE3" s="137"/>
      <c r="AF3" s="129"/>
      <c r="AG3" s="135"/>
      <c r="AH3" s="129"/>
      <c r="AI3" s="129"/>
      <c r="AJ3" s="916" t="s">
        <v>216</v>
      </c>
      <c r="AK3" s="917"/>
      <c r="AL3" s="917"/>
      <c r="AM3" s="917"/>
      <c r="AN3" s="917"/>
      <c r="AO3" s="918"/>
      <c r="AP3" s="108"/>
      <c r="AQ3" s="109"/>
      <c r="AR3" s="110"/>
      <c r="AS3" s="911" t="s">
        <v>217</v>
      </c>
      <c r="AT3" s="912"/>
      <c r="AU3" s="912"/>
      <c r="AV3" s="912"/>
      <c r="AW3" s="912"/>
      <c r="AX3" s="912"/>
      <c r="AY3" s="913"/>
      <c r="AZ3" s="108"/>
      <c r="BA3" s="109"/>
      <c r="BB3" s="110"/>
      <c r="BC3" s="911" t="s">
        <v>217</v>
      </c>
      <c r="BD3" s="912"/>
      <c r="BE3" s="912"/>
      <c r="BF3" s="912"/>
      <c r="BG3" s="912"/>
      <c r="BH3" s="912"/>
      <c r="BI3" s="913"/>
      <c r="BJ3" s="132"/>
      <c r="BK3" s="132"/>
      <c r="BL3" s="135"/>
      <c r="BM3" s="129"/>
      <c r="BN3" s="129"/>
      <c r="BO3" s="911" t="s">
        <v>217</v>
      </c>
      <c r="BP3" s="912"/>
      <c r="BQ3" s="912"/>
      <c r="BR3" s="912"/>
      <c r="BS3" s="912"/>
      <c r="BT3" s="912"/>
      <c r="BU3" s="913"/>
      <c r="BV3" s="129"/>
      <c r="BW3" s="129"/>
      <c r="BX3" s="138"/>
      <c r="BY3" s="132"/>
      <c r="BZ3" s="137"/>
      <c r="CA3" s="129"/>
      <c r="CB3" s="911" t="s">
        <v>217</v>
      </c>
      <c r="CC3" s="912"/>
      <c r="CD3" s="912"/>
      <c r="CE3" s="912"/>
      <c r="CF3" s="912"/>
      <c r="CG3" s="912"/>
      <c r="CH3" s="914"/>
      <c r="CI3" s="129"/>
      <c r="CJ3" s="139"/>
      <c r="CK3" s="140"/>
      <c r="CL3" s="129"/>
      <c r="CM3" s="135"/>
      <c r="CN3" s="129"/>
      <c r="CO3" s="138"/>
      <c r="CP3" s="132"/>
      <c r="CQ3" s="851"/>
      <c r="CR3" s="132"/>
      <c r="CS3" s="851"/>
      <c r="CT3" s="132"/>
      <c r="CU3" s="137"/>
      <c r="CV3" s="129"/>
      <c r="CW3" s="911" t="s">
        <v>217</v>
      </c>
      <c r="CX3" s="912"/>
      <c r="CY3" s="912"/>
      <c r="CZ3" s="912"/>
      <c r="DA3" s="912"/>
      <c r="DB3" s="912"/>
      <c r="DC3" s="914"/>
      <c r="DD3" s="132"/>
      <c r="DE3" s="862"/>
      <c r="DF3" s="864"/>
      <c r="DG3" s="866"/>
      <c r="DH3" s="868"/>
      <c r="DI3" s="132"/>
      <c r="DJ3" s="851"/>
      <c r="DK3" s="129"/>
      <c r="DL3" s="129"/>
    </row>
    <row r="4" spans="1:126" s="148" customFormat="1" ht="13.5" customHeight="1">
      <c r="A4" s="142"/>
      <c r="B4" s="845"/>
      <c r="C4" s="845"/>
      <c r="D4" s="845"/>
      <c r="E4" s="845"/>
      <c r="F4" s="131"/>
      <c r="G4" s="141"/>
      <c r="H4" s="142"/>
      <c r="I4" s="141"/>
      <c r="J4" s="142"/>
      <c r="K4" s="143"/>
      <c r="L4" s="144"/>
      <c r="M4" s="145"/>
      <c r="N4" s="145"/>
      <c r="O4" s="904" t="s">
        <v>219</v>
      </c>
      <c r="P4" s="114"/>
      <c r="Q4" s="906" t="s">
        <v>220</v>
      </c>
      <c r="R4" s="114"/>
      <c r="S4" s="908" t="s">
        <v>221</v>
      </c>
      <c r="T4" s="915"/>
      <c r="U4" s="144"/>
      <c r="V4" s="145"/>
      <c r="W4" s="145"/>
      <c r="X4" s="904" t="s">
        <v>219</v>
      </c>
      <c r="Y4" s="114"/>
      <c r="Z4" s="906" t="s">
        <v>220</v>
      </c>
      <c r="AA4" s="114"/>
      <c r="AB4" s="908" t="s">
        <v>221</v>
      </c>
      <c r="AC4" s="909"/>
      <c r="AD4" s="143"/>
      <c r="AE4" s="146"/>
      <c r="AF4" s="147"/>
      <c r="AG4" s="141"/>
      <c r="AI4" s="145"/>
      <c r="AJ4" s="904" t="s">
        <v>219</v>
      </c>
      <c r="AK4" s="114"/>
      <c r="AL4" s="906" t="s">
        <v>220</v>
      </c>
      <c r="AM4" s="114"/>
      <c r="AN4" s="908" t="s">
        <v>221</v>
      </c>
      <c r="AO4" s="909"/>
      <c r="AP4" s="108"/>
      <c r="AQ4" s="109"/>
      <c r="AR4" s="112"/>
      <c r="AS4" s="115"/>
      <c r="AT4" s="116"/>
      <c r="AU4" s="889" t="s">
        <v>216</v>
      </c>
      <c r="AV4" s="890"/>
      <c r="AW4" s="890"/>
      <c r="AX4" s="890"/>
      <c r="AY4" s="910"/>
      <c r="AZ4" s="108"/>
      <c r="BA4" s="109"/>
      <c r="BB4" s="112"/>
      <c r="BC4" s="115"/>
      <c r="BD4" s="116"/>
      <c r="BE4" s="889" t="s">
        <v>216</v>
      </c>
      <c r="BF4" s="890"/>
      <c r="BG4" s="890"/>
      <c r="BH4" s="890"/>
      <c r="BI4" s="910"/>
      <c r="BJ4" s="149"/>
      <c r="BK4" s="149"/>
      <c r="BL4" s="150"/>
      <c r="BM4" s="151"/>
      <c r="BN4" s="152"/>
      <c r="BO4" s="115"/>
      <c r="BP4" s="117"/>
      <c r="BQ4" s="889" t="s">
        <v>216</v>
      </c>
      <c r="BR4" s="890"/>
      <c r="BS4" s="890"/>
      <c r="BT4" s="890"/>
      <c r="BU4" s="910"/>
      <c r="BV4" s="153"/>
      <c r="BW4" s="143"/>
      <c r="BX4" s="888"/>
      <c r="BY4" s="149"/>
      <c r="BZ4" s="154"/>
      <c r="CA4" s="152"/>
      <c r="CB4" s="115"/>
      <c r="CC4" s="117"/>
      <c r="CD4" s="889" t="s">
        <v>216</v>
      </c>
      <c r="CE4" s="890"/>
      <c r="CF4" s="890"/>
      <c r="CG4" s="890"/>
      <c r="CH4" s="891"/>
      <c r="CI4" s="143"/>
      <c r="CJ4" s="892" t="s">
        <v>218</v>
      </c>
      <c r="CK4" s="893"/>
      <c r="CL4" s="143"/>
      <c r="CM4" s="150"/>
      <c r="CN4" s="894" t="s">
        <v>218</v>
      </c>
      <c r="CO4" s="893"/>
      <c r="CP4" s="149"/>
      <c r="CQ4" s="851"/>
      <c r="CR4" s="149"/>
      <c r="CS4" s="851"/>
      <c r="CT4" s="149"/>
      <c r="CU4" s="154"/>
      <c r="CV4" s="152"/>
      <c r="CW4" s="115"/>
      <c r="CX4" s="116"/>
      <c r="CY4" s="889" t="s">
        <v>216</v>
      </c>
      <c r="CZ4" s="890"/>
      <c r="DA4" s="890"/>
      <c r="DB4" s="890"/>
      <c r="DC4" s="891"/>
      <c r="DD4" s="149"/>
      <c r="DE4" s="862"/>
      <c r="DF4" s="864"/>
      <c r="DG4" s="866"/>
      <c r="DH4" s="868"/>
      <c r="DI4" s="149"/>
      <c r="DJ4" s="851"/>
      <c r="DK4" s="155"/>
      <c r="DL4" s="155"/>
      <c r="DM4" s="156"/>
      <c r="DN4" s="156"/>
      <c r="DO4" s="156"/>
      <c r="DP4" s="156"/>
      <c r="DQ4" s="156"/>
      <c r="DR4" s="156"/>
      <c r="DS4" s="156"/>
      <c r="DT4" s="156"/>
      <c r="DU4" s="156"/>
      <c r="DV4" s="156"/>
    </row>
    <row r="5" spans="1:126" s="148" customFormat="1" ht="13.5" customHeight="1">
      <c r="A5" s="142"/>
      <c r="B5" s="846"/>
      <c r="C5" s="846"/>
      <c r="D5" s="846"/>
      <c r="E5" s="846"/>
      <c r="F5" s="131"/>
      <c r="G5" s="144"/>
      <c r="H5" s="157" t="s">
        <v>222</v>
      </c>
      <c r="I5" s="144"/>
      <c r="J5" s="157" t="s">
        <v>222</v>
      </c>
      <c r="K5" s="158"/>
      <c r="L5" s="150"/>
      <c r="M5" s="159" t="s">
        <v>223</v>
      </c>
      <c r="N5" s="149"/>
      <c r="O5" s="905"/>
      <c r="P5" s="119"/>
      <c r="Q5" s="907"/>
      <c r="R5" s="119"/>
      <c r="S5" s="120"/>
      <c r="T5" s="118" t="s">
        <v>223</v>
      </c>
      <c r="U5" s="160"/>
      <c r="V5" s="159" t="s">
        <v>223</v>
      </c>
      <c r="W5" s="149"/>
      <c r="X5" s="905"/>
      <c r="Y5" s="119"/>
      <c r="Z5" s="907"/>
      <c r="AA5" s="119"/>
      <c r="AB5" s="120"/>
      <c r="AC5" s="121" t="s">
        <v>223</v>
      </c>
      <c r="AD5" s="132"/>
      <c r="AE5" s="154"/>
      <c r="AF5" s="161" t="s">
        <v>223</v>
      </c>
      <c r="AG5" s="162"/>
      <c r="AH5" s="159" t="s">
        <v>288</v>
      </c>
      <c r="AI5" s="149"/>
      <c r="AJ5" s="905"/>
      <c r="AK5" s="119"/>
      <c r="AL5" s="907"/>
      <c r="AM5" s="119"/>
      <c r="AN5" s="120"/>
      <c r="AO5" s="121" t="s">
        <v>223</v>
      </c>
      <c r="AP5" s="107"/>
      <c r="AQ5" s="111"/>
      <c r="AR5" s="122"/>
      <c r="AS5" s="115"/>
      <c r="AT5" s="116"/>
      <c r="AU5" s="123" t="s">
        <v>200</v>
      </c>
      <c r="AV5" s="119"/>
      <c r="AW5" s="124" t="s">
        <v>220</v>
      </c>
      <c r="AX5" s="119"/>
      <c r="AY5" s="125" t="s">
        <v>221</v>
      </c>
      <c r="AZ5" s="107"/>
      <c r="BA5" s="111"/>
      <c r="BB5" s="122"/>
      <c r="BC5" s="115"/>
      <c r="BD5" s="116"/>
      <c r="BE5" s="123" t="s">
        <v>200</v>
      </c>
      <c r="BF5" s="119"/>
      <c r="BG5" s="124" t="s">
        <v>220</v>
      </c>
      <c r="BH5" s="119"/>
      <c r="BI5" s="125" t="s">
        <v>221</v>
      </c>
      <c r="BJ5" s="149"/>
      <c r="BK5" s="149"/>
      <c r="BL5" s="144"/>
      <c r="BM5" s="155"/>
      <c r="BN5" s="158"/>
      <c r="BO5" s="163"/>
      <c r="BP5" s="164"/>
      <c r="BQ5" s="123" t="s">
        <v>200</v>
      </c>
      <c r="BR5" s="113"/>
      <c r="BS5" s="124" t="s">
        <v>220</v>
      </c>
      <c r="BT5" s="113"/>
      <c r="BU5" s="125" t="s">
        <v>221</v>
      </c>
      <c r="BV5" s="153"/>
      <c r="BW5" s="132"/>
      <c r="BX5" s="888"/>
      <c r="BY5" s="149"/>
      <c r="BZ5" s="146"/>
      <c r="CA5" s="158"/>
      <c r="CB5" s="163"/>
      <c r="CC5" s="164"/>
      <c r="CD5" s="123" t="s">
        <v>200</v>
      </c>
      <c r="CE5" s="113"/>
      <c r="CF5" s="124" t="s">
        <v>220</v>
      </c>
      <c r="CG5" s="113"/>
      <c r="CH5" s="165" t="s">
        <v>221</v>
      </c>
      <c r="CI5" s="143"/>
      <c r="CJ5" s="166" t="s">
        <v>224</v>
      </c>
      <c r="CK5" s="167" t="s">
        <v>225</v>
      </c>
      <c r="CL5" s="143"/>
      <c r="CM5" s="150"/>
      <c r="CN5" s="168" t="s">
        <v>224</v>
      </c>
      <c r="CO5" s="167" t="s">
        <v>225</v>
      </c>
      <c r="CP5" s="149"/>
      <c r="CQ5" s="851"/>
      <c r="CR5" s="149"/>
      <c r="CS5" s="851"/>
      <c r="CT5" s="149"/>
      <c r="CU5" s="146"/>
      <c r="CV5" s="158"/>
      <c r="CW5" s="163"/>
      <c r="CX5" s="169"/>
      <c r="CY5" s="123" t="s">
        <v>200</v>
      </c>
      <c r="CZ5" s="119"/>
      <c r="DA5" s="124" t="s">
        <v>220</v>
      </c>
      <c r="DB5" s="119"/>
      <c r="DC5" s="165" t="s">
        <v>221</v>
      </c>
      <c r="DD5" s="149"/>
      <c r="DE5" s="862"/>
      <c r="DF5" s="864"/>
      <c r="DG5" s="866"/>
      <c r="DH5" s="868"/>
      <c r="DI5" s="149"/>
      <c r="DJ5" s="851"/>
      <c r="DK5" s="151"/>
      <c r="DL5" s="151"/>
      <c r="DM5" s="156"/>
      <c r="DN5" s="156"/>
      <c r="DO5" s="156"/>
      <c r="DP5" s="156"/>
      <c r="DQ5" s="156"/>
      <c r="DR5" s="156"/>
      <c r="DS5" s="156"/>
      <c r="DT5" s="156"/>
      <c r="DU5" s="156"/>
      <c r="DV5" s="156"/>
    </row>
    <row r="6" spans="1:126" s="148" customFormat="1" ht="13.5" customHeight="1">
      <c r="A6" s="142"/>
      <c r="B6" s="170" t="s">
        <v>226</v>
      </c>
      <c r="C6" s="170" t="s">
        <v>227</v>
      </c>
      <c r="D6" s="170" t="s">
        <v>228</v>
      </c>
      <c r="E6" s="170" t="s">
        <v>229</v>
      </c>
      <c r="F6" s="143"/>
      <c r="G6" s="895" t="s">
        <v>230</v>
      </c>
      <c r="H6" s="895"/>
      <c r="I6" s="895" t="s">
        <v>230</v>
      </c>
      <c r="J6" s="895"/>
      <c r="K6" s="132"/>
      <c r="L6" s="896" t="s">
        <v>231</v>
      </c>
      <c r="M6" s="897"/>
      <c r="N6" s="897"/>
      <c r="O6" s="897"/>
      <c r="P6" s="897"/>
      <c r="Q6" s="897"/>
      <c r="R6" s="897"/>
      <c r="S6" s="897"/>
      <c r="T6" s="897"/>
      <c r="U6" s="898" t="s">
        <v>231</v>
      </c>
      <c r="V6" s="899"/>
      <c r="W6" s="899"/>
      <c r="X6" s="899"/>
      <c r="Y6" s="899"/>
      <c r="Z6" s="899"/>
      <c r="AA6" s="899"/>
      <c r="AB6" s="899"/>
      <c r="AC6" s="900"/>
      <c r="AD6" s="132"/>
      <c r="AE6" s="901" t="s">
        <v>232</v>
      </c>
      <c r="AF6" s="902"/>
      <c r="AG6" s="902"/>
      <c r="AH6" s="902"/>
      <c r="AI6" s="902"/>
      <c r="AJ6" s="902"/>
      <c r="AK6" s="902"/>
      <c r="AL6" s="902"/>
      <c r="AM6" s="902"/>
      <c r="AN6" s="902"/>
      <c r="AO6" s="903"/>
      <c r="AP6" s="107"/>
      <c r="AQ6" s="956" t="s">
        <v>289</v>
      </c>
      <c r="AR6" s="957"/>
      <c r="AS6" s="957"/>
      <c r="AT6" s="957"/>
      <c r="AU6" s="957"/>
      <c r="AV6" s="957"/>
      <c r="AW6" s="957"/>
      <c r="AX6" s="957"/>
      <c r="AY6" s="958"/>
      <c r="AZ6" s="107"/>
      <c r="BA6" s="956" t="s">
        <v>233</v>
      </c>
      <c r="BB6" s="957"/>
      <c r="BC6" s="957"/>
      <c r="BD6" s="957"/>
      <c r="BE6" s="957"/>
      <c r="BF6" s="957"/>
      <c r="BG6" s="957"/>
      <c r="BH6" s="957"/>
      <c r="BI6" s="958"/>
      <c r="BJ6" s="149"/>
      <c r="BK6" s="149"/>
      <c r="BL6" s="896" t="s">
        <v>234</v>
      </c>
      <c r="BM6" s="897"/>
      <c r="BN6" s="897"/>
      <c r="BO6" s="897"/>
      <c r="BP6" s="897"/>
      <c r="BQ6" s="897"/>
      <c r="BR6" s="897"/>
      <c r="BS6" s="897"/>
      <c r="BT6" s="897"/>
      <c r="BU6" s="897"/>
      <c r="BV6" s="897"/>
      <c r="BW6" s="897"/>
      <c r="BX6" s="942"/>
      <c r="BY6" s="149"/>
      <c r="BZ6" s="901" t="s">
        <v>235</v>
      </c>
      <c r="CA6" s="902"/>
      <c r="CB6" s="902"/>
      <c r="CC6" s="902"/>
      <c r="CD6" s="902"/>
      <c r="CE6" s="902"/>
      <c r="CF6" s="902"/>
      <c r="CG6" s="902"/>
      <c r="CH6" s="941"/>
      <c r="CI6" s="143"/>
      <c r="CJ6" s="896" t="s">
        <v>236</v>
      </c>
      <c r="CK6" s="942"/>
      <c r="CL6" s="143"/>
      <c r="CM6" s="896" t="s">
        <v>237</v>
      </c>
      <c r="CN6" s="897"/>
      <c r="CO6" s="942"/>
      <c r="CP6" s="149"/>
      <c r="CQ6" s="171" t="s">
        <v>238</v>
      </c>
      <c r="CR6" s="149"/>
      <c r="CS6" s="171" t="s">
        <v>239</v>
      </c>
      <c r="CT6" s="149"/>
      <c r="CU6" s="901" t="s">
        <v>240</v>
      </c>
      <c r="CV6" s="902"/>
      <c r="CW6" s="902"/>
      <c r="CX6" s="902"/>
      <c r="CY6" s="902"/>
      <c r="CZ6" s="902"/>
      <c r="DA6" s="902"/>
      <c r="DB6" s="902"/>
      <c r="DC6" s="941"/>
      <c r="DD6" s="149"/>
      <c r="DE6" s="896" t="s">
        <v>241</v>
      </c>
      <c r="DF6" s="897"/>
      <c r="DG6" s="897"/>
      <c r="DH6" s="942"/>
      <c r="DI6" s="149"/>
      <c r="DJ6" s="171" t="s">
        <v>242</v>
      </c>
      <c r="DK6" s="151"/>
      <c r="DL6" s="151"/>
      <c r="DM6" s="156"/>
      <c r="DN6" s="156"/>
      <c r="DO6" s="156"/>
      <c r="DP6" s="156"/>
      <c r="DQ6" s="156"/>
      <c r="DR6" s="156"/>
      <c r="DS6" s="156"/>
      <c r="DT6" s="156"/>
      <c r="DU6" s="156"/>
      <c r="DV6" s="156"/>
    </row>
    <row r="7" spans="1:126" s="148" customFormat="1" ht="20.25" customHeight="1">
      <c r="A7" s="142">
        <v>1</v>
      </c>
      <c r="B7" s="251"/>
      <c r="C7" s="252"/>
      <c r="D7" s="252"/>
      <c r="E7" s="252"/>
      <c r="F7" s="172"/>
      <c r="G7" s="253"/>
      <c r="H7" s="254"/>
      <c r="I7" s="255"/>
      <c r="J7" s="254"/>
      <c r="K7" s="132"/>
      <c r="L7" s="256"/>
      <c r="M7" s="257"/>
      <c r="N7" s="257"/>
      <c r="O7" s="257"/>
      <c r="P7" s="257"/>
      <c r="Q7" s="257"/>
      <c r="R7" s="257"/>
      <c r="S7" s="257"/>
      <c r="T7" s="257"/>
      <c r="U7" s="255"/>
      <c r="V7" s="257"/>
      <c r="W7" s="257"/>
      <c r="X7" s="257"/>
      <c r="Y7" s="257"/>
      <c r="Z7" s="257"/>
      <c r="AA7" s="257"/>
      <c r="AB7" s="257"/>
      <c r="AC7" s="258"/>
      <c r="AD7" s="132"/>
      <c r="AE7" s="259"/>
      <c r="AF7" s="259"/>
      <c r="AG7" s="260"/>
      <c r="AH7" s="260"/>
      <c r="AI7" s="261"/>
      <c r="AJ7" s="261"/>
      <c r="AK7" s="261"/>
      <c r="AL7" s="261"/>
      <c r="AM7" s="261"/>
      <c r="AN7" s="261"/>
      <c r="AO7" s="262"/>
      <c r="AP7" s="107"/>
      <c r="AQ7" s="126"/>
      <c r="AR7" s="126"/>
      <c r="AS7" s="250"/>
      <c r="AT7" s="249"/>
      <c r="AU7" s="250"/>
      <c r="AV7" s="249"/>
      <c r="AW7" s="250"/>
      <c r="AX7" s="249"/>
      <c r="AY7" s="250"/>
      <c r="AZ7" s="107"/>
      <c r="BA7" s="126"/>
      <c r="BB7" s="126"/>
      <c r="BC7" s="250"/>
      <c r="BD7" s="249"/>
      <c r="BE7" s="250"/>
      <c r="BF7" s="249"/>
      <c r="BG7" s="250"/>
      <c r="BH7" s="249"/>
      <c r="BI7" s="250"/>
      <c r="BJ7" s="149"/>
      <c r="BK7" s="149"/>
      <c r="BL7" s="255"/>
      <c r="BM7" s="173"/>
      <c r="BN7" s="132"/>
      <c r="BO7" s="263"/>
      <c r="BP7" s="264"/>
      <c r="BQ7" s="264"/>
      <c r="BR7" s="264"/>
      <c r="BS7" s="264"/>
      <c r="BT7" s="264"/>
      <c r="BU7" s="264"/>
      <c r="BV7" s="264"/>
      <c r="BW7" s="132"/>
      <c r="BX7" s="265"/>
      <c r="BY7" s="149"/>
      <c r="BZ7" s="266"/>
      <c r="CA7" s="132"/>
      <c r="CB7" s="174"/>
      <c r="CC7" s="174"/>
      <c r="CD7" s="174"/>
      <c r="CE7" s="174"/>
      <c r="CF7" s="174"/>
      <c r="CG7" s="174"/>
      <c r="CH7" s="174"/>
      <c r="CI7" s="155"/>
      <c r="CJ7" s="267"/>
      <c r="CK7" s="267"/>
      <c r="CL7" s="155"/>
      <c r="CM7" s="268"/>
      <c r="CN7" s="267"/>
      <c r="CO7" s="267"/>
      <c r="CP7" s="149"/>
      <c r="CQ7" s="255"/>
      <c r="CR7" s="149"/>
      <c r="CS7" s="255"/>
      <c r="CT7" s="149"/>
      <c r="CU7" s="266"/>
      <c r="CV7" s="132"/>
      <c r="CW7" s="269"/>
      <c r="CX7" s="175"/>
      <c r="CY7" s="174"/>
      <c r="CZ7" s="175"/>
      <c r="DA7" s="174"/>
      <c r="DB7" s="175"/>
      <c r="DC7" s="174"/>
      <c r="DD7" s="149"/>
      <c r="DE7" s="173"/>
      <c r="DF7" s="173"/>
      <c r="DG7" s="173"/>
      <c r="DH7" s="173"/>
      <c r="DI7" s="149"/>
      <c r="DJ7" s="255"/>
      <c r="DK7" s="176"/>
      <c r="DL7" s="176"/>
      <c r="DM7" s="156"/>
      <c r="DN7" s="156"/>
      <c r="DO7" s="156"/>
      <c r="DP7" s="156"/>
      <c r="DQ7" s="156"/>
      <c r="DR7" s="156"/>
      <c r="DS7" s="156"/>
      <c r="DT7" s="156"/>
      <c r="DU7" s="156"/>
      <c r="DV7" s="156"/>
    </row>
    <row r="8" spans="1:126" s="185" customFormat="1" ht="17.45" customHeight="1">
      <c r="A8" s="950" t="s">
        <v>164</v>
      </c>
      <c r="B8" s="943" t="s">
        <v>243</v>
      </c>
      <c r="C8" s="946" t="s">
        <v>290</v>
      </c>
      <c r="D8" s="948" t="s">
        <v>250</v>
      </c>
      <c r="E8" s="950" t="s">
        <v>291</v>
      </c>
      <c r="F8" s="177"/>
      <c r="G8" s="952">
        <v>246880</v>
      </c>
      <c r="H8" s="954">
        <v>342590</v>
      </c>
      <c r="I8" s="952">
        <v>242080</v>
      </c>
      <c r="J8" s="954">
        <v>337790</v>
      </c>
      <c r="K8" s="935" t="s">
        <v>244</v>
      </c>
      <c r="L8" s="931">
        <v>2350</v>
      </c>
      <c r="M8" s="933">
        <v>3300</v>
      </c>
      <c r="N8" s="938" t="s">
        <v>245</v>
      </c>
      <c r="O8" s="922" t="s">
        <v>246</v>
      </c>
      <c r="P8" s="922" t="s">
        <v>244</v>
      </c>
      <c r="Q8" s="919" t="s">
        <v>247</v>
      </c>
      <c r="R8" s="922" t="s">
        <v>244</v>
      </c>
      <c r="S8" s="925">
        <v>2.9</v>
      </c>
      <c r="T8" s="928">
        <v>2.8</v>
      </c>
      <c r="U8" s="931">
        <v>2300</v>
      </c>
      <c r="V8" s="933">
        <v>3250</v>
      </c>
      <c r="W8" s="938" t="s">
        <v>245</v>
      </c>
      <c r="X8" s="922" t="s">
        <v>246</v>
      </c>
      <c r="Y8" s="922" t="s">
        <v>244</v>
      </c>
      <c r="Z8" s="919" t="s">
        <v>247</v>
      </c>
      <c r="AA8" s="922" t="s">
        <v>244</v>
      </c>
      <c r="AB8" s="925">
        <v>2.8</v>
      </c>
      <c r="AC8" s="959">
        <v>2.7</v>
      </c>
      <c r="AD8" s="962" t="s">
        <v>244</v>
      </c>
      <c r="AE8" s="963">
        <v>191430</v>
      </c>
      <c r="AF8" s="965">
        <v>95710</v>
      </c>
      <c r="AG8" s="967">
        <v>1910</v>
      </c>
      <c r="AH8" s="933">
        <v>950</v>
      </c>
      <c r="AI8" s="938" t="s">
        <v>245</v>
      </c>
      <c r="AJ8" s="922" t="s">
        <v>246</v>
      </c>
      <c r="AK8" s="922" t="s">
        <v>244</v>
      </c>
      <c r="AL8" s="919" t="s">
        <v>247</v>
      </c>
      <c r="AM8" s="922" t="s">
        <v>244</v>
      </c>
      <c r="AN8" s="925">
        <v>2.5</v>
      </c>
      <c r="AO8" s="959">
        <v>2.6</v>
      </c>
      <c r="AP8" s="981" t="s">
        <v>244</v>
      </c>
      <c r="AQ8" s="969">
        <v>172280</v>
      </c>
      <c r="AR8" s="972" t="s">
        <v>244</v>
      </c>
      <c r="AS8" s="973">
        <v>1720</v>
      </c>
      <c r="AT8" s="922" t="s">
        <v>245</v>
      </c>
      <c r="AU8" s="922" t="s">
        <v>246</v>
      </c>
      <c r="AV8" s="922" t="s">
        <v>244</v>
      </c>
      <c r="AW8" s="919" t="s">
        <v>247</v>
      </c>
      <c r="AX8" s="922" t="s">
        <v>244</v>
      </c>
      <c r="AY8" s="978">
        <v>2.5</v>
      </c>
      <c r="AZ8" s="972" t="s">
        <v>244</v>
      </c>
      <c r="BA8" s="969">
        <v>19140</v>
      </c>
      <c r="BB8" s="972" t="s">
        <v>244</v>
      </c>
      <c r="BC8" s="973">
        <v>190</v>
      </c>
      <c r="BD8" s="922" t="s">
        <v>245</v>
      </c>
      <c r="BE8" s="922" t="s">
        <v>246</v>
      </c>
      <c r="BF8" s="922" t="s">
        <v>244</v>
      </c>
      <c r="BG8" s="919" t="s">
        <v>247</v>
      </c>
      <c r="BH8" s="922" t="s">
        <v>244</v>
      </c>
      <c r="BI8" s="978">
        <v>2.2999999999999998</v>
      </c>
      <c r="BJ8" s="993" t="s">
        <v>201</v>
      </c>
      <c r="BK8" s="178"/>
      <c r="BL8" s="998" t="s">
        <v>251</v>
      </c>
      <c r="BM8" s="999"/>
      <c r="BN8" s="993" t="s">
        <v>244</v>
      </c>
      <c r="BO8" s="179"/>
      <c r="BP8" s="180"/>
      <c r="BQ8" s="180"/>
      <c r="BR8" s="180"/>
      <c r="BS8" s="180"/>
      <c r="BT8" s="180"/>
      <c r="BU8" s="181"/>
      <c r="BV8" s="182"/>
      <c r="BW8" s="962" t="s">
        <v>248</v>
      </c>
      <c r="BX8" s="183"/>
      <c r="BY8" s="935" t="s">
        <v>244</v>
      </c>
      <c r="BZ8" s="990">
        <v>45150</v>
      </c>
      <c r="CA8" s="993" t="s">
        <v>244</v>
      </c>
      <c r="CB8" s="994">
        <v>390</v>
      </c>
      <c r="CC8" s="982" t="s">
        <v>245</v>
      </c>
      <c r="CD8" s="982" t="s">
        <v>246</v>
      </c>
      <c r="CE8" s="982" t="s">
        <v>244</v>
      </c>
      <c r="CF8" s="984" t="s">
        <v>247</v>
      </c>
      <c r="CG8" s="982" t="s">
        <v>244</v>
      </c>
      <c r="CH8" s="986">
        <v>6.4</v>
      </c>
      <c r="CI8" s="989" t="s">
        <v>244</v>
      </c>
      <c r="CJ8" s="931">
        <v>3400</v>
      </c>
      <c r="CK8" s="1058">
        <v>3700</v>
      </c>
      <c r="CL8" s="989" t="s">
        <v>244</v>
      </c>
      <c r="CM8" s="1059" t="s">
        <v>292</v>
      </c>
      <c r="CN8" s="1060">
        <v>20300</v>
      </c>
      <c r="CO8" s="1058">
        <v>22600</v>
      </c>
      <c r="CP8" s="935" t="s">
        <v>249</v>
      </c>
      <c r="CQ8" s="1054">
        <v>2110</v>
      </c>
      <c r="CR8" s="935" t="s">
        <v>249</v>
      </c>
      <c r="CS8" s="1009" t="s">
        <v>293</v>
      </c>
      <c r="CT8" s="935" t="s">
        <v>249</v>
      </c>
      <c r="CU8" s="1054">
        <v>46230</v>
      </c>
      <c r="CV8" s="935" t="s">
        <v>201</v>
      </c>
      <c r="CW8" s="994">
        <v>460</v>
      </c>
      <c r="CX8" s="1016" t="s">
        <v>245</v>
      </c>
      <c r="CY8" s="982" t="s">
        <v>246</v>
      </c>
      <c r="CZ8" s="1016" t="s">
        <v>244</v>
      </c>
      <c r="DA8" s="984" t="s">
        <v>247</v>
      </c>
      <c r="DB8" s="1016" t="s">
        <v>244</v>
      </c>
      <c r="DC8" s="986">
        <v>0.8</v>
      </c>
      <c r="DD8" s="993" t="s">
        <v>249</v>
      </c>
      <c r="DE8" s="1019" t="s">
        <v>353</v>
      </c>
      <c r="DF8" s="1021" t="s">
        <v>354</v>
      </c>
      <c r="DG8" s="1021" t="s">
        <v>354</v>
      </c>
      <c r="DH8" s="1007" t="s">
        <v>354</v>
      </c>
      <c r="DI8" s="935"/>
      <c r="DJ8" s="1009" t="s">
        <v>294</v>
      </c>
      <c r="DK8" s="184"/>
      <c r="DL8" s="184"/>
    </row>
    <row r="9" spans="1:126" s="185" customFormat="1" ht="17.45" customHeight="1">
      <c r="A9" s="951"/>
      <c r="B9" s="944"/>
      <c r="C9" s="947"/>
      <c r="D9" s="949"/>
      <c r="E9" s="951"/>
      <c r="F9" s="177"/>
      <c r="G9" s="953"/>
      <c r="H9" s="955"/>
      <c r="I9" s="953"/>
      <c r="J9" s="955"/>
      <c r="K9" s="935"/>
      <c r="L9" s="932"/>
      <c r="M9" s="934"/>
      <c r="N9" s="939"/>
      <c r="O9" s="923"/>
      <c r="P9" s="923"/>
      <c r="Q9" s="920"/>
      <c r="R9" s="923"/>
      <c r="S9" s="926"/>
      <c r="T9" s="929"/>
      <c r="U9" s="932"/>
      <c r="V9" s="934"/>
      <c r="W9" s="939"/>
      <c r="X9" s="923"/>
      <c r="Y9" s="923"/>
      <c r="Z9" s="920"/>
      <c r="AA9" s="923"/>
      <c r="AB9" s="926"/>
      <c r="AC9" s="960"/>
      <c r="AD9" s="962"/>
      <c r="AE9" s="964"/>
      <c r="AF9" s="966"/>
      <c r="AG9" s="968"/>
      <c r="AH9" s="934"/>
      <c r="AI9" s="939"/>
      <c r="AJ9" s="923"/>
      <c r="AK9" s="923"/>
      <c r="AL9" s="920"/>
      <c r="AM9" s="923"/>
      <c r="AN9" s="926"/>
      <c r="AO9" s="960"/>
      <c r="AP9" s="981"/>
      <c r="AQ9" s="970"/>
      <c r="AR9" s="972"/>
      <c r="AS9" s="974"/>
      <c r="AT9" s="923"/>
      <c r="AU9" s="923"/>
      <c r="AV9" s="923"/>
      <c r="AW9" s="920"/>
      <c r="AX9" s="923"/>
      <c r="AY9" s="979"/>
      <c r="AZ9" s="972"/>
      <c r="BA9" s="970"/>
      <c r="BB9" s="972"/>
      <c r="BC9" s="974"/>
      <c r="BD9" s="923"/>
      <c r="BE9" s="923"/>
      <c r="BF9" s="923"/>
      <c r="BG9" s="920"/>
      <c r="BH9" s="923"/>
      <c r="BI9" s="979"/>
      <c r="BJ9" s="993"/>
      <c r="BK9" s="178"/>
      <c r="BL9" s="1000"/>
      <c r="BM9" s="1001"/>
      <c r="BN9" s="993"/>
      <c r="BO9" s="186"/>
      <c r="BP9" s="187"/>
      <c r="BQ9" s="187"/>
      <c r="BR9" s="187"/>
      <c r="BS9" s="187"/>
      <c r="BT9" s="187"/>
      <c r="BU9" s="188"/>
      <c r="BV9" s="182"/>
      <c r="BW9" s="962"/>
      <c r="BX9" s="189"/>
      <c r="BY9" s="935"/>
      <c r="BZ9" s="991"/>
      <c r="CA9" s="993"/>
      <c r="CB9" s="995"/>
      <c r="CC9" s="923"/>
      <c r="CD9" s="923"/>
      <c r="CE9" s="923"/>
      <c r="CF9" s="920"/>
      <c r="CG9" s="923"/>
      <c r="CH9" s="987"/>
      <c r="CI9" s="989"/>
      <c r="CJ9" s="932"/>
      <c r="CK9" s="1013"/>
      <c r="CL9" s="989"/>
      <c r="CM9" s="1011"/>
      <c r="CN9" s="1012"/>
      <c r="CO9" s="1013"/>
      <c r="CP9" s="935"/>
      <c r="CQ9" s="1055"/>
      <c r="CR9" s="935"/>
      <c r="CS9" s="1010"/>
      <c r="CT9" s="935"/>
      <c r="CU9" s="1055"/>
      <c r="CV9" s="935"/>
      <c r="CW9" s="995"/>
      <c r="CX9" s="1017"/>
      <c r="CY9" s="923"/>
      <c r="CZ9" s="1017"/>
      <c r="DA9" s="920"/>
      <c r="DB9" s="1017"/>
      <c r="DC9" s="987"/>
      <c r="DD9" s="993"/>
      <c r="DE9" s="1020"/>
      <c r="DF9" s="1022"/>
      <c r="DG9" s="1022"/>
      <c r="DH9" s="1008"/>
      <c r="DI9" s="935"/>
      <c r="DJ9" s="1010"/>
      <c r="DK9" s="184"/>
      <c r="DL9" s="184"/>
    </row>
    <row r="10" spans="1:126" s="185" customFormat="1" ht="17.45" customHeight="1">
      <c r="A10" s="951"/>
      <c r="B10" s="944"/>
      <c r="C10" s="947"/>
      <c r="D10" s="949"/>
      <c r="E10" s="951"/>
      <c r="F10" s="177"/>
      <c r="G10" s="953"/>
      <c r="H10" s="955"/>
      <c r="I10" s="953"/>
      <c r="J10" s="955"/>
      <c r="K10" s="935"/>
      <c r="L10" s="932"/>
      <c r="M10" s="934"/>
      <c r="N10" s="939"/>
      <c r="O10" s="923"/>
      <c r="P10" s="923"/>
      <c r="Q10" s="920"/>
      <c r="R10" s="923"/>
      <c r="S10" s="926"/>
      <c r="T10" s="929"/>
      <c r="U10" s="932"/>
      <c r="V10" s="934"/>
      <c r="W10" s="939"/>
      <c r="X10" s="923"/>
      <c r="Y10" s="923"/>
      <c r="Z10" s="920"/>
      <c r="AA10" s="923"/>
      <c r="AB10" s="926"/>
      <c r="AC10" s="960"/>
      <c r="AD10" s="962"/>
      <c r="AE10" s="964"/>
      <c r="AF10" s="966"/>
      <c r="AG10" s="968"/>
      <c r="AH10" s="934"/>
      <c r="AI10" s="939"/>
      <c r="AJ10" s="923"/>
      <c r="AK10" s="923"/>
      <c r="AL10" s="920"/>
      <c r="AM10" s="923"/>
      <c r="AN10" s="926"/>
      <c r="AO10" s="960"/>
      <c r="AP10" s="981"/>
      <c r="AQ10" s="970"/>
      <c r="AR10" s="972"/>
      <c r="AS10" s="974"/>
      <c r="AT10" s="923"/>
      <c r="AU10" s="923"/>
      <c r="AV10" s="923"/>
      <c r="AW10" s="920"/>
      <c r="AX10" s="923"/>
      <c r="AY10" s="979"/>
      <c r="AZ10" s="972"/>
      <c r="BA10" s="970"/>
      <c r="BB10" s="972"/>
      <c r="BC10" s="974"/>
      <c r="BD10" s="923"/>
      <c r="BE10" s="923"/>
      <c r="BF10" s="923"/>
      <c r="BG10" s="920"/>
      <c r="BH10" s="923"/>
      <c r="BI10" s="979"/>
      <c r="BJ10" s="993"/>
      <c r="BK10" s="178"/>
      <c r="BL10" s="190" t="s">
        <v>252</v>
      </c>
      <c r="BM10" s="191">
        <v>315400</v>
      </c>
      <c r="BN10" s="993"/>
      <c r="BO10" s="192">
        <v>3150</v>
      </c>
      <c r="BP10" s="193" t="s">
        <v>245</v>
      </c>
      <c r="BQ10" s="194" t="s">
        <v>246</v>
      </c>
      <c r="BR10" s="195" t="s">
        <v>244</v>
      </c>
      <c r="BS10" s="196" t="s">
        <v>247</v>
      </c>
      <c r="BT10" s="193" t="s">
        <v>244</v>
      </c>
      <c r="BU10" s="197">
        <v>1.8</v>
      </c>
      <c r="BV10" s="182"/>
      <c r="BW10" s="962"/>
      <c r="BX10" s="189"/>
      <c r="BY10" s="935"/>
      <c r="BZ10" s="991"/>
      <c r="CA10" s="993"/>
      <c r="CB10" s="995"/>
      <c r="CC10" s="923"/>
      <c r="CD10" s="923"/>
      <c r="CE10" s="923"/>
      <c r="CF10" s="920"/>
      <c r="CG10" s="923"/>
      <c r="CH10" s="987"/>
      <c r="CI10" s="989"/>
      <c r="CJ10" s="932"/>
      <c r="CK10" s="1013"/>
      <c r="CL10" s="989"/>
      <c r="CM10" s="1011" t="s">
        <v>295</v>
      </c>
      <c r="CN10" s="1012">
        <v>11200</v>
      </c>
      <c r="CO10" s="1013">
        <v>12400</v>
      </c>
      <c r="CP10" s="935"/>
      <c r="CQ10" s="1055"/>
      <c r="CR10" s="935"/>
      <c r="CS10" s="1010"/>
      <c r="CT10" s="935"/>
      <c r="CU10" s="1055"/>
      <c r="CV10" s="935"/>
      <c r="CW10" s="995"/>
      <c r="CX10" s="1017"/>
      <c r="CY10" s="923"/>
      <c r="CZ10" s="1017"/>
      <c r="DA10" s="920"/>
      <c r="DB10" s="1017"/>
      <c r="DC10" s="987"/>
      <c r="DD10" s="993"/>
      <c r="DE10" s="1020"/>
      <c r="DF10" s="1022"/>
      <c r="DG10" s="1022"/>
      <c r="DH10" s="1008"/>
      <c r="DI10" s="935"/>
      <c r="DJ10" s="1010"/>
      <c r="DK10" s="184"/>
      <c r="DL10" s="184"/>
    </row>
    <row r="11" spans="1:126" s="185" customFormat="1" ht="17.45" customHeight="1">
      <c r="A11" s="951"/>
      <c r="B11" s="944"/>
      <c r="C11" s="947"/>
      <c r="D11" s="949"/>
      <c r="E11" s="951"/>
      <c r="F11" s="177"/>
      <c r="G11" s="953"/>
      <c r="H11" s="955"/>
      <c r="I11" s="953"/>
      <c r="J11" s="955"/>
      <c r="K11" s="935"/>
      <c r="L11" s="936"/>
      <c r="M11" s="937"/>
      <c r="N11" s="940"/>
      <c r="O11" s="924"/>
      <c r="P11" s="924"/>
      <c r="Q11" s="921"/>
      <c r="R11" s="924"/>
      <c r="S11" s="927"/>
      <c r="T11" s="930"/>
      <c r="U11" s="932"/>
      <c r="V11" s="934"/>
      <c r="W11" s="940"/>
      <c r="X11" s="924"/>
      <c r="Y11" s="924"/>
      <c r="Z11" s="921"/>
      <c r="AA11" s="924"/>
      <c r="AB11" s="927"/>
      <c r="AC11" s="961"/>
      <c r="AD11" s="962"/>
      <c r="AE11" s="964"/>
      <c r="AF11" s="966"/>
      <c r="AG11" s="968"/>
      <c r="AH11" s="934"/>
      <c r="AI11" s="940"/>
      <c r="AJ11" s="924"/>
      <c r="AK11" s="924"/>
      <c r="AL11" s="921"/>
      <c r="AM11" s="924"/>
      <c r="AN11" s="927"/>
      <c r="AO11" s="961"/>
      <c r="AP11" s="981"/>
      <c r="AQ11" s="971"/>
      <c r="AR11" s="972"/>
      <c r="AS11" s="975"/>
      <c r="AT11" s="976"/>
      <c r="AU11" s="976"/>
      <c r="AV11" s="976"/>
      <c r="AW11" s="977"/>
      <c r="AX11" s="976"/>
      <c r="AY11" s="980"/>
      <c r="AZ11" s="972"/>
      <c r="BA11" s="971"/>
      <c r="BB11" s="972"/>
      <c r="BC11" s="975"/>
      <c r="BD11" s="976"/>
      <c r="BE11" s="976"/>
      <c r="BF11" s="976"/>
      <c r="BG11" s="977"/>
      <c r="BH11" s="976"/>
      <c r="BI11" s="980"/>
      <c r="BJ11" s="993"/>
      <c r="BK11" s="178"/>
      <c r="BL11" s="190" t="s">
        <v>296</v>
      </c>
      <c r="BM11" s="191">
        <v>338400</v>
      </c>
      <c r="BN11" s="993"/>
      <c r="BO11" s="192">
        <v>3380</v>
      </c>
      <c r="BP11" s="193" t="s">
        <v>245</v>
      </c>
      <c r="BQ11" s="194" t="s">
        <v>246</v>
      </c>
      <c r="BR11" s="195" t="s">
        <v>244</v>
      </c>
      <c r="BS11" s="196" t="s">
        <v>247</v>
      </c>
      <c r="BT11" s="193" t="s">
        <v>244</v>
      </c>
      <c r="BU11" s="197">
        <v>1.6</v>
      </c>
      <c r="BV11" s="182"/>
      <c r="BW11" s="962"/>
      <c r="BX11" s="189"/>
      <c r="BY11" s="935"/>
      <c r="BZ11" s="991"/>
      <c r="CA11" s="993"/>
      <c r="CB11" s="995"/>
      <c r="CC11" s="923"/>
      <c r="CD11" s="923"/>
      <c r="CE11" s="923"/>
      <c r="CF11" s="920"/>
      <c r="CG11" s="923"/>
      <c r="CH11" s="987"/>
      <c r="CI11" s="989"/>
      <c r="CJ11" s="932"/>
      <c r="CK11" s="1013"/>
      <c r="CL11" s="989"/>
      <c r="CM11" s="1011"/>
      <c r="CN11" s="1012"/>
      <c r="CO11" s="1013"/>
      <c r="CP11" s="935"/>
      <c r="CQ11" s="1055"/>
      <c r="CR11" s="935"/>
      <c r="CS11" s="1010"/>
      <c r="CT11" s="935"/>
      <c r="CU11" s="1055"/>
      <c r="CV11" s="935"/>
      <c r="CW11" s="995"/>
      <c r="CX11" s="1017"/>
      <c r="CY11" s="923"/>
      <c r="CZ11" s="1017"/>
      <c r="DA11" s="920"/>
      <c r="DB11" s="1017"/>
      <c r="DC11" s="987"/>
      <c r="DD11" s="993"/>
      <c r="DE11" s="1020"/>
      <c r="DF11" s="1022"/>
      <c r="DG11" s="1022"/>
      <c r="DH11" s="1008"/>
      <c r="DI11" s="935"/>
      <c r="DJ11" s="1010"/>
      <c r="DK11" s="184"/>
      <c r="DL11" s="184"/>
    </row>
    <row r="12" spans="1:126" s="185" customFormat="1" ht="17.45" customHeight="1">
      <c r="A12" s="1002" t="s">
        <v>165</v>
      </c>
      <c r="B12" s="944"/>
      <c r="C12" s="947"/>
      <c r="D12" s="949"/>
      <c r="E12" s="1002" t="s">
        <v>50</v>
      </c>
      <c r="F12" s="177"/>
      <c r="G12" s="1003">
        <v>342590</v>
      </c>
      <c r="H12" s="1004"/>
      <c r="I12" s="1003">
        <v>337790</v>
      </c>
      <c r="J12" s="1004"/>
      <c r="K12" s="935" t="s">
        <v>244</v>
      </c>
      <c r="L12" s="1000">
        <v>3300</v>
      </c>
      <c r="M12" s="1044"/>
      <c r="N12" s="939" t="s">
        <v>245</v>
      </c>
      <c r="O12" s="923" t="s">
        <v>246</v>
      </c>
      <c r="P12" s="923" t="s">
        <v>244</v>
      </c>
      <c r="Q12" s="920" t="s">
        <v>247</v>
      </c>
      <c r="R12" s="923" t="s">
        <v>244</v>
      </c>
      <c r="S12" s="1033">
        <v>2.8</v>
      </c>
      <c r="T12" s="1034"/>
      <c r="U12" s="1047">
        <v>3250</v>
      </c>
      <c r="V12" s="1043"/>
      <c r="W12" s="939" t="s">
        <v>245</v>
      </c>
      <c r="X12" s="923" t="s">
        <v>246</v>
      </c>
      <c r="Y12" s="923" t="s">
        <v>244</v>
      </c>
      <c r="Z12" s="920" t="s">
        <v>247</v>
      </c>
      <c r="AA12" s="923" t="s">
        <v>244</v>
      </c>
      <c r="AB12" s="1033">
        <v>2.7</v>
      </c>
      <c r="AC12" s="979"/>
      <c r="AD12" s="962" t="s">
        <v>244</v>
      </c>
      <c r="AE12" s="1036">
        <v>95710</v>
      </c>
      <c r="AF12" s="1038"/>
      <c r="AG12" s="1041">
        <v>950</v>
      </c>
      <c r="AH12" s="1043"/>
      <c r="AI12" s="939" t="s">
        <v>245</v>
      </c>
      <c r="AJ12" s="923" t="s">
        <v>246</v>
      </c>
      <c r="AK12" s="923" t="s">
        <v>244</v>
      </c>
      <c r="AL12" s="920" t="s">
        <v>247</v>
      </c>
      <c r="AM12" s="923" t="s">
        <v>244</v>
      </c>
      <c r="AN12" s="1033">
        <v>2.6</v>
      </c>
      <c r="AO12" s="979"/>
      <c r="AP12" s="198"/>
      <c r="AQ12" s="198"/>
      <c r="AR12" s="198"/>
      <c r="AS12" s="198"/>
      <c r="AT12" s="198"/>
      <c r="AU12" s="198"/>
      <c r="AV12" s="198"/>
      <c r="AW12" s="198"/>
      <c r="AX12" s="198"/>
      <c r="AY12" s="199"/>
      <c r="AZ12" s="198"/>
      <c r="BA12" s="198"/>
      <c r="BB12" s="198"/>
      <c r="BC12" s="198"/>
      <c r="BD12" s="198"/>
      <c r="BE12" s="198"/>
      <c r="BF12" s="198"/>
      <c r="BG12" s="198"/>
      <c r="BH12" s="198"/>
      <c r="BI12" s="199"/>
      <c r="BJ12" s="997"/>
      <c r="BK12" s="178"/>
      <c r="BL12" s="190" t="s">
        <v>253</v>
      </c>
      <c r="BM12" s="191">
        <v>384500</v>
      </c>
      <c r="BN12" s="993"/>
      <c r="BO12" s="192">
        <v>3840</v>
      </c>
      <c r="BP12" s="193" t="s">
        <v>245</v>
      </c>
      <c r="BQ12" s="194" t="s">
        <v>246</v>
      </c>
      <c r="BR12" s="195" t="s">
        <v>244</v>
      </c>
      <c r="BS12" s="196" t="s">
        <v>247</v>
      </c>
      <c r="BT12" s="193" t="s">
        <v>244</v>
      </c>
      <c r="BU12" s="197">
        <v>1.7</v>
      </c>
      <c r="BV12" s="182"/>
      <c r="BW12" s="962"/>
      <c r="BX12" s="189"/>
      <c r="BY12" s="935"/>
      <c r="BZ12" s="991"/>
      <c r="CA12" s="993"/>
      <c r="CB12" s="995"/>
      <c r="CC12" s="923"/>
      <c r="CD12" s="923"/>
      <c r="CE12" s="923"/>
      <c r="CF12" s="920"/>
      <c r="CG12" s="923"/>
      <c r="CH12" s="987"/>
      <c r="CI12" s="989"/>
      <c r="CJ12" s="932"/>
      <c r="CK12" s="1013"/>
      <c r="CL12" s="989"/>
      <c r="CM12" s="1011" t="s">
        <v>297</v>
      </c>
      <c r="CN12" s="1012">
        <v>9700</v>
      </c>
      <c r="CO12" s="1013">
        <v>10800</v>
      </c>
      <c r="CP12" s="935"/>
      <c r="CQ12" s="1055"/>
      <c r="CR12" s="935"/>
      <c r="CS12" s="1014">
        <v>0.08</v>
      </c>
      <c r="CT12" s="935"/>
      <c r="CU12" s="1055"/>
      <c r="CV12" s="935"/>
      <c r="CW12" s="995"/>
      <c r="CX12" s="1017"/>
      <c r="CY12" s="923"/>
      <c r="CZ12" s="1017"/>
      <c r="DA12" s="920"/>
      <c r="DB12" s="1017"/>
      <c r="DC12" s="987"/>
      <c r="DD12" s="993"/>
      <c r="DE12" s="1023">
        <v>0.01</v>
      </c>
      <c r="DF12" s="1025">
        <v>0.03</v>
      </c>
      <c r="DG12" s="1025">
        <v>0.04</v>
      </c>
      <c r="DH12" s="1049">
        <v>0.05</v>
      </c>
      <c r="DI12" s="935"/>
      <c r="DJ12" s="1014">
        <v>0.81</v>
      </c>
      <c r="DK12" s="184"/>
      <c r="DL12" s="184"/>
    </row>
    <row r="13" spans="1:126" s="185" customFormat="1" ht="17.45" customHeight="1">
      <c r="A13" s="951"/>
      <c r="B13" s="944"/>
      <c r="C13" s="947"/>
      <c r="D13" s="949"/>
      <c r="E13" s="951"/>
      <c r="F13" s="177"/>
      <c r="G13" s="991"/>
      <c r="H13" s="1005"/>
      <c r="I13" s="991"/>
      <c r="J13" s="1005"/>
      <c r="K13" s="935"/>
      <c r="L13" s="1000"/>
      <c r="M13" s="1044"/>
      <c r="N13" s="939"/>
      <c r="O13" s="923"/>
      <c r="P13" s="923"/>
      <c r="Q13" s="920"/>
      <c r="R13" s="923"/>
      <c r="S13" s="1034"/>
      <c r="T13" s="1034"/>
      <c r="U13" s="1000"/>
      <c r="V13" s="1044"/>
      <c r="W13" s="939"/>
      <c r="X13" s="923"/>
      <c r="Y13" s="923"/>
      <c r="Z13" s="920"/>
      <c r="AA13" s="923"/>
      <c r="AB13" s="1034"/>
      <c r="AC13" s="979"/>
      <c r="AD13" s="962"/>
      <c r="AE13" s="1037"/>
      <c r="AF13" s="1039"/>
      <c r="AG13" s="1042"/>
      <c r="AH13" s="1044"/>
      <c r="AI13" s="939"/>
      <c r="AJ13" s="923"/>
      <c r="AK13" s="923"/>
      <c r="AL13" s="920"/>
      <c r="AM13" s="923"/>
      <c r="AN13" s="1034"/>
      <c r="AO13" s="979"/>
      <c r="AP13" s="198"/>
      <c r="AQ13" s="198"/>
      <c r="AR13" s="198"/>
      <c r="AS13" s="198"/>
      <c r="AT13" s="198"/>
      <c r="AU13" s="198"/>
      <c r="AV13" s="198"/>
      <c r="AW13" s="198"/>
      <c r="AX13" s="198"/>
      <c r="AY13" s="200"/>
      <c r="AZ13" s="198"/>
      <c r="BA13" s="198"/>
      <c r="BB13" s="198"/>
      <c r="BC13" s="198"/>
      <c r="BD13" s="198"/>
      <c r="BE13" s="198"/>
      <c r="BF13" s="198"/>
      <c r="BG13" s="198"/>
      <c r="BH13" s="198"/>
      <c r="BI13" s="200"/>
      <c r="BJ13" s="997"/>
      <c r="BK13" s="178"/>
      <c r="BL13" s="190" t="s">
        <v>254</v>
      </c>
      <c r="BM13" s="191">
        <v>430600</v>
      </c>
      <c r="BN13" s="993"/>
      <c r="BO13" s="192">
        <v>4300</v>
      </c>
      <c r="BP13" s="193" t="s">
        <v>245</v>
      </c>
      <c r="BQ13" s="194" t="s">
        <v>246</v>
      </c>
      <c r="BR13" s="195" t="s">
        <v>244</v>
      </c>
      <c r="BS13" s="196" t="s">
        <v>247</v>
      </c>
      <c r="BT13" s="193" t="s">
        <v>244</v>
      </c>
      <c r="BU13" s="197">
        <v>1.8</v>
      </c>
      <c r="BV13" s="182"/>
      <c r="BW13" s="962"/>
      <c r="BX13" s="189"/>
      <c r="BY13" s="935"/>
      <c r="BZ13" s="991"/>
      <c r="CA13" s="993"/>
      <c r="CB13" s="995"/>
      <c r="CC13" s="923"/>
      <c r="CD13" s="923"/>
      <c r="CE13" s="923"/>
      <c r="CF13" s="920"/>
      <c r="CG13" s="923"/>
      <c r="CH13" s="987"/>
      <c r="CI13" s="989"/>
      <c r="CJ13" s="932"/>
      <c r="CK13" s="1013"/>
      <c r="CL13" s="989"/>
      <c r="CM13" s="1011"/>
      <c r="CN13" s="1012"/>
      <c r="CO13" s="1013"/>
      <c r="CP13" s="935"/>
      <c r="CQ13" s="1055"/>
      <c r="CR13" s="935"/>
      <c r="CS13" s="1014"/>
      <c r="CT13" s="935"/>
      <c r="CU13" s="1055"/>
      <c r="CV13" s="935"/>
      <c r="CW13" s="995"/>
      <c r="CX13" s="1017"/>
      <c r="CY13" s="923"/>
      <c r="CZ13" s="1017"/>
      <c r="DA13" s="920"/>
      <c r="DB13" s="1017"/>
      <c r="DC13" s="987"/>
      <c r="DD13" s="993"/>
      <c r="DE13" s="1023"/>
      <c r="DF13" s="1025"/>
      <c r="DG13" s="1025"/>
      <c r="DH13" s="1049"/>
      <c r="DI13" s="935"/>
      <c r="DJ13" s="1014"/>
      <c r="DK13" s="184"/>
      <c r="DL13" s="184"/>
    </row>
    <row r="14" spans="1:126" s="185" customFormat="1" ht="17.45" customHeight="1">
      <c r="A14" s="951"/>
      <c r="B14" s="944"/>
      <c r="C14" s="947"/>
      <c r="D14" s="949"/>
      <c r="E14" s="951"/>
      <c r="F14" s="177"/>
      <c r="G14" s="991"/>
      <c r="H14" s="1005"/>
      <c r="I14" s="991"/>
      <c r="J14" s="1005"/>
      <c r="K14" s="935"/>
      <c r="L14" s="1000"/>
      <c r="M14" s="1044"/>
      <c r="N14" s="939"/>
      <c r="O14" s="923"/>
      <c r="P14" s="923"/>
      <c r="Q14" s="920"/>
      <c r="R14" s="923"/>
      <c r="S14" s="1034"/>
      <c r="T14" s="1034"/>
      <c r="U14" s="1000"/>
      <c r="V14" s="1044"/>
      <c r="W14" s="939"/>
      <c r="X14" s="923"/>
      <c r="Y14" s="923"/>
      <c r="Z14" s="920"/>
      <c r="AA14" s="923"/>
      <c r="AB14" s="1034"/>
      <c r="AC14" s="979"/>
      <c r="AD14" s="962"/>
      <c r="AE14" s="1037"/>
      <c r="AF14" s="1039"/>
      <c r="AG14" s="1042"/>
      <c r="AH14" s="1044"/>
      <c r="AI14" s="939"/>
      <c r="AJ14" s="923"/>
      <c r="AK14" s="923"/>
      <c r="AL14" s="920"/>
      <c r="AM14" s="923"/>
      <c r="AN14" s="1034"/>
      <c r="AO14" s="979"/>
      <c r="AP14" s="198"/>
      <c r="AQ14" s="198"/>
      <c r="AR14" s="198"/>
      <c r="AS14" s="198"/>
      <c r="AT14" s="198"/>
      <c r="AU14" s="198"/>
      <c r="AV14" s="198"/>
      <c r="AW14" s="198"/>
      <c r="AX14" s="198"/>
      <c r="AY14" s="200"/>
      <c r="AZ14" s="198"/>
      <c r="BA14" s="198"/>
      <c r="BB14" s="198"/>
      <c r="BC14" s="198"/>
      <c r="BD14" s="198"/>
      <c r="BE14" s="198"/>
      <c r="BF14" s="198"/>
      <c r="BG14" s="198"/>
      <c r="BH14" s="198"/>
      <c r="BI14" s="200"/>
      <c r="BJ14" s="997"/>
      <c r="BK14" s="178"/>
      <c r="BL14" s="190" t="s">
        <v>255</v>
      </c>
      <c r="BM14" s="191">
        <v>476600</v>
      </c>
      <c r="BN14" s="993"/>
      <c r="BO14" s="192">
        <v>4760</v>
      </c>
      <c r="BP14" s="193" t="s">
        <v>245</v>
      </c>
      <c r="BQ14" s="194" t="s">
        <v>246</v>
      </c>
      <c r="BR14" s="195" t="s">
        <v>244</v>
      </c>
      <c r="BS14" s="196" t="s">
        <v>247</v>
      </c>
      <c r="BT14" s="193" t="s">
        <v>244</v>
      </c>
      <c r="BU14" s="197">
        <v>1.9</v>
      </c>
      <c r="BV14" s="182"/>
      <c r="BW14" s="962"/>
      <c r="BX14" s="189"/>
      <c r="BY14" s="935"/>
      <c r="BZ14" s="991"/>
      <c r="CA14" s="993"/>
      <c r="CB14" s="995"/>
      <c r="CC14" s="923"/>
      <c r="CD14" s="923"/>
      <c r="CE14" s="923"/>
      <c r="CF14" s="920"/>
      <c r="CG14" s="923"/>
      <c r="CH14" s="987"/>
      <c r="CI14" s="989"/>
      <c r="CJ14" s="932"/>
      <c r="CK14" s="1013"/>
      <c r="CL14" s="989"/>
      <c r="CM14" s="1011" t="s">
        <v>298</v>
      </c>
      <c r="CN14" s="1012">
        <v>8700</v>
      </c>
      <c r="CO14" s="1013">
        <v>9700</v>
      </c>
      <c r="CP14" s="935"/>
      <c r="CQ14" s="1055"/>
      <c r="CR14" s="935"/>
      <c r="CS14" s="1014"/>
      <c r="CT14" s="935"/>
      <c r="CU14" s="1055"/>
      <c r="CV14" s="935"/>
      <c r="CW14" s="995"/>
      <c r="CX14" s="1017"/>
      <c r="CY14" s="923"/>
      <c r="CZ14" s="1017"/>
      <c r="DA14" s="920"/>
      <c r="DB14" s="1017"/>
      <c r="DC14" s="987"/>
      <c r="DD14" s="993"/>
      <c r="DE14" s="1023"/>
      <c r="DF14" s="1025"/>
      <c r="DG14" s="1025"/>
      <c r="DH14" s="1049"/>
      <c r="DI14" s="935"/>
      <c r="DJ14" s="1014"/>
      <c r="DK14" s="184"/>
      <c r="DL14" s="184"/>
    </row>
    <row r="15" spans="1:126" s="185" customFormat="1" ht="17.45" customHeight="1">
      <c r="A15" s="951"/>
      <c r="B15" s="944"/>
      <c r="C15" s="947"/>
      <c r="D15" s="949"/>
      <c r="E15" s="951"/>
      <c r="F15" s="177"/>
      <c r="G15" s="991"/>
      <c r="H15" s="1006"/>
      <c r="I15" s="991"/>
      <c r="J15" s="1006"/>
      <c r="K15" s="935"/>
      <c r="L15" s="1048"/>
      <c r="M15" s="1045"/>
      <c r="N15" s="1046"/>
      <c r="O15" s="1031"/>
      <c r="P15" s="1031"/>
      <c r="Q15" s="1032"/>
      <c r="R15" s="1031"/>
      <c r="S15" s="1035"/>
      <c r="T15" s="1035"/>
      <c r="U15" s="1048"/>
      <c r="V15" s="1045"/>
      <c r="W15" s="1046"/>
      <c r="X15" s="1031"/>
      <c r="Y15" s="1031"/>
      <c r="Z15" s="1032"/>
      <c r="AA15" s="1031"/>
      <c r="AB15" s="1035"/>
      <c r="AC15" s="980"/>
      <c r="AD15" s="962"/>
      <c r="AE15" s="1037"/>
      <c r="AF15" s="1040"/>
      <c r="AG15" s="1042"/>
      <c r="AH15" s="1045"/>
      <c r="AI15" s="1046"/>
      <c r="AJ15" s="1031"/>
      <c r="AK15" s="1031"/>
      <c r="AL15" s="1032"/>
      <c r="AM15" s="1031"/>
      <c r="AN15" s="1035"/>
      <c r="AO15" s="980"/>
      <c r="AP15" s="198"/>
      <c r="AQ15" s="198"/>
      <c r="AR15" s="198"/>
      <c r="AS15" s="198"/>
      <c r="AT15" s="198"/>
      <c r="AU15" s="198"/>
      <c r="AV15" s="198"/>
      <c r="AW15" s="198"/>
      <c r="AX15" s="198"/>
      <c r="AY15" s="201"/>
      <c r="AZ15" s="198"/>
      <c r="BA15" s="198"/>
      <c r="BB15" s="198"/>
      <c r="BC15" s="198"/>
      <c r="BD15" s="198"/>
      <c r="BE15" s="198"/>
      <c r="BF15" s="198"/>
      <c r="BG15" s="198"/>
      <c r="BH15" s="198"/>
      <c r="BI15" s="201"/>
      <c r="BJ15" s="997"/>
      <c r="BK15" s="178"/>
      <c r="BL15" s="190" t="s">
        <v>256</v>
      </c>
      <c r="BM15" s="191">
        <v>522700</v>
      </c>
      <c r="BN15" s="993"/>
      <c r="BO15" s="192">
        <v>5220</v>
      </c>
      <c r="BP15" s="193" t="s">
        <v>245</v>
      </c>
      <c r="BQ15" s="194" t="s">
        <v>246</v>
      </c>
      <c r="BR15" s="195" t="s">
        <v>244</v>
      </c>
      <c r="BS15" s="196" t="s">
        <v>247</v>
      </c>
      <c r="BT15" s="193" t="s">
        <v>244</v>
      </c>
      <c r="BU15" s="197">
        <v>1.7</v>
      </c>
      <c r="BV15" s="182"/>
      <c r="BW15" s="962"/>
      <c r="BX15" s="189" t="s">
        <v>258</v>
      </c>
      <c r="BY15" s="935"/>
      <c r="BZ15" s="992"/>
      <c r="CA15" s="993"/>
      <c r="CB15" s="996"/>
      <c r="CC15" s="983"/>
      <c r="CD15" s="983"/>
      <c r="CE15" s="983"/>
      <c r="CF15" s="985"/>
      <c r="CG15" s="983"/>
      <c r="CH15" s="988"/>
      <c r="CI15" s="989"/>
      <c r="CJ15" s="1057"/>
      <c r="CK15" s="1053"/>
      <c r="CL15" s="989"/>
      <c r="CM15" s="1051"/>
      <c r="CN15" s="1052"/>
      <c r="CO15" s="1053"/>
      <c r="CP15" s="935"/>
      <c r="CQ15" s="1056"/>
      <c r="CR15" s="935"/>
      <c r="CS15" s="1015"/>
      <c r="CT15" s="935"/>
      <c r="CU15" s="1055"/>
      <c r="CV15" s="935"/>
      <c r="CW15" s="996"/>
      <c r="CX15" s="1018"/>
      <c r="CY15" s="983"/>
      <c r="CZ15" s="1018"/>
      <c r="DA15" s="985"/>
      <c r="DB15" s="1018"/>
      <c r="DC15" s="988"/>
      <c r="DD15" s="993"/>
      <c r="DE15" s="1024"/>
      <c r="DF15" s="1026"/>
      <c r="DG15" s="1026"/>
      <c r="DH15" s="1050"/>
      <c r="DI15" s="935"/>
      <c r="DJ15" s="1015"/>
      <c r="DK15" s="184"/>
      <c r="DL15" s="184"/>
    </row>
    <row r="16" spans="1:126" s="185" customFormat="1" ht="17.45" customHeight="1">
      <c r="A16" s="950" t="s">
        <v>166</v>
      </c>
      <c r="B16" s="944"/>
      <c r="C16" s="1027" t="s">
        <v>299</v>
      </c>
      <c r="D16" s="948" t="s">
        <v>250</v>
      </c>
      <c r="E16" s="950" t="s">
        <v>291</v>
      </c>
      <c r="F16" s="177"/>
      <c r="G16" s="952">
        <v>195530</v>
      </c>
      <c r="H16" s="954">
        <v>291240</v>
      </c>
      <c r="I16" s="952">
        <v>192500</v>
      </c>
      <c r="J16" s="954">
        <v>288210</v>
      </c>
      <c r="K16" s="935" t="s">
        <v>244</v>
      </c>
      <c r="L16" s="931">
        <v>1840</v>
      </c>
      <c r="M16" s="933">
        <v>2790</v>
      </c>
      <c r="N16" s="938" t="s">
        <v>245</v>
      </c>
      <c r="O16" s="922" t="s">
        <v>246</v>
      </c>
      <c r="P16" s="922" t="s">
        <v>244</v>
      </c>
      <c r="Q16" s="919" t="s">
        <v>247</v>
      </c>
      <c r="R16" s="922" t="s">
        <v>244</v>
      </c>
      <c r="S16" s="925">
        <v>2.8</v>
      </c>
      <c r="T16" s="928">
        <v>2.7</v>
      </c>
      <c r="U16" s="931">
        <v>1810</v>
      </c>
      <c r="V16" s="933">
        <v>2760</v>
      </c>
      <c r="W16" s="938" t="s">
        <v>245</v>
      </c>
      <c r="X16" s="922" t="s">
        <v>246</v>
      </c>
      <c r="Y16" s="922" t="s">
        <v>244</v>
      </c>
      <c r="Z16" s="919" t="s">
        <v>247</v>
      </c>
      <c r="AA16" s="922" t="s">
        <v>244</v>
      </c>
      <c r="AB16" s="925">
        <v>2.7</v>
      </c>
      <c r="AC16" s="959">
        <v>2.7</v>
      </c>
      <c r="AD16" s="962" t="s">
        <v>244</v>
      </c>
      <c r="AE16" s="963">
        <v>191430</v>
      </c>
      <c r="AF16" s="965">
        <v>95710</v>
      </c>
      <c r="AG16" s="967">
        <v>1910</v>
      </c>
      <c r="AH16" s="933">
        <v>950</v>
      </c>
      <c r="AI16" s="938" t="s">
        <v>245</v>
      </c>
      <c r="AJ16" s="922" t="s">
        <v>246</v>
      </c>
      <c r="AK16" s="922" t="s">
        <v>244</v>
      </c>
      <c r="AL16" s="919" t="s">
        <v>247</v>
      </c>
      <c r="AM16" s="922" t="s">
        <v>244</v>
      </c>
      <c r="AN16" s="925">
        <v>2.5</v>
      </c>
      <c r="AO16" s="959">
        <v>2.6</v>
      </c>
      <c r="AP16" s="972" t="s">
        <v>244</v>
      </c>
      <c r="AQ16" s="969">
        <v>172280</v>
      </c>
      <c r="AR16" s="972" t="s">
        <v>244</v>
      </c>
      <c r="AS16" s="973">
        <v>1720</v>
      </c>
      <c r="AT16" s="922" t="s">
        <v>245</v>
      </c>
      <c r="AU16" s="922" t="s">
        <v>246</v>
      </c>
      <c r="AV16" s="922" t="s">
        <v>244</v>
      </c>
      <c r="AW16" s="919" t="s">
        <v>247</v>
      </c>
      <c r="AX16" s="922" t="s">
        <v>244</v>
      </c>
      <c r="AY16" s="978">
        <v>2.5</v>
      </c>
      <c r="AZ16" s="972" t="s">
        <v>244</v>
      </c>
      <c r="BA16" s="969">
        <v>19140</v>
      </c>
      <c r="BB16" s="972" t="s">
        <v>244</v>
      </c>
      <c r="BC16" s="973">
        <v>190</v>
      </c>
      <c r="BD16" s="922" t="s">
        <v>245</v>
      </c>
      <c r="BE16" s="922" t="s">
        <v>246</v>
      </c>
      <c r="BF16" s="922" t="s">
        <v>244</v>
      </c>
      <c r="BG16" s="919" t="s">
        <v>247</v>
      </c>
      <c r="BH16" s="922" t="s">
        <v>244</v>
      </c>
      <c r="BI16" s="978">
        <v>2.2999999999999998</v>
      </c>
      <c r="BJ16" s="993"/>
      <c r="BK16" s="178"/>
      <c r="BL16" s="190" t="s">
        <v>257</v>
      </c>
      <c r="BM16" s="191">
        <v>568800</v>
      </c>
      <c r="BN16" s="993"/>
      <c r="BO16" s="192">
        <v>5680</v>
      </c>
      <c r="BP16" s="193" t="s">
        <v>245</v>
      </c>
      <c r="BQ16" s="194" t="s">
        <v>246</v>
      </c>
      <c r="BR16" s="195" t="s">
        <v>244</v>
      </c>
      <c r="BS16" s="196" t="s">
        <v>247</v>
      </c>
      <c r="BT16" s="193" t="s">
        <v>244</v>
      </c>
      <c r="BU16" s="197">
        <v>1.7</v>
      </c>
      <c r="BV16" s="182"/>
      <c r="BW16" s="962"/>
      <c r="BX16" s="202" t="s">
        <v>260</v>
      </c>
      <c r="BY16" s="935" t="s">
        <v>244</v>
      </c>
      <c r="BZ16" s="990">
        <v>30590</v>
      </c>
      <c r="CA16" s="935" t="s">
        <v>244</v>
      </c>
      <c r="CB16" s="994">
        <v>240</v>
      </c>
      <c r="CC16" s="982" t="s">
        <v>245</v>
      </c>
      <c r="CD16" s="982" t="s">
        <v>246</v>
      </c>
      <c r="CE16" s="982" t="s">
        <v>244</v>
      </c>
      <c r="CF16" s="984" t="s">
        <v>247</v>
      </c>
      <c r="CG16" s="982" t="s">
        <v>244</v>
      </c>
      <c r="CH16" s="986">
        <v>6.5</v>
      </c>
      <c r="CI16" s="989" t="s">
        <v>244</v>
      </c>
      <c r="CJ16" s="931">
        <v>2100</v>
      </c>
      <c r="CK16" s="1058">
        <v>2300</v>
      </c>
      <c r="CL16" s="989" t="s">
        <v>244</v>
      </c>
      <c r="CM16" s="1059" t="s">
        <v>292</v>
      </c>
      <c r="CN16" s="1060">
        <v>25700</v>
      </c>
      <c r="CO16" s="1058">
        <v>28600</v>
      </c>
      <c r="CP16" s="935" t="s">
        <v>249</v>
      </c>
      <c r="CQ16" s="1054">
        <v>1330</v>
      </c>
      <c r="CR16" s="935" t="s">
        <v>249</v>
      </c>
      <c r="CS16" s="1009" t="s">
        <v>300</v>
      </c>
      <c r="CT16" s="935" t="s">
        <v>249</v>
      </c>
      <c r="CU16" s="1054">
        <v>29190</v>
      </c>
      <c r="CV16" s="935" t="s">
        <v>201</v>
      </c>
      <c r="CW16" s="994">
        <v>290</v>
      </c>
      <c r="CX16" s="1016" t="s">
        <v>245</v>
      </c>
      <c r="CY16" s="982" t="s">
        <v>246</v>
      </c>
      <c r="CZ16" s="1016" t="s">
        <v>244</v>
      </c>
      <c r="DA16" s="984" t="s">
        <v>247</v>
      </c>
      <c r="DB16" s="1016" t="s">
        <v>244</v>
      </c>
      <c r="DC16" s="986">
        <v>0.8</v>
      </c>
      <c r="DD16" s="993" t="s">
        <v>249</v>
      </c>
      <c r="DE16" s="1065" t="s">
        <v>354</v>
      </c>
      <c r="DF16" s="1021" t="s">
        <v>354</v>
      </c>
      <c r="DG16" s="1021" t="s">
        <v>354</v>
      </c>
      <c r="DH16" s="1007" t="s">
        <v>354</v>
      </c>
      <c r="DI16" s="203"/>
      <c r="DJ16" s="1062" t="s">
        <v>301</v>
      </c>
      <c r="DK16" s="184"/>
      <c r="DL16" s="184"/>
    </row>
    <row r="17" spans="1:116" s="185" customFormat="1" ht="17.45" customHeight="1">
      <c r="A17" s="951"/>
      <c r="B17" s="944"/>
      <c r="C17" s="1028"/>
      <c r="D17" s="949"/>
      <c r="E17" s="951"/>
      <c r="F17" s="177"/>
      <c r="G17" s="953"/>
      <c r="H17" s="955"/>
      <c r="I17" s="953"/>
      <c r="J17" s="955"/>
      <c r="K17" s="935"/>
      <c r="L17" s="932"/>
      <c r="M17" s="934"/>
      <c r="N17" s="939"/>
      <c r="O17" s="923"/>
      <c r="P17" s="923"/>
      <c r="Q17" s="920"/>
      <c r="R17" s="923"/>
      <c r="S17" s="926"/>
      <c r="T17" s="929"/>
      <c r="U17" s="932"/>
      <c r="V17" s="934"/>
      <c r="W17" s="939"/>
      <c r="X17" s="923"/>
      <c r="Y17" s="923"/>
      <c r="Z17" s="920"/>
      <c r="AA17" s="923"/>
      <c r="AB17" s="926"/>
      <c r="AC17" s="960"/>
      <c r="AD17" s="962"/>
      <c r="AE17" s="964"/>
      <c r="AF17" s="966"/>
      <c r="AG17" s="968"/>
      <c r="AH17" s="934"/>
      <c r="AI17" s="939"/>
      <c r="AJ17" s="923"/>
      <c r="AK17" s="923"/>
      <c r="AL17" s="920"/>
      <c r="AM17" s="923"/>
      <c r="AN17" s="926"/>
      <c r="AO17" s="960"/>
      <c r="AP17" s="972"/>
      <c r="AQ17" s="970"/>
      <c r="AR17" s="972"/>
      <c r="AS17" s="974"/>
      <c r="AT17" s="923"/>
      <c r="AU17" s="923"/>
      <c r="AV17" s="923"/>
      <c r="AW17" s="920"/>
      <c r="AX17" s="923"/>
      <c r="AY17" s="979"/>
      <c r="AZ17" s="972"/>
      <c r="BA17" s="970"/>
      <c r="BB17" s="972"/>
      <c r="BC17" s="974"/>
      <c r="BD17" s="923"/>
      <c r="BE17" s="923"/>
      <c r="BF17" s="923"/>
      <c r="BG17" s="920"/>
      <c r="BH17" s="923"/>
      <c r="BI17" s="979"/>
      <c r="BJ17" s="993"/>
      <c r="BK17" s="178"/>
      <c r="BL17" s="190" t="s">
        <v>259</v>
      </c>
      <c r="BM17" s="191">
        <v>614900</v>
      </c>
      <c r="BN17" s="993"/>
      <c r="BO17" s="192">
        <v>6140</v>
      </c>
      <c r="BP17" s="193" t="s">
        <v>245</v>
      </c>
      <c r="BQ17" s="194" t="s">
        <v>246</v>
      </c>
      <c r="BR17" s="195" t="s">
        <v>244</v>
      </c>
      <c r="BS17" s="196" t="s">
        <v>247</v>
      </c>
      <c r="BT17" s="193" t="s">
        <v>244</v>
      </c>
      <c r="BU17" s="197">
        <v>1.8</v>
      </c>
      <c r="BV17" s="182"/>
      <c r="BW17" s="962"/>
      <c r="BX17" s="189"/>
      <c r="BY17" s="935"/>
      <c r="BZ17" s="991"/>
      <c r="CA17" s="935"/>
      <c r="CB17" s="995"/>
      <c r="CC17" s="923"/>
      <c r="CD17" s="923"/>
      <c r="CE17" s="923"/>
      <c r="CF17" s="920"/>
      <c r="CG17" s="923"/>
      <c r="CH17" s="987"/>
      <c r="CI17" s="989"/>
      <c r="CJ17" s="932"/>
      <c r="CK17" s="1013"/>
      <c r="CL17" s="989"/>
      <c r="CM17" s="1011"/>
      <c r="CN17" s="1012"/>
      <c r="CO17" s="1013"/>
      <c r="CP17" s="935"/>
      <c r="CQ17" s="1055"/>
      <c r="CR17" s="935"/>
      <c r="CS17" s="1010"/>
      <c r="CT17" s="935"/>
      <c r="CU17" s="1055"/>
      <c r="CV17" s="935"/>
      <c r="CW17" s="995"/>
      <c r="CX17" s="1017"/>
      <c r="CY17" s="923"/>
      <c r="CZ17" s="1017"/>
      <c r="DA17" s="920"/>
      <c r="DB17" s="1017"/>
      <c r="DC17" s="987"/>
      <c r="DD17" s="993"/>
      <c r="DE17" s="1066"/>
      <c r="DF17" s="1022"/>
      <c r="DG17" s="1022"/>
      <c r="DH17" s="1061"/>
      <c r="DI17" s="203"/>
      <c r="DJ17" s="1063"/>
      <c r="DK17" s="184"/>
      <c r="DL17" s="184"/>
    </row>
    <row r="18" spans="1:116" s="185" customFormat="1" ht="17.45" customHeight="1">
      <c r="A18" s="951"/>
      <c r="B18" s="944"/>
      <c r="C18" s="1028"/>
      <c r="D18" s="949"/>
      <c r="E18" s="951"/>
      <c r="F18" s="177"/>
      <c r="G18" s="953"/>
      <c r="H18" s="955"/>
      <c r="I18" s="953"/>
      <c r="J18" s="955"/>
      <c r="K18" s="935"/>
      <c r="L18" s="932"/>
      <c r="M18" s="934"/>
      <c r="N18" s="939"/>
      <c r="O18" s="923"/>
      <c r="P18" s="923"/>
      <c r="Q18" s="920"/>
      <c r="R18" s="923"/>
      <c r="S18" s="926"/>
      <c r="T18" s="929"/>
      <c r="U18" s="932"/>
      <c r="V18" s="934"/>
      <c r="W18" s="939"/>
      <c r="X18" s="923"/>
      <c r="Y18" s="923"/>
      <c r="Z18" s="920"/>
      <c r="AA18" s="923"/>
      <c r="AB18" s="926"/>
      <c r="AC18" s="960"/>
      <c r="AD18" s="962"/>
      <c r="AE18" s="964"/>
      <c r="AF18" s="966"/>
      <c r="AG18" s="968"/>
      <c r="AH18" s="934"/>
      <c r="AI18" s="939"/>
      <c r="AJ18" s="923"/>
      <c r="AK18" s="923"/>
      <c r="AL18" s="920"/>
      <c r="AM18" s="923"/>
      <c r="AN18" s="926"/>
      <c r="AO18" s="960"/>
      <c r="AP18" s="972"/>
      <c r="AQ18" s="970"/>
      <c r="AR18" s="972"/>
      <c r="AS18" s="974"/>
      <c r="AT18" s="923"/>
      <c r="AU18" s="923"/>
      <c r="AV18" s="923"/>
      <c r="AW18" s="920"/>
      <c r="AX18" s="923"/>
      <c r="AY18" s="979"/>
      <c r="AZ18" s="972"/>
      <c r="BA18" s="970"/>
      <c r="BB18" s="972"/>
      <c r="BC18" s="974"/>
      <c r="BD18" s="923"/>
      <c r="BE18" s="923"/>
      <c r="BF18" s="923"/>
      <c r="BG18" s="920"/>
      <c r="BH18" s="923"/>
      <c r="BI18" s="979"/>
      <c r="BJ18" s="993"/>
      <c r="BK18" s="178"/>
      <c r="BL18" s="190" t="s">
        <v>261</v>
      </c>
      <c r="BM18" s="191">
        <v>661000</v>
      </c>
      <c r="BN18" s="993"/>
      <c r="BO18" s="192">
        <v>6610</v>
      </c>
      <c r="BP18" s="193" t="s">
        <v>245</v>
      </c>
      <c r="BQ18" s="194" t="s">
        <v>246</v>
      </c>
      <c r="BR18" s="195" t="s">
        <v>244</v>
      </c>
      <c r="BS18" s="196" t="s">
        <v>247</v>
      </c>
      <c r="BT18" s="193" t="s">
        <v>244</v>
      </c>
      <c r="BU18" s="197">
        <v>1.8</v>
      </c>
      <c r="BV18" s="182"/>
      <c r="BW18" s="962"/>
      <c r="BX18" s="189"/>
      <c r="BY18" s="935"/>
      <c r="BZ18" s="991"/>
      <c r="CA18" s="935"/>
      <c r="CB18" s="995"/>
      <c r="CC18" s="923"/>
      <c r="CD18" s="923"/>
      <c r="CE18" s="923"/>
      <c r="CF18" s="920"/>
      <c r="CG18" s="923"/>
      <c r="CH18" s="987"/>
      <c r="CI18" s="989"/>
      <c r="CJ18" s="932"/>
      <c r="CK18" s="1013"/>
      <c r="CL18" s="989"/>
      <c r="CM18" s="1011" t="s">
        <v>295</v>
      </c>
      <c r="CN18" s="1012">
        <v>14200</v>
      </c>
      <c r="CO18" s="1013">
        <v>15700</v>
      </c>
      <c r="CP18" s="935"/>
      <c r="CQ18" s="1055"/>
      <c r="CR18" s="935"/>
      <c r="CS18" s="1010"/>
      <c r="CT18" s="935"/>
      <c r="CU18" s="1055"/>
      <c r="CV18" s="935"/>
      <c r="CW18" s="995"/>
      <c r="CX18" s="1017"/>
      <c r="CY18" s="923"/>
      <c r="CZ18" s="1017"/>
      <c r="DA18" s="920"/>
      <c r="DB18" s="1017"/>
      <c r="DC18" s="987"/>
      <c r="DD18" s="993"/>
      <c r="DE18" s="1066"/>
      <c r="DF18" s="1022"/>
      <c r="DG18" s="1022"/>
      <c r="DH18" s="1061"/>
      <c r="DI18" s="203"/>
      <c r="DJ18" s="204" t="s">
        <v>302</v>
      </c>
      <c r="DK18" s="184"/>
      <c r="DL18" s="184"/>
    </row>
    <row r="19" spans="1:116" s="185" customFormat="1" ht="17.45" customHeight="1">
      <c r="A19" s="951"/>
      <c r="B19" s="944"/>
      <c r="C19" s="1028"/>
      <c r="D19" s="949"/>
      <c r="E19" s="951"/>
      <c r="F19" s="177"/>
      <c r="G19" s="953"/>
      <c r="H19" s="955"/>
      <c r="I19" s="953"/>
      <c r="J19" s="955"/>
      <c r="K19" s="935"/>
      <c r="L19" s="932"/>
      <c r="M19" s="934"/>
      <c r="N19" s="940"/>
      <c r="O19" s="924"/>
      <c r="P19" s="924"/>
      <c r="Q19" s="921"/>
      <c r="R19" s="924"/>
      <c r="S19" s="927"/>
      <c r="T19" s="930"/>
      <c r="U19" s="932"/>
      <c r="V19" s="934"/>
      <c r="W19" s="940"/>
      <c r="X19" s="924"/>
      <c r="Y19" s="924"/>
      <c r="Z19" s="921"/>
      <c r="AA19" s="924"/>
      <c r="AB19" s="927"/>
      <c r="AC19" s="961"/>
      <c r="AD19" s="962"/>
      <c r="AE19" s="964"/>
      <c r="AF19" s="966"/>
      <c r="AG19" s="968"/>
      <c r="AH19" s="934"/>
      <c r="AI19" s="940"/>
      <c r="AJ19" s="924"/>
      <c r="AK19" s="924"/>
      <c r="AL19" s="921"/>
      <c r="AM19" s="924"/>
      <c r="AN19" s="927"/>
      <c r="AO19" s="961"/>
      <c r="AP19" s="972"/>
      <c r="AQ19" s="971"/>
      <c r="AR19" s="972"/>
      <c r="AS19" s="975"/>
      <c r="AT19" s="976"/>
      <c r="AU19" s="976"/>
      <c r="AV19" s="976"/>
      <c r="AW19" s="977"/>
      <c r="AX19" s="976"/>
      <c r="AY19" s="980"/>
      <c r="AZ19" s="972"/>
      <c r="BA19" s="971"/>
      <c r="BB19" s="972"/>
      <c r="BC19" s="975"/>
      <c r="BD19" s="976"/>
      <c r="BE19" s="976"/>
      <c r="BF19" s="976"/>
      <c r="BG19" s="977"/>
      <c r="BH19" s="976"/>
      <c r="BI19" s="980"/>
      <c r="BJ19" s="993"/>
      <c r="BK19" s="178"/>
      <c r="BL19" s="190" t="s">
        <v>262</v>
      </c>
      <c r="BM19" s="191">
        <v>707100</v>
      </c>
      <c r="BN19" s="993"/>
      <c r="BO19" s="192">
        <v>7070</v>
      </c>
      <c r="BP19" s="193" t="s">
        <v>245</v>
      </c>
      <c r="BQ19" s="194" t="s">
        <v>246</v>
      </c>
      <c r="BR19" s="195" t="s">
        <v>244</v>
      </c>
      <c r="BS19" s="196" t="s">
        <v>247</v>
      </c>
      <c r="BT19" s="193" t="s">
        <v>244</v>
      </c>
      <c r="BU19" s="197">
        <v>1.7</v>
      </c>
      <c r="BV19" s="182"/>
      <c r="BW19" s="962"/>
      <c r="BX19" s="189"/>
      <c r="BY19" s="935"/>
      <c r="BZ19" s="991"/>
      <c r="CA19" s="935"/>
      <c r="CB19" s="995"/>
      <c r="CC19" s="923"/>
      <c r="CD19" s="923"/>
      <c r="CE19" s="923"/>
      <c r="CF19" s="920"/>
      <c r="CG19" s="923"/>
      <c r="CH19" s="987"/>
      <c r="CI19" s="989"/>
      <c r="CJ19" s="932"/>
      <c r="CK19" s="1013"/>
      <c r="CL19" s="989"/>
      <c r="CM19" s="1011"/>
      <c r="CN19" s="1012"/>
      <c r="CO19" s="1013"/>
      <c r="CP19" s="935"/>
      <c r="CQ19" s="1055"/>
      <c r="CR19" s="935"/>
      <c r="CS19" s="1010"/>
      <c r="CT19" s="935"/>
      <c r="CU19" s="1055"/>
      <c r="CV19" s="935"/>
      <c r="CW19" s="995"/>
      <c r="CX19" s="1017"/>
      <c r="CY19" s="923"/>
      <c r="CZ19" s="1017"/>
      <c r="DA19" s="920"/>
      <c r="DB19" s="1017"/>
      <c r="DC19" s="987"/>
      <c r="DD19" s="993"/>
      <c r="DE19" s="1066"/>
      <c r="DF19" s="1022"/>
      <c r="DG19" s="1022"/>
      <c r="DH19" s="1061"/>
      <c r="DI19" s="203"/>
      <c r="DJ19" s="205">
        <v>0.8</v>
      </c>
      <c r="DK19" s="184"/>
      <c r="DL19" s="184"/>
    </row>
    <row r="20" spans="1:116" s="185" customFormat="1" ht="17.45" customHeight="1">
      <c r="A20" s="1002" t="s">
        <v>167</v>
      </c>
      <c r="B20" s="944"/>
      <c r="C20" s="1028"/>
      <c r="D20" s="949"/>
      <c r="E20" s="1002" t="s">
        <v>50</v>
      </c>
      <c r="F20" s="177"/>
      <c r="G20" s="1003">
        <v>291240</v>
      </c>
      <c r="H20" s="1004"/>
      <c r="I20" s="1003">
        <v>288210</v>
      </c>
      <c r="J20" s="1004"/>
      <c r="K20" s="935" t="s">
        <v>244</v>
      </c>
      <c r="L20" s="1047">
        <v>2790</v>
      </c>
      <c r="M20" s="1043"/>
      <c r="N20" s="939" t="s">
        <v>245</v>
      </c>
      <c r="O20" s="923" t="s">
        <v>246</v>
      </c>
      <c r="P20" s="923" t="s">
        <v>244</v>
      </c>
      <c r="Q20" s="920" t="s">
        <v>247</v>
      </c>
      <c r="R20" s="923" t="s">
        <v>244</v>
      </c>
      <c r="S20" s="1033">
        <v>2.7</v>
      </c>
      <c r="T20" s="1034"/>
      <c r="U20" s="1047">
        <v>2760</v>
      </c>
      <c r="V20" s="1043"/>
      <c r="W20" s="939" t="s">
        <v>245</v>
      </c>
      <c r="X20" s="923" t="s">
        <v>246</v>
      </c>
      <c r="Y20" s="923" t="s">
        <v>244</v>
      </c>
      <c r="Z20" s="920" t="s">
        <v>247</v>
      </c>
      <c r="AA20" s="923" t="s">
        <v>244</v>
      </c>
      <c r="AB20" s="1033">
        <v>2.7</v>
      </c>
      <c r="AC20" s="979"/>
      <c r="AD20" s="962" t="s">
        <v>244</v>
      </c>
      <c r="AE20" s="1036">
        <v>95710</v>
      </c>
      <c r="AF20" s="1038"/>
      <c r="AG20" s="1041">
        <v>950</v>
      </c>
      <c r="AH20" s="1043"/>
      <c r="AI20" s="939" t="s">
        <v>245</v>
      </c>
      <c r="AJ20" s="923" t="s">
        <v>246</v>
      </c>
      <c r="AK20" s="923" t="s">
        <v>244</v>
      </c>
      <c r="AL20" s="920" t="s">
        <v>247</v>
      </c>
      <c r="AM20" s="923" t="s">
        <v>244</v>
      </c>
      <c r="AN20" s="1033">
        <v>2.6</v>
      </c>
      <c r="AO20" s="979"/>
      <c r="AP20" s="198"/>
      <c r="AQ20" s="198"/>
      <c r="AR20" s="198"/>
      <c r="AS20" s="198"/>
      <c r="AT20" s="198"/>
      <c r="AU20" s="198"/>
      <c r="AV20" s="198"/>
      <c r="AW20" s="198"/>
      <c r="AX20" s="198"/>
      <c r="AY20" s="199"/>
      <c r="AZ20" s="198"/>
      <c r="BA20" s="198"/>
      <c r="BB20" s="198"/>
      <c r="BC20" s="198"/>
      <c r="BD20" s="198"/>
      <c r="BE20" s="198"/>
      <c r="BF20" s="198"/>
      <c r="BG20" s="198"/>
      <c r="BH20" s="198"/>
      <c r="BI20" s="199"/>
      <c r="BJ20" s="997"/>
      <c r="BK20" s="178"/>
      <c r="BL20" s="190" t="s">
        <v>303</v>
      </c>
      <c r="BM20" s="191">
        <v>753100</v>
      </c>
      <c r="BN20" s="993"/>
      <c r="BO20" s="192">
        <v>7530</v>
      </c>
      <c r="BP20" s="193" t="s">
        <v>245</v>
      </c>
      <c r="BQ20" s="194" t="s">
        <v>246</v>
      </c>
      <c r="BR20" s="195" t="s">
        <v>244</v>
      </c>
      <c r="BS20" s="196" t="s">
        <v>247</v>
      </c>
      <c r="BT20" s="193" t="s">
        <v>244</v>
      </c>
      <c r="BU20" s="197">
        <v>1.8</v>
      </c>
      <c r="BV20" s="182"/>
      <c r="BW20" s="962"/>
      <c r="BX20" s="189"/>
      <c r="BY20" s="935"/>
      <c r="BZ20" s="991"/>
      <c r="CA20" s="935"/>
      <c r="CB20" s="995"/>
      <c r="CC20" s="923"/>
      <c r="CD20" s="923"/>
      <c r="CE20" s="923"/>
      <c r="CF20" s="920"/>
      <c r="CG20" s="923"/>
      <c r="CH20" s="987"/>
      <c r="CI20" s="989"/>
      <c r="CJ20" s="932"/>
      <c r="CK20" s="1013"/>
      <c r="CL20" s="989"/>
      <c r="CM20" s="1011" t="s">
        <v>297</v>
      </c>
      <c r="CN20" s="1012">
        <v>12300</v>
      </c>
      <c r="CO20" s="1013">
        <v>13700</v>
      </c>
      <c r="CP20" s="935"/>
      <c r="CQ20" s="1055"/>
      <c r="CR20" s="935"/>
      <c r="CS20" s="1014">
        <v>0.08</v>
      </c>
      <c r="CT20" s="935"/>
      <c r="CU20" s="1055"/>
      <c r="CV20" s="935"/>
      <c r="CW20" s="995"/>
      <c r="CX20" s="1017"/>
      <c r="CY20" s="923"/>
      <c r="CZ20" s="1017"/>
      <c r="DA20" s="920"/>
      <c r="DB20" s="1017"/>
      <c r="DC20" s="987"/>
      <c r="DD20" s="993"/>
      <c r="DE20" s="1023">
        <v>0.01</v>
      </c>
      <c r="DF20" s="1025">
        <v>0.03</v>
      </c>
      <c r="DG20" s="1025">
        <v>0.04</v>
      </c>
      <c r="DH20" s="1049">
        <v>0.05</v>
      </c>
      <c r="DI20" s="203"/>
      <c r="DJ20" s="204" t="s">
        <v>304</v>
      </c>
      <c r="DK20" s="184"/>
      <c r="DL20" s="184"/>
    </row>
    <row r="21" spans="1:116" s="185" customFormat="1" ht="17.45" customHeight="1">
      <c r="A21" s="951"/>
      <c r="B21" s="944"/>
      <c r="C21" s="1028"/>
      <c r="D21" s="949"/>
      <c r="E21" s="951"/>
      <c r="F21" s="177"/>
      <c r="G21" s="991"/>
      <c r="H21" s="1005"/>
      <c r="I21" s="991"/>
      <c r="J21" s="1005"/>
      <c r="K21" s="935"/>
      <c r="L21" s="1000"/>
      <c r="M21" s="1044"/>
      <c r="N21" s="939"/>
      <c r="O21" s="923"/>
      <c r="P21" s="923"/>
      <c r="Q21" s="920"/>
      <c r="R21" s="923"/>
      <c r="S21" s="1034"/>
      <c r="T21" s="1034"/>
      <c r="U21" s="1000"/>
      <c r="V21" s="1044"/>
      <c r="W21" s="939"/>
      <c r="X21" s="923"/>
      <c r="Y21" s="923"/>
      <c r="Z21" s="920"/>
      <c r="AA21" s="923"/>
      <c r="AB21" s="1034"/>
      <c r="AC21" s="979"/>
      <c r="AD21" s="962"/>
      <c r="AE21" s="1037"/>
      <c r="AF21" s="1039"/>
      <c r="AG21" s="1042"/>
      <c r="AH21" s="1044"/>
      <c r="AI21" s="939"/>
      <c r="AJ21" s="923"/>
      <c r="AK21" s="923"/>
      <c r="AL21" s="920"/>
      <c r="AM21" s="923"/>
      <c r="AN21" s="1034"/>
      <c r="AO21" s="979"/>
      <c r="AP21" s="198"/>
      <c r="AQ21" s="198"/>
      <c r="AR21" s="198"/>
      <c r="AS21" s="198"/>
      <c r="AT21" s="198"/>
      <c r="AU21" s="198"/>
      <c r="AV21" s="198"/>
      <c r="AW21" s="198"/>
      <c r="AX21" s="198"/>
      <c r="AY21" s="200"/>
      <c r="AZ21" s="198"/>
      <c r="BA21" s="198"/>
      <c r="BB21" s="198"/>
      <c r="BC21" s="198"/>
      <c r="BD21" s="198"/>
      <c r="BE21" s="198"/>
      <c r="BF21" s="198"/>
      <c r="BG21" s="198"/>
      <c r="BH21" s="198"/>
      <c r="BI21" s="200"/>
      <c r="BJ21" s="997"/>
      <c r="BK21" s="178"/>
      <c r="BL21" s="190" t="s">
        <v>263</v>
      </c>
      <c r="BM21" s="191">
        <v>799200</v>
      </c>
      <c r="BN21" s="993"/>
      <c r="BO21" s="192">
        <v>7990</v>
      </c>
      <c r="BP21" s="193" t="s">
        <v>245</v>
      </c>
      <c r="BQ21" s="194" t="s">
        <v>246</v>
      </c>
      <c r="BR21" s="195" t="s">
        <v>244</v>
      </c>
      <c r="BS21" s="196" t="s">
        <v>247</v>
      </c>
      <c r="BT21" s="193" t="s">
        <v>244</v>
      </c>
      <c r="BU21" s="197">
        <v>1.8</v>
      </c>
      <c r="BV21" s="182"/>
      <c r="BW21" s="962"/>
      <c r="BX21" s="189"/>
      <c r="BY21" s="935"/>
      <c r="BZ21" s="991"/>
      <c r="CA21" s="935"/>
      <c r="CB21" s="995"/>
      <c r="CC21" s="923"/>
      <c r="CD21" s="923"/>
      <c r="CE21" s="923"/>
      <c r="CF21" s="920"/>
      <c r="CG21" s="923"/>
      <c r="CH21" s="987"/>
      <c r="CI21" s="989"/>
      <c r="CJ21" s="932"/>
      <c r="CK21" s="1013"/>
      <c r="CL21" s="989"/>
      <c r="CM21" s="1011"/>
      <c r="CN21" s="1012"/>
      <c r="CO21" s="1013"/>
      <c r="CP21" s="935"/>
      <c r="CQ21" s="1055"/>
      <c r="CR21" s="935"/>
      <c r="CS21" s="1014"/>
      <c r="CT21" s="935"/>
      <c r="CU21" s="1055"/>
      <c r="CV21" s="935"/>
      <c r="CW21" s="995"/>
      <c r="CX21" s="1017"/>
      <c r="CY21" s="923"/>
      <c r="CZ21" s="1017"/>
      <c r="DA21" s="920"/>
      <c r="DB21" s="1017"/>
      <c r="DC21" s="987"/>
      <c r="DD21" s="993"/>
      <c r="DE21" s="1023"/>
      <c r="DF21" s="1025"/>
      <c r="DG21" s="1025"/>
      <c r="DH21" s="1049"/>
      <c r="DI21" s="203"/>
      <c r="DJ21" s="205">
        <v>0.75</v>
      </c>
      <c r="DK21" s="184"/>
      <c r="DL21" s="184"/>
    </row>
    <row r="22" spans="1:116" s="185" customFormat="1" ht="17.45" customHeight="1">
      <c r="A22" s="951"/>
      <c r="B22" s="944"/>
      <c r="C22" s="1028"/>
      <c r="D22" s="949"/>
      <c r="E22" s="951"/>
      <c r="F22" s="177"/>
      <c r="G22" s="991"/>
      <c r="H22" s="1005"/>
      <c r="I22" s="991"/>
      <c r="J22" s="1005"/>
      <c r="K22" s="935"/>
      <c r="L22" s="1000"/>
      <c r="M22" s="1044"/>
      <c r="N22" s="939"/>
      <c r="O22" s="923"/>
      <c r="P22" s="923"/>
      <c r="Q22" s="920"/>
      <c r="R22" s="923"/>
      <c r="S22" s="1034"/>
      <c r="T22" s="1034"/>
      <c r="U22" s="1000"/>
      <c r="V22" s="1044"/>
      <c r="W22" s="939"/>
      <c r="X22" s="923"/>
      <c r="Y22" s="923"/>
      <c r="Z22" s="920"/>
      <c r="AA22" s="923"/>
      <c r="AB22" s="1034"/>
      <c r="AC22" s="979"/>
      <c r="AD22" s="962"/>
      <c r="AE22" s="1037"/>
      <c r="AF22" s="1039"/>
      <c r="AG22" s="1042"/>
      <c r="AH22" s="1044"/>
      <c r="AI22" s="939"/>
      <c r="AJ22" s="923"/>
      <c r="AK22" s="923"/>
      <c r="AL22" s="920"/>
      <c r="AM22" s="923"/>
      <c r="AN22" s="1034"/>
      <c r="AO22" s="979"/>
      <c r="AP22" s="198"/>
      <c r="AQ22" s="198"/>
      <c r="AR22" s="198"/>
      <c r="AS22" s="198"/>
      <c r="AT22" s="198"/>
      <c r="AU22" s="198"/>
      <c r="AV22" s="198"/>
      <c r="AW22" s="198"/>
      <c r="AX22" s="198"/>
      <c r="AY22" s="200"/>
      <c r="AZ22" s="198"/>
      <c r="BA22" s="198"/>
      <c r="BB22" s="198"/>
      <c r="BC22" s="198"/>
      <c r="BD22" s="198"/>
      <c r="BE22" s="198"/>
      <c r="BF22" s="198"/>
      <c r="BG22" s="198"/>
      <c r="BH22" s="198"/>
      <c r="BI22" s="200"/>
      <c r="BJ22" s="997"/>
      <c r="BK22" s="178"/>
      <c r="BL22" s="190" t="s">
        <v>264</v>
      </c>
      <c r="BM22" s="191">
        <v>845300</v>
      </c>
      <c r="BN22" s="993"/>
      <c r="BO22" s="192">
        <v>8450</v>
      </c>
      <c r="BP22" s="193" t="s">
        <v>245</v>
      </c>
      <c r="BQ22" s="194" t="s">
        <v>246</v>
      </c>
      <c r="BR22" s="195" t="s">
        <v>244</v>
      </c>
      <c r="BS22" s="196" t="s">
        <v>247</v>
      </c>
      <c r="BT22" s="193" t="s">
        <v>244</v>
      </c>
      <c r="BU22" s="197">
        <v>1.8</v>
      </c>
      <c r="BV22" s="182"/>
      <c r="BW22" s="962"/>
      <c r="BX22" s="189"/>
      <c r="BY22" s="935"/>
      <c r="BZ22" s="991"/>
      <c r="CA22" s="935"/>
      <c r="CB22" s="995"/>
      <c r="CC22" s="923"/>
      <c r="CD22" s="923"/>
      <c r="CE22" s="923"/>
      <c r="CF22" s="920"/>
      <c r="CG22" s="923"/>
      <c r="CH22" s="987"/>
      <c r="CI22" s="989"/>
      <c r="CJ22" s="932"/>
      <c r="CK22" s="1013"/>
      <c r="CL22" s="989"/>
      <c r="CM22" s="1011" t="s">
        <v>298</v>
      </c>
      <c r="CN22" s="1012">
        <v>11000</v>
      </c>
      <c r="CO22" s="1013">
        <v>12300</v>
      </c>
      <c r="CP22" s="935"/>
      <c r="CQ22" s="1055"/>
      <c r="CR22" s="935"/>
      <c r="CS22" s="1014"/>
      <c r="CT22" s="935"/>
      <c r="CU22" s="1055"/>
      <c r="CV22" s="935"/>
      <c r="CW22" s="995"/>
      <c r="CX22" s="1017"/>
      <c r="CY22" s="923"/>
      <c r="CZ22" s="1017"/>
      <c r="DA22" s="920"/>
      <c r="DB22" s="1017"/>
      <c r="DC22" s="987"/>
      <c r="DD22" s="993"/>
      <c r="DE22" s="1023"/>
      <c r="DF22" s="1025"/>
      <c r="DG22" s="1025"/>
      <c r="DH22" s="1049"/>
      <c r="DI22" s="203"/>
      <c r="DJ22" s="204" t="s">
        <v>305</v>
      </c>
      <c r="DK22" s="184"/>
      <c r="DL22" s="184"/>
    </row>
    <row r="23" spans="1:116" s="185" customFormat="1" ht="17.45" customHeight="1">
      <c r="A23" s="1064"/>
      <c r="B23" s="945"/>
      <c r="C23" s="1029"/>
      <c r="D23" s="1030"/>
      <c r="E23" s="1064"/>
      <c r="F23" s="177"/>
      <c r="G23" s="991"/>
      <c r="H23" s="1006"/>
      <c r="I23" s="991"/>
      <c r="J23" s="1006"/>
      <c r="K23" s="935"/>
      <c r="L23" s="1048"/>
      <c r="M23" s="1045"/>
      <c r="N23" s="1046"/>
      <c r="O23" s="1031"/>
      <c r="P23" s="1031"/>
      <c r="Q23" s="1032"/>
      <c r="R23" s="1031"/>
      <c r="S23" s="1035"/>
      <c r="T23" s="1035"/>
      <c r="U23" s="1048"/>
      <c r="V23" s="1045"/>
      <c r="W23" s="1046"/>
      <c r="X23" s="1031"/>
      <c r="Y23" s="1031"/>
      <c r="Z23" s="1032"/>
      <c r="AA23" s="1031"/>
      <c r="AB23" s="1035"/>
      <c r="AC23" s="980"/>
      <c r="AD23" s="962"/>
      <c r="AE23" s="1037"/>
      <c r="AF23" s="1040"/>
      <c r="AG23" s="1042"/>
      <c r="AH23" s="1045"/>
      <c r="AI23" s="1046"/>
      <c r="AJ23" s="1031"/>
      <c r="AK23" s="1031"/>
      <c r="AL23" s="1032"/>
      <c r="AM23" s="1031"/>
      <c r="AN23" s="1035"/>
      <c r="AO23" s="980"/>
      <c r="AP23" s="198"/>
      <c r="AQ23" s="198"/>
      <c r="AR23" s="198"/>
      <c r="AS23" s="198"/>
      <c r="AT23" s="198"/>
      <c r="AU23" s="198"/>
      <c r="AV23" s="198"/>
      <c r="AW23" s="198"/>
      <c r="AX23" s="198"/>
      <c r="AY23" s="201"/>
      <c r="AZ23" s="198"/>
      <c r="BA23" s="198"/>
      <c r="BB23" s="198"/>
      <c r="BC23" s="198"/>
      <c r="BD23" s="198"/>
      <c r="BE23" s="198"/>
      <c r="BF23" s="198"/>
      <c r="BG23" s="198"/>
      <c r="BH23" s="198"/>
      <c r="BI23" s="200"/>
      <c r="BJ23" s="997"/>
      <c r="BK23" s="178"/>
      <c r="BL23" s="206" t="s">
        <v>265</v>
      </c>
      <c r="BM23" s="207">
        <v>891400</v>
      </c>
      <c r="BN23" s="993"/>
      <c r="BO23" s="208">
        <v>8910</v>
      </c>
      <c r="BP23" s="209" t="s">
        <v>245</v>
      </c>
      <c r="BQ23" s="210" t="s">
        <v>246</v>
      </c>
      <c r="BR23" s="211" t="s">
        <v>244</v>
      </c>
      <c r="BS23" s="212" t="s">
        <v>247</v>
      </c>
      <c r="BT23" s="209" t="s">
        <v>244</v>
      </c>
      <c r="BU23" s="213">
        <v>1.9</v>
      </c>
      <c r="BV23" s="182"/>
      <c r="BW23" s="962"/>
      <c r="BX23" s="189"/>
      <c r="BY23" s="935"/>
      <c r="BZ23" s="992"/>
      <c r="CA23" s="935"/>
      <c r="CB23" s="996"/>
      <c r="CC23" s="983"/>
      <c r="CD23" s="983"/>
      <c r="CE23" s="983"/>
      <c r="CF23" s="985"/>
      <c r="CG23" s="983"/>
      <c r="CH23" s="988"/>
      <c r="CI23" s="989"/>
      <c r="CJ23" s="1057"/>
      <c r="CK23" s="1053"/>
      <c r="CL23" s="989"/>
      <c r="CM23" s="1051"/>
      <c r="CN23" s="1052"/>
      <c r="CO23" s="1053"/>
      <c r="CP23" s="935"/>
      <c r="CQ23" s="1056"/>
      <c r="CR23" s="935"/>
      <c r="CS23" s="1015"/>
      <c r="CT23" s="935"/>
      <c r="CU23" s="1055"/>
      <c r="CV23" s="935"/>
      <c r="CW23" s="996"/>
      <c r="CX23" s="1018"/>
      <c r="CY23" s="983"/>
      <c r="CZ23" s="1018"/>
      <c r="DA23" s="985"/>
      <c r="DB23" s="1018"/>
      <c r="DC23" s="988"/>
      <c r="DD23" s="993"/>
      <c r="DE23" s="1024"/>
      <c r="DF23" s="1026"/>
      <c r="DG23" s="1026"/>
      <c r="DH23" s="1050"/>
      <c r="DI23" s="203"/>
      <c r="DJ23" s="205">
        <v>0.7</v>
      </c>
      <c r="DK23" s="184"/>
      <c r="DL23" s="184"/>
    </row>
    <row r="24" spans="1:116" s="185" customFormat="1" ht="17.45" customHeight="1">
      <c r="A24" s="950" t="s">
        <v>168</v>
      </c>
      <c r="B24" s="943" t="s">
        <v>266</v>
      </c>
      <c r="C24" s="946" t="s">
        <v>290</v>
      </c>
      <c r="D24" s="948" t="s">
        <v>250</v>
      </c>
      <c r="E24" s="950" t="s">
        <v>291</v>
      </c>
      <c r="F24" s="177"/>
      <c r="G24" s="952">
        <v>240570</v>
      </c>
      <c r="H24" s="954">
        <v>333360</v>
      </c>
      <c r="I24" s="952">
        <v>235770</v>
      </c>
      <c r="J24" s="954">
        <v>328560</v>
      </c>
      <c r="K24" s="935" t="s">
        <v>244</v>
      </c>
      <c r="L24" s="931">
        <v>2290</v>
      </c>
      <c r="M24" s="933">
        <v>3210</v>
      </c>
      <c r="N24" s="938" t="s">
        <v>245</v>
      </c>
      <c r="O24" s="922" t="s">
        <v>246</v>
      </c>
      <c r="P24" s="922" t="s">
        <v>244</v>
      </c>
      <c r="Q24" s="919" t="s">
        <v>247</v>
      </c>
      <c r="R24" s="922" t="s">
        <v>244</v>
      </c>
      <c r="S24" s="925">
        <v>3</v>
      </c>
      <c r="T24" s="928">
        <v>2.9</v>
      </c>
      <c r="U24" s="931">
        <v>2240</v>
      </c>
      <c r="V24" s="933">
        <v>3160</v>
      </c>
      <c r="W24" s="938" t="s">
        <v>245</v>
      </c>
      <c r="X24" s="922" t="s">
        <v>246</v>
      </c>
      <c r="Y24" s="922" t="s">
        <v>244</v>
      </c>
      <c r="Z24" s="919" t="s">
        <v>247</v>
      </c>
      <c r="AA24" s="922" t="s">
        <v>244</v>
      </c>
      <c r="AB24" s="925">
        <v>2.9</v>
      </c>
      <c r="AC24" s="959">
        <v>2.8</v>
      </c>
      <c r="AD24" s="962" t="s">
        <v>244</v>
      </c>
      <c r="AE24" s="963">
        <v>185590</v>
      </c>
      <c r="AF24" s="965">
        <v>92790</v>
      </c>
      <c r="AG24" s="967">
        <v>1850</v>
      </c>
      <c r="AH24" s="933">
        <v>920</v>
      </c>
      <c r="AI24" s="938" t="s">
        <v>245</v>
      </c>
      <c r="AJ24" s="922" t="s">
        <v>246</v>
      </c>
      <c r="AK24" s="922" t="s">
        <v>244</v>
      </c>
      <c r="AL24" s="919" t="s">
        <v>247</v>
      </c>
      <c r="AM24" s="922" t="s">
        <v>244</v>
      </c>
      <c r="AN24" s="925">
        <v>2.6</v>
      </c>
      <c r="AO24" s="959">
        <v>2.6</v>
      </c>
      <c r="AP24" s="972" t="s">
        <v>244</v>
      </c>
      <c r="AQ24" s="969">
        <v>167030</v>
      </c>
      <c r="AR24" s="972" t="s">
        <v>244</v>
      </c>
      <c r="AS24" s="973">
        <v>1670</v>
      </c>
      <c r="AT24" s="922" t="s">
        <v>245</v>
      </c>
      <c r="AU24" s="922" t="s">
        <v>246</v>
      </c>
      <c r="AV24" s="922" t="s">
        <v>244</v>
      </c>
      <c r="AW24" s="919" t="s">
        <v>247</v>
      </c>
      <c r="AX24" s="922" t="s">
        <v>244</v>
      </c>
      <c r="AY24" s="978">
        <v>2.6</v>
      </c>
      <c r="AZ24" s="972" t="s">
        <v>244</v>
      </c>
      <c r="BA24" s="969">
        <v>18560</v>
      </c>
      <c r="BB24" s="972" t="s">
        <v>244</v>
      </c>
      <c r="BC24" s="973">
        <v>180</v>
      </c>
      <c r="BD24" s="922" t="s">
        <v>245</v>
      </c>
      <c r="BE24" s="922" t="s">
        <v>246</v>
      </c>
      <c r="BF24" s="922" t="s">
        <v>244</v>
      </c>
      <c r="BG24" s="919" t="s">
        <v>247</v>
      </c>
      <c r="BH24" s="922" t="s">
        <v>244</v>
      </c>
      <c r="BI24" s="978">
        <v>2.5</v>
      </c>
      <c r="BJ24" s="993" t="s">
        <v>201</v>
      </c>
      <c r="BK24" s="178"/>
      <c r="BL24" s="998" t="s">
        <v>251</v>
      </c>
      <c r="BM24" s="999"/>
      <c r="BN24" s="935" t="s">
        <v>244</v>
      </c>
      <c r="BO24" s="179"/>
      <c r="BP24" s="180"/>
      <c r="BQ24" s="180"/>
      <c r="BR24" s="180"/>
      <c r="BS24" s="180"/>
      <c r="BT24" s="180"/>
      <c r="BU24" s="181"/>
      <c r="BV24" s="214"/>
      <c r="BW24" s="962" t="s">
        <v>248</v>
      </c>
      <c r="BX24" s="183"/>
      <c r="BY24" s="935" t="s">
        <v>244</v>
      </c>
      <c r="BZ24" s="990">
        <v>45150</v>
      </c>
      <c r="CA24" s="935" t="s">
        <v>244</v>
      </c>
      <c r="CB24" s="994">
        <v>390</v>
      </c>
      <c r="CC24" s="982" t="s">
        <v>245</v>
      </c>
      <c r="CD24" s="982" t="s">
        <v>246</v>
      </c>
      <c r="CE24" s="982" t="s">
        <v>244</v>
      </c>
      <c r="CF24" s="984" t="s">
        <v>247</v>
      </c>
      <c r="CG24" s="982" t="s">
        <v>244</v>
      </c>
      <c r="CH24" s="986">
        <v>6.4</v>
      </c>
      <c r="CI24" s="989" t="s">
        <v>244</v>
      </c>
      <c r="CJ24" s="931">
        <v>3400</v>
      </c>
      <c r="CK24" s="1058">
        <v>3700</v>
      </c>
      <c r="CL24" s="989" t="s">
        <v>244</v>
      </c>
      <c r="CM24" s="1059" t="s">
        <v>292</v>
      </c>
      <c r="CN24" s="1060">
        <v>20300</v>
      </c>
      <c r="CO24" s="1058">
        <v>22600</v>
      </c>
      <c r="CP24" s="935" t="s">
        <v>249</v>
      </c>
      <c r="CQ24" s="1054">
        <v>2110</v>
      </c>
      <c r="CR24" s="935" t="s">
        <v>249</v>
      </c>
      <c r="CS24" s="1009" t="s">
        <v>300</v>
      </c>
      <c r="CT24" s="935" t="s">
        <v>249</v>
      </c>
      <c r="CU24" s="1054">
        <v>44490</v>
      </c>
      <c r="CV24" s="935" t="s">
        <v>201</v>
      </c>
      <c r="CW24" s="994">
        <v>440</v>
      </c>
      <c r="CX24" s="1016" t="s">
        <v>245</v>
      </c>
      <c r="CY24" s="982" t="s">
        <v>246</v>
      </c>
      <c r="CZ24" s="1016" t="s">
        <v>244</v>
      </c>
      <c r="DA24" s="984" t="s">
        <v>247</v>
      </c>
      <c r="DB24" s="1016" t="s">
        <v>244</v>
      </c>
      <c r="DC24" s="986">
        <v>0.8</v>
      </c>
      <c r="DD24" s="993" t="s">
        <v>249</v>
      </c>
      <c r="DE24" s="1019" t="s">
        <v>354</v>
      </c>
      <c r="DF24" s="1021" t="s">
        <v>354</v>
      </c>
      <c r="DG24" s="1021" t="s">
        <v>354</v>
      </c>
      <c r="DH24" s="1067" t="s">
        <v>354</v>
      </c>
      <c r="DI24" s="935"/>
      <c r="DJ24" s="1009" t="s">
        <v>306</v>
      </c>
      <c r="DK24" s="184"/>
      <c r="DL24" s="184"/>
    </row>
    <row r="25" spans="1:116" s="185" customFormat="1" ht="17.45" customHeight="1">
      <c r="A25" s="951"/>
      <c r="B25" s="944"/>
      <c r="C25" s="947"/>
      <c r="D25" s="949"/>
      <c r="E25" s="951"/>
      <c r="F25" s="177"/>
      <c r="G25" s="953"/>
      <c r="H25" s="955"/>
      <c r="I25" s="953"/>
      <c r="J25" s="955"/>
      <c r="K25" s="935"/>
      <c r="L25" s="932"/>
      <c r="M25" s="934"/>
      <c r="N25" s="939"/>
      <c r="O25" s="923"/>
      <c r="P25" s="923"/>
      <c r="Q25" s="920"/>
      <c r="R25" s="923"/>
      <c r="S25" s="926"/>
      <c r="T25" s="929"/>
      <c r="U25" s="932"/>
      <c r="V25" s="934"/>
      <c r="W25" s="939"/>
      <c r="X25" s="923"/>
      <c r="Y25" s="923"/>
      <c r="Z25" s="920"/>
      <c r="AA25" s="923"/>
      <c r="AB25" s="926"/>
      <c r="AC25" s="960"/>
      <c r="AD25" s="962"/>
      <c r="AE25" s="964"/>
      <c r="AF25" s="966"/>
      <c r="AG25" s="968"/>
      <c r="AH25" s="934"/>
      <c r="AI25" s="939"/>
      <c r="AJ25" s="923"/>
      <c r="AK25" s="923"/>
      <c r="AL25" s="920"/>
      <c r="AM25" s="923"/>
      <c r="AN25" s="926"/>
      <c r="AO25" s="960"/>
      <c r="AP25" s="972"/>
      <c r="AQ25" s="970"/>
      <c r="AR25" s="972"/>
      <c r="AS25" s="974"/>
      <c r="AT25" s="923"/>
      <c r="AU25" s="923"/>
      <c r="AV25" s="923"/>
      <c r="AW25" s="920"/>
      <c r="AX25" s="923"/>
      <c r="AY25" s="979"/>
      <c r="AZ25" s="972"/>
      <c r="BA25" s="970"/>
      <c r="BB25" s="972"/>
      <c r="BC25" s="974"/>
      <c r="BD25" s="923"/>
      <c r="BE25" s="923"/>
      <c r="BF25" s="923"/>
      <c r="BG25" s="920"/>
      <c r="BH25" s="923"/>
      <c r="BI25" s="979"/>
      <c r="BJ25" s="993"/>
      <c r="BK25" s="178"/>
      <c r="BL25" s="1000"/>
      <c r="BM25" s="1001"/>
      <c r="BN25" s="935"/>
      <c r="BO25" s="186"/>
      <c r="BP25" s="187"/>
      <c r="BQ25" s="187"/>
      <c r="BR25" s="187"/>
      <c r="BS25" s="187"/>
      <c r="BT25" s="187"/>
      <c r="BU25" s="188"/>
      <c r="BV25" s="214"/>
      <c r="BW25" s="962"/>
      <c r="BX25" s="189"/>
      <c r="BY25" s="935"/>
      <c r="BZ25" s="991"/>
      <c r="CA25" s="935"/>
      <c r="CB25" s="995"/>
      <c r="CC25" s="923"/>
      <c r="CD25" s="923"/>
      <c r="CE25" s="923"/>
      <c r="CF25" s="920"/>
      <c r="CG25" s="923"/>
      <c r="CH25" s="987"/>
      <c r="CI25" s="989"/>
      <c r="CJ25" s="932"/>
      <c r="CK25" s="1013"/>
      <c r="CL25" s="989"/>
      <c r="CM25" s="1011"/>
      <c r="CN25" s="1012"/>
      <c r="CO25" s="1013"/>
      <c r="CP25" s="935"/>
      <c r="CQ25" s="1055"/>
      <c r="CR25" s="935"/>
      <c r="CS25" s="1010"/>
      <c r="CT25" s="935"/>
      <c r="CU25" s="1055"/>
      <c r="CV25" s="935"/>
      <c r="CW25" s="995"/>
      <c r="CX25" s="1017"/>
      <c r="CY25" s="923"/>
      <c r="CZ25" s="1017"/>
      <c r="DA25" s="920"/>
      <c r="DB25" s="1017"/>
      <c r="DC25" s="987"/>
      <c r="DD25" s="993"/>
      <c r="DE25" s="1020"/>
      <c r="DF25" s="1022"/>
      <c r="DG25" s="1022"/>
      <c r="DH25" s="1068"/>
      <c r="DI25" s="935"/>
      <c r="DJ25" s="1010"/>
      <c r="DK25" s="184"/>
      <c r="DL25" s="184"/>
    </row>
    <row r="26" spans="1:116" s="185" customFormat="1" ht="17.45" customHeight="1">
      <c r="A26" s="951"/>
      <c r="B26" s="944"/>
      <c r="C26" s="947"/>
      <c r="D26" s="949"/>
      <c r="E26" s="951"/>
      <c r="F26" s="177"/>
      <c r="G26" s="953"/>
      <c r="H26" s="955"/>
      <c r="I26" s="953"/>
      <c r="J26" s="955"/>
      <c r="K26" s="935"/>
      <c r="L26" s="932"/>
      <c r="M26" s="934"/>
      <c r="N26" s="939"/>
      <c r="O26" s="923"/>
      <c r="P26" s="923"/>
      <c r="Q26" s="920"/>
      <c r="R26" s="923"/>
      <c r="S26" s="926"/>
      <c r="T26" s="929"/>
      <c r="U26" s="932"/>
      <c r="V26" s="934"/>
      <c r="W26" s="939"/>
      <c r="X26" s="923"/>
      <c r="Y26" s="923"/>
      <c r="Z26" s="920"/>
      <c r="AA26" s="923"/>
      <c r="AB26" s="926"/>
      <c r="AC26" s="960"/>
      <c r="AD26" s="962"/>
      <c r="AE26" s="964"/>
      <c r="AF26" s="966"/>
      <c r="AG26" s="968"/>
      <c r="AH26" s="934"/>
      <c r="AI26" s="939"/>
      <c r="AJ26" s="923"/>
      <c r="AK26" s="923"/>
      <c r="AL26" s="920"/>
      <c r="AM26" s="923"/>
      <c r="AN26" s="926"/>
      <c r="AO26" s="960"/>
      <c r="AP26" s="972"/>
      <c r="AQ26" s="970"/>
      <c r="AR26" s="972"/>
      <c r="AS26" s="974"/>
      <c r="AT26" s="923"/>
      <c r="AU26" s="923"/>
      <c r="AV26" s="923"/>
      <c r="AW26" s="920"/>
      <c r="AX26" s="923"/>
      <c r="AY26" s="979"/>
      <c r="AZ26" s="972"/>
      <c r="BA26" s="970"/>
      <c r="BB26" s="972"/>
      <c r="BC26" s="974"/>
      <c r="BD26" s="923"/>
      <c r="BE26" s="923"/>
      <c r="BF26" s="923"/>
      <c r="BG26" s="920"/>
      <c r="BH26" s="923"/>
      <c r="BI26" s="979"/>
      <c r="BJ26" s="993"/>
      <c r="BK26" s="178"/>
      <c r="BL26" s="190" t="s">
        <v>252</v>
      </c>
      <c r="BM26" s="191">
        <v>307000</v>
      </c>
      <c r="BN26" s="935"/>
      <c r="BO26" s="192">
        <v>3070</v>
      </c>
      <c r="BP26" s="193" t="s">
        <v>245</v>
      </c>
      <c r="BQ26" s="194" t="s">
        <v>246</v>
      </c>
      <c r="BR26" s="195" t="s">
        <v>244</v>
      </c>
      <c r="BS26" s="196" t="s">
        <v>247</v>
      </c>
      <c r="BT26" s="193" t="s">
        <v>244</v>
      </c>
      <c r="BU26" s="197">
        <v>1.8</v>
      </c>
      <c r="BV26" s="214"/>
      <c r="BW26" s="962"/>
      <c r="BX26" s="189"/>
      <c r="BY26" s="935"/>
      <c r="BZ26" s="991"/>
      <c r="CA26" s="935"/>
      <c r="CB26" s="995"/>
      <c r="CC26" s="923"/>
      <c r="CD26" s="923"/>
      <c r="CE26" s="923"/>
      <c r="CF26" s="920"/>
      <c r="CG26" s="923"/>
      <c r="CH26" s="987"/>
      <c r="CI26" s="989"/>
      <c r="CJ26" s="932"/>
      <c r="CK26" s="1013"/>
      <c r="CL26" s="989"/>
      <c r="CM26" s="1011" t="s">
        <v>295</v>
      </c>
      <c r="CN26" s="1012">
        <v>11200</v>
      </c>
      <c r="CO26" s="1013">
        <v>12400</v>
      </c>
      <c r="CP26" s="935"/>
      <c r="CQ26" s="1055"/>
      <c r="CR26" s="935"/>
      <c r="CS26" s="1010"/>
      <c r="CT26" s="935"/>
      <c r="CU26" s="1055"/>
      <c r="CV26" s="935"/>
      <c r="CW26" s="995"/>
      <c r="CX26" s="1017"/>
      <c r="CY26" s="923"/>
      <c r="CZ26" s="1017"/>
      <c r="DA26" s="920"/>
      <c r="DB26" s="1017"/>
      <c r="DC26" s="987"/>
      <c r="DD26" s="993"/>
      <c r="DE26" s="1020"/>
      <c r="DF26" s="1022"/>
      <c r="DG26" s="1022"/>
      <c r="DH26" s="1068"/>
      <c r="DI26" s="935"/>
      <c r="DJ26" s="1010"/>
      <c r="DK26" s="184"/>
      <c r="DL26" s="184"/>
    </row>
    <row r="27" spans="1:116" s="185" customFormat="1" ht="17.45" customHeight="1">
      <c r="A27" s="1089"/>
      <c r="B27" s="944"/>
      <c r="C27" s="947"/>
      <c r="D27" s="949"/>
      <c r="E27" s="951"/>
      <c r="F27" s="177"/>
      <c r="G27" s="953"/>
      <c r="H27" s="955"/>
      <c r="I27" s="953"/>
      <c r="J27" s="955"/>
      <c r="K27" s="935"/>
      <c r="L27" s="932"/>
      <c r="M27" s="934"/>
      <c r="N27" s="940"/>
      <c r="O27" s="924"/>
      <c r="P27" s="924"/>
      <c r="Q27" s="921"/>
      <c r="R27" s="924"/>
      <c r="S27" s="927"/>
      <c r="T27" s="930"/>
      <c r="U27" s="932"/>
      <c r="V27" s="934"/>
      <c r="W27" s="940"/>
      <c r="X27" s="924"/>
      <c r="Y27" s="924"/>
      <c r="Z27" s="921"/>
      <c r="AA27" s="924"/>
      <c r="AB27" s="927"/>
      <c r="AC27" s="961"/>
      <c r="AD27" s="962"/>
      <c r="AE27" s="964"/>
      <c r="AF27" s="966"/>
      <c r="AG27" s="968"/>
      <c r="AH27" s="934"/>
      <c r="AI27" s="940"/>
      <c r="AJ27" s="924"/>
      <c r="AK27" s="924"/>
      <c r="AL27" s="921"/>
      <c r="AM27" s="924"/>
      <c r="AN27" s="927"/>
      <c r="AO27" s="961"/>
      <c r="AP27" s="972"/>
      <c r="AQ27" s="971"/>
      <c r="AR27" s="972"/>
      <c r="AS27" s="975"/>
      <c r="AT27" s="976"/>
      <c r="AU27" s="976"/>
      <c r="AV27" s="976"/>
      <c r="AW27" s="977"/>
      <c r="AX27" s="976"/>
      <c r="AY27" s="980"/>
      <c r="AZ27" s="972"/>
      <c r="BA27" s="971"/>
      <c r="BB27" s="972"/>
      <c r="BC27" s="975"/>
      <c r="BD27" s="976"/>
      <c r="BE27" s="976"/>
      <c r="BF27" s="976"/>
      <c r="BG27" s="977"/>
      <c r="BH27" s="976"/>
      <c r="BI27" s="980"/>
      <c r="BJ27" s="993"/>
      <c r="BK27" s="178"/>
      <c r="BL27" s="190" t="s">
        <v>296</v>
      </c>
      <c r="BM27" s="191">
        <v>329100</v>
      </c>
      <c r="BN27" s="935"/>
      <c r="BO27" s="192">
        <v>3290</v>
      </c>
      <c r="BP27" s="193" t="s">
        <v>245</v>
      </c>
      <c r="BQ27" s="194" t="s">
        <v>246</v>
      </c>
      <c r="BR27" s="195" t="s">
        <v>244</v>
      </c>
      <c r="BS27" s="196" t="s">
        <v>247</v>
      </c>
      <c r="BT27" s="193" t="s">
        <v>244</v>
      </c>
      <c r="BU27" s="197">
        <v>1.7</v>
      </c>
      <c r="BV27" s="214"/>
      <c r="BW27" s="962"/>
      <c r="BX27" s="189"/>
      <c r="BY27" s="935"/>
      <c r="BZ27" s="991"/>
      <c r="CA27" s="935"/>
      <c r="CB27" s="995"/>
      <c r="CC27" s="923"/>
      <c r="CD27" s="923"/>
      <c r="CE27" s="923"/>
      <c r="CF27" s="920"/>
      <c r="CG27" s="923"/>
      <c r="CH27" s="987"/>
      <c r="CI27" s="989"/>
      <c r="CJ27" s="932"/>
      <c r="CK27" s="1013"/>
      <c r="CL27" s="989"/>
      <c r="CM27" s="1011"/>
      <c r="CN27" s="1012"/>
      <c r="CO27" s="1013"/>
      <c r="CP27" s="935"/>
      <c r="CQ27" s="1055"/>
      <c r="CR27" s="935"/>
      <c r="CS27" s="1010"/>
      <c r="CT27" s="935"/>
      <c r="CU27" s="1055"/>
      <c r="CV27" s="935"/>
      <c r="CW27" s="995"/>
      <c r="CX27" s="1017"/>
      <c r="CY27" s="923"/>
      <c r="CZ27" s="1017"/>
      <c r="DA27" s="920"/>
      <c r="DB27" s="1017"/>
      <c r="DC27" s="987"/>
      <c r="DD27" s="993"/>
      <c r="DE27" s="1020"/>
      <c r="DF27" s="1022"/>
      <c r="DG27" s="1022"/>
      <c r="DH27" s="1068"/>
      <c r="DI27" s="935"/>
      <c r="DJ27" s="1010"/>
      <c r="DK27" s="184"/>
      <c r="DL27" s="184"/>
    </row>
    <row r="28" spans="1:116" s="185" customFormat="1" ht="17.45" customHeight="1">
      <c r="A28" s="1002" t="s">
        <v>169</v>
      </c>
      <c r="B28" s="944"/>
      <c r="C28" s="947"/>
      <c r="D28" s="949"/>
      <c r="E28" s="1002" t="s">
        <v>50</v>
      </c>
      <c r="F28" s="177"/>
      <c r="G28" s="1003">
        <v>333360</v>
      </c>
      <c r="H28" s="1004"/>
      <c r="I28" s="1003">
        <v>328560</v>
      </c>
      <c r="J28" s="1004"/>
      <c r="K28" s="935" t="s">
        <v>244</v>
      </c>
      <c r="L28" s="1047">
        <v>3210</v>
      </c>
      <c r="M28" s="1043"/>
      <c r="N28" s="939" t="s">
        <v>245</v>
      </c>
      <c r="O28" s="923" t="s">
        <v>246</v>
      </c>
      <c r="P28" s="923" t="s">
        <v>244</v>
      </c>
      <c r="Q28" s="920" t="s">
        <v>247</v>
      </c>
      <c r="R28" s="923" t="s">
        <v>244</v>
      </c>
      <c r="S28" s="1033">
        <v>2.9</v>
      </c>
      <c r="T28" s="1034"/>
      <c r="U28" s="1047">
        <v>3160</v>
      </c>
      <c r="V28" s="1043"/>
      <c r="W28" s="939" t="s">
        <v>245</v>
      </c>
      <c r="X28" s="923" t="s">
        <v>246</v>
      </c>
      <c r="Y28" s="923" t="s">
        <v>244</v>
      </c>
      <c r="Z28" s="920" t="s">
        <v>247</v>
      </c>
      <c r="AA28" s="923" t="s">
        <v>244</v>
      </c>
      <c r="AB28" s="1033">
        <v>2.8</v>
      </c>
      <c r="AC28" s="979"/>
      <c r="AD28" s="962" t="s">
        <v>244</v>
      </c>
      <c r="AE28" s="1036">
        <v>92790</v>
      </c>
      <c r="AF28" s="1038"/>
      <c r="AG28" s="1041">
        <v>920</v>
      </c>
      <c r="AH28" s="1043"/>
      <c r="AI28" s="939" t="s">
        <v>245</v>
      </c>
      <c r="AJ28" s="923" t="s">
        <v>246</v>
      </c>
      <c r="AK28" s="923" t="s">
        <v>244</v>
      </c>
      <c r="AL28" s="920" t="s">
        <v>247</v>
      </c>
      <c r="AM28" s="923" t="s">
        <v>244</v>
      </c>
      <c r="AN28" s="1033">
        <v>2.6</v>
      </c>
      <c r="AO28" s="979"/>
      <c r="AP28" s="198"/>
      <c r="AQ28" s="198"/>
      <c r="AR28" s="198"/>
      <c r="AS28" s="198"/>
      <c r="AT28" s="198"/>
      <c r="AU28" s="198"/>
      <c r="AV28" s="198"/>
      <c r="AW28" s="198"/>
      <c r="AX28" s="198"/>
      <c r="AY28" s="199"/>
      <c r="AZ28" s="198"/>
      <c r="BA28" s="198"/>
      <c r="BB28" s="198"/>
      <c r="BC28" s="198"/>
      <c r="BD28" s="198"/>
      <c r="BE28" s="198"/>
      <c r="BF28" s="198"/>
      <c r="BG28" s="198"/>
      <c r="BH28" s="198"/>
      <c r="BI28" s="215"/>
      <c r="BJ28" s="997"/>
      <c r="BK28" s="178"/>
      <c r="BL28" s="190" t="s">
        <v>253</v>
      </c>
      <c r="BM28" s="191">
        <v>373500</v>
      </c>
      <c r="BN28" s="935"/>
      <c r="BO28" s="192">
        <v>3730</v>
      </c>
      <c r="BP28" s="193" t="s">
        <v>245</v>
      </c>
      <c r="BQ28" s="194" t="s">
        <v>246</v>
      </c>
      <c r="BR28" s="195" t="s">
        <v>244</v>
      </c>
      <c r="BS28" s="196" t="s">
        <v>247</v>
      </c>
      <c r="BT28" s="193" t="s">
        <v>244</v>
      </c>
      <c r="BU28" s="197">
        <v>1.8</v>
      </c>
      <c r="BV28" s="214"/>
      <c r="BW28" s="962"/>
      <c r="BX28" s="189"/>
      <c r="BY28" s="935"/>
      <c r="BZ28" s="991"/>
      <c r="CA28" s="935"/>
      <c r="CB28" s="995"/>
      <c r="CC28" s="923"/>
      <c r="CD28" s="923"/>
      <c r="CE28" s="923"/>
      <c r="CF28" s="920"/>
      <c r="CG28" s="923"/>
      <c r="CH28" s="987"/>
      <c r="CI28" s="989"/>
      <c r="CJ28" s="932"/>
      <c r="CK28" s="1013"/>
      <c r="CL28" s="989"/>
      <c r="CM28" s="1011" t="s">
        <v>297</v>
      </c>
      <c r="CN28" s="1012">
        <v>9700</v>
      </c>
      <c r="CO28" s="1013">
        <v>10800</v>
      </c>
      <c r="CP28" s="935"/>
      <c r="CQ28" s="1055"/>
      <c r="CR28" s="935"/>
      <c r="CS28" s="1014">
        <v>0.08</v>
      </c>
      <c r="CT28" s="935"/>
      <c r="CU28" s="1055"/>
      <c r="CV28" s="935"/>
      <c r="CW28" s="995"/>
      <c r="CX28" s="1017"/>
      <c r="CY28" s="923"/>
      <c r="CZ28" s="1017"/>
      <c r="DA28" s="920"/>
      <c r="DB28" s="1017"/>
      <c r="DC28" s="987"/>
      <c r="DD28" s="993"/>
      <c r="DE28" s="1023">
        <v>0.01</v>
      </c>
      <c r="DF28" s="1025">
        <v>0.03</v>
      </c>
      <c r="DG28" s="1025">
        <v>0.04</v>
      </c>
      <c r="DH28" s="1049">
        <v>0.05</v>
      </c>
      <c r="DI28" s="935"/>
      <c r="DJ28" s="1014">
        <v>0.81</v>
      </c>
      <c r="DK28" s="184"/>
      <c r="DL28" s="184"/>
    </row>
    <row r="29" spans="1:116" s="185" customFormat="1" ht="17.45" customHeight="1">
      <c r="A29" s="951"/>
      <c r="B29" s="944"/>
      <c r="C29" s="947"/>
      <c r="D29" s="949"/>
      <c r="E29" s="951"/>
      <c r="F29" s="177"/>
      <c r="G29" s="991"/>
      <c r="H29" s="1005"/>
      <c r="I29" s="991"/>
      <c r="J29" s="1005"/>
      <c r="K29" s="935"/>
      <c r="L29" s="1000"/>
      <c r="M29" s="1044"/>
      <c r="N29" s="939"/>
      <c r="O29" s="923"/>
      <c r="P29" s="923"/>
      <c r="Q29" s="920"/>
      <c r="R29" s="923"/>
      <c r="S29" s="1034"/>
      <c r="T29" s="1034"/>
      <c r="U29" s="1000"/>
      <c r="V29" s="1044"/>
      <c r="W29" s="939"/>
      <c r="X29" s="923"/>
      <c r="Y29" s="923"/>
      <c r="Z29" s="920"/>
      <c r="AA29" s="923"/>
      <c r="AB29" s="1034"/>
      <c r="AC29" s="979"/>
      <c r="AD29" s="962"/>
      <c r="AE29" s="1037"/>
      <c r="AF29" s="1039"/>
      <c r="AG29" s="1042"/>
      <c r="AH29" s="1044"/>
      <c r="AI29" s="939"/>
      <c r="AJ29" s="923"/>
      <c r="AK29" s="923"/>
      <c r="AL29" s="920"/>
      <c r="AM29" s="923"/>
      <c r="AN29" s="1034"/>
      <c r="AO29" s="979"/>
      <c r="AP29" s="198"/>
      <c r="AQ29" s="198"/>
      <c r="AR29" s="198"/>
      <c r="AS29" s="198"/>
      <c r="AT29" s="198"/>
      <c r="AU29" s="198"/>
      <c r="AV29" s="198"/>
      <c r="AW29" s="198"/>
      <c r="AX29" s="198"/>
      <c r="AY29" s="200"/>
      <c r="AZ29" s="198"/>
      <c r="BA29" s="198"/>
      <c r="BB29" s="198"/>
      <c r="BC29" s="198"/>
      <c r="BD29" s="198"/>
      <c r="BE29" s="198"/>
      <c r="BF29" s="198"/>
      <c r="BG29" s="198"/>
      <c r="BH29" s="198"/>
      <c r="BI29" s="198"/>
      <c r="BJ29" s="997"/>
      <c r="BK29" s="178"/>
      <c r="BL29" s="190" t="s">
        <v>254</v>
      </c>
      <c r="BM29" s="191">
        <v>417800</v>
      </c>
      <c r="BN29" s="935"/>
      <c r="BO29" s="192">
        <v>4170</v>
      </c>
      <c r="BP29" s="193" t="s">
        <v>245</v>
      </c>
      <c r="BQ29" s="194" t="s">
        <v>246</v>
      </c>
      <c r="BR29" s="195" t="s">
        <v>244</v>
      </c>
      <c r="BS29" s="196" t="s">
        <v>247</v>
      </c>
      <c r="BT29" s="193" t="s">
        <v>244</v>
      </c>
      <c r="BU29" s="197">
        <v>1.9</v>
      </c>
      <c r="BV29" s="214"/>
      <c r="BW29" s="962"/>
      <c r="BX29" s="189"/>
      <c r="BY29" s="935"/>
      <c r="BZ29" s="991"/>
      <c r="CA29" s="935"/>
      <c r="CB29" s="995"/>
      <c r="CC29" s="923"/>
      <c r="CD29" s="923"/>
      <c r="CE29" s="923"/>
      <c r="CF29" s="920"/>
      <c r="CG29" s="923"/>
      <c r="CH29" s="987"/>
      <c r="CI29" s="989"/>
      <c r="CJ29" s="932"/>
      <c r="CK29" s="1013"/>
      <c r="CL29" s="989"/>
      <c r="CM29" s="1011"/>
      <c r="CN29" s="1012"/>
      <c r="CO29" s="1013"/>
      <c r="CP29" s="935"/>
      <c r="CQ29" s="1055"/>
      <c r="CR29" s="935"/>
      <c r="CS29" s="1014"/>
      <c r="CT29" s="935"/>
      <c r="CU29" s="1055"/>
      <c r="CV29" s="935"/>
      <c r="CW29" s="995"/>
      <c r="CX29" s="1017"/>
      <c r="CY29" s="923"/>
      <c r="CZ29" s="1017"/>
      <c r="DA29" s="920"/>
      <c r="DB29" s="1017"/>
      <c r="DC29" s="987"/>
      <c r="DD29" s="993"/>
      <c r="DE29" s="1023"/>
      <c r="DF29" s="1025"/>
      <c r="DG29" s="1025"/>
      <c r="DH29" s="1049"/>
      <c r="DI29" s="935"/>
      <c r="DJ29" s="1014"/>
      <c r="DK29" s="184"/>
      <c r="DL29" s="184"/>
    </row>
    <row r="30" spans="1:116" s="185" customFormat="1" ht="17.45" customHeight="1">
      <c r="A30" s="951"/>
      <c r="B30" s="944"/>
      <c r="C30" s="947"/>
      <c r="D30" s="949"/>
      <c r="E30" s="951"/>
      <c r="F30" s="177"/>
      <c r="G30" s="991"/>
      <c r="H30" s="1005"/>
      <c r="I30" s="991"/>
      <c r="J30" s="1005"/>
      <c r="K30" s="935"/>
      <c r="L30" s="1000"/>
      <c r="M30" s="1044"/>
      <c r="N30" s="939"/>
      <c r="O30" s="923"/>
      <c r="P30" s="923"/>
      <c r="Q30" s="920"/>
      <c r="R30" s="923"/>
      <c r="S30" s="1034"/>
      <c r="T30" s="1034"/>
      <c r="U30" s="1000"/>
      <c r="V30" s="1044"/>
      <c r="W30" s="939"/>
      <c r="X30" s="923"/>
      <c r="Y30" s="923"/>
      <c r="Z30" s="920"/>
      <c r="AA30" s="923"/>
      <c r="AB30" s="1034"/>
      <c r="AC30" s="979"/>
      <c r="AD30" s="962"/>
      <c r="AE30" s="1037"/>
      <c r="AF30" s="1039"/>
      <c r="AG30" s="1042"/>
      <c r="AH30" s="1044"/>
      <c r="AI30" s="939"/>
      <c r="AJ30" s="923"/>
      <c r="AK30" s="923"/>
      <c r="AL30" s="920"/>
      <c r="AM30" s="923"/>
      <c r="AN30" s="1034"/>
      <c r="AO30" s="979"/>
      <c r="AP30" s="198"/>
      <c r="AQ30" s="198"/>
      <c r="AR30" s="198"/>
      <c r="AS30" s="198"/>
      <c r="AT30" s="198"/>
      <c r="AU30" s="198"/>
      <c r="AV30" s="198"/>
      <c r="AW30" s="198"/>
      <c r="AX30" s="198"/>
      <c r="AY30" s="200"/>
      <c r="AZ30" s="198"/>
      <c r="BA30" s="198"/>
      <c r="BB30" s="198"/>
      <c r="BC30" s="198"/>
      <c r="BD30" s="198"/>
      <c r="BE30" s="198"/>
      <c r="BF30" s="198"/>
      <c r="BG30" s="198"/>
      <c r="BH30" s="198"/>
      <c r="BI30" s="198"/>
      <c r="BJ30" s="997"/>
      <c r="BK30" s="178"/>
      <c r="BL30" s="190" t="s">
        <v>255</v>
      </c>
      <c r="BM30" s="191">
        <v>462100</v>
      </c>
      <c r="BN30" s="935"/>
      <c r="BO30" s="192">
        <v>4620</v>
      </c>
      <c r="BP30" s="193" t="s">
        <v>245</v>
      </c>
      <c r="BQ30" s="194" t="s">
        <v>246</v>
      </c>
      <c r="BR30" s="195" t="s">
        <v>244</v>
      </c>
      <c r="BS30" s="196" t="s">
        <v>247</v>
      </c>
      <c r="BT30" s="193" t="s">
        <v>244</v>
      </c>
      <c r="BU30" s="197">
        <v>1.9</v>
      </c>
      <c r="BV30" s="214"/>
      <c r="BW30" s="962"/>
      <c r="BX30" s="189"/>
      <c r="BY30" s="935"/>
      <c r="BZ30" s="991"/>
      <c r="CA30" s="935"/>
      <c r="CB30" s="995"/>
      <c r="CC30" s="923"/>
      <c r="CD30" s="923"/>
      <c r="CE30" s="923"/>
      <c r="CF30" s="920"/>
      <c r="CG30" s="923"/>
      <c r="CH30" s="987"/>
      <c r="CI30" s="989"/>
      <c r="CJ30" s="932"/>
      <c r="CK30" s="1013"/>
      <c r="CL30" s="989"/>
      <c r="CM30" s="1011" t="s">
        <v>298</v>
      </c>
      <c r="CN30" s="1012">
        <v>8700</v>
      </c>
      <c r="CO30" s="1013">
        <v>9700</v>
      </c>
      <c r="CP30" s="935"/>
      <c r="CQ30" s="1055"/>
      <c r="CR30" s="935"/>
      <c r="CS30" s="1014"/>
      <c r="CT30" s="935"/>
      <c r="CU30" s="1055"/>
      <c r="CV30" s="935"/>
      <c r="CW30" s="995"/>
      <c r="CX30" s="1017"/>
      <c r="CY30" s="923"/>
      <c r="CZ30" s="1017"/>
      <c r="DA30" s="920"/>
      <c r="DB30" s="1017"/>
      <c r="DC30" s="987"/>
      <c r="DD30" s="993"/>
      <c r="DE30" s="1023"/>
      <c r="DF30" s="1025"/>
      <c r="DG30" s="1025"/>
      <c r="DH30" s="1049"/>
      <c r="DI30" s="935"/>
      <c r="DJ30" s="1014"/>
      <c r="DK30" s="184"/>
      <c r="DL30" s="184"/>
    </row>
    <row r="31" spans="1:116" s="185" customFormat="1" ht="17.45" customHeight="1">
      <c r="A31" s="951"/>
      <c r="B31" s="944"/>
      <c r="C31" s="947"/>
      <c r="D31" s="949"/>
      <c r="E31" s="951"/>
      <c r="F31" s="177"/>
      <c r="G31" s="991"/>
      <c r="H31" s="1006"/>
      <c r="I31" s="991"/>
      <c r="J31" s="1006"/>
      <c r="K31" s="935"/>
      <c r="L31" s="1048"/>
      <c r="M31" s="1045"/>
      <c r="N31" s="1046"/>
      <c r="O31" s="1031"/>
      <c r="P31" s="1031"/>
      <c r="Q31" s="1032"/>
      <c r="R31" s="1031"/>
      <c r="S31" s="1035"/>
      <c r="T31" s="1035"/>
      <c r="U31" s="1048"/>
      <c r="V31" s="1045"/>
      <c r="W31" s="1046"/>
      <c r="X31" s="1031"/>
      <c r="Y31" s="1031"/>
      <c r="Z31" s="1032"/>
      <c r="AA31" s="1031"/>
      <c r="AB31" s="1035"/>
      <c r="AC31" s="980"/>
      <c r="AD31" s="962"/>
      <c r="AE31" s="1037"/>
      <c r="AF31" s="1040"/>
      <c r="AG31" s="1042"/>
      <c r="AH31" s="1045"/>
      <c r="AI31" s="1046"/>
      <c r="AJ31" s="1031"/>
      <c r="AK31" s="1031"/>
      <c r="AL31" s="1032"/>
      <c r="AM31" s="1031"/>
      <c r="AN31" s="1035"/>
      <c r="AO31" s="980"/>
      <c r="AP31" s="198"/>
      <c r="AQ31" s="198"/>
      <c r="AR31" s="198"/>
      <c r="AS31" s="198"/>
      <c r="AT31" s="198"/>
      <c r="AU31" s="198"/>
      <c r="AV31" s="198"/>
      <c r="AW31" s="198"/>
      <c r="AX31" s="198"/>
      <c r="AY31" s="201"/>
      <c r="AZ31" s="198"/>
      <c r="BA31" s="198"/>
      <c r="BB31" s="198"/>
      <c r="BC31" s="198"/>
      <c r="BD31" s="198"/>
      <c r="BE31" s="198"/>
      <c r="BF31" s="198"/>
      <c r="BG31" s="198"/>
      <c r="BH31" s="198"/>
      <c r="BI31" s="198"/>
      <c r="BJ31" s="997"/>
      <c r="BK31" s="178"/>
      <c r="BL31" s="190" t="s">
        <v>256</v>
      </c>
      <c r="BM31" s="191">
        <v>506500</v>
      </c>
      <c r="BN31" s="935"/>
      <c r="BO31" s="192">
        <v>5060</v>
      </c>
      <c r="BP31" s="193" t="s">
        <v>245</v>
      </c>
      <c r="BQ31" s="194" t="s">
        <v>246</v>
      </c>
      <c r="BR31" s="195" t="s">
        <v>244</v>
      </c>
      <c r="BS31" s="196" t="s">
        <v>247</v>
      </c>
      <c r="BT31" s="193" t="s">
        <v>244</v>
      </c>
      <c r="BU31" s="197">
        <v>1.7</v>
      </c>
      <c r="BV31" s="214"/>
      <c r="BW31" s="962"/>
      <c r="BX31" s="189" t="s">
        <v>258</v>
      </c>
      <c r="BY31" s="935"/>
      <c r="BZ31" s="992"/>
      <c r="CA31" s="935"/>
      <c r="CB31" s="996"/>
      <c r="CC31" s="983"/>
      <c r="CD31" s="983"/>
      <c r="CE31" s="983"/>
      <c r="CF31" s="985"/>
      <c r="CG31" s="983"/>
      <c r="CH31" s="988"/>
      <c r="CI31" s="989"/>
      <c r="CJ31" s="1057"/>
      <c r="CK31" s="1053"/>
      <c r="CL31" s="989"/>
      <c r="CM31" s="1051"/>
      <c r="CN31" s="1052"/>
      <c r="CO31" s="1053"/>
      <c r="CP31" s="935"/>
      <c r="CQ31" s="1056"/>
      <c r="CR31" s="935"/>
      <c r="CS31" s="1015"/>
      <c r="CT31" s="935"/>
      <c r="CU31" s="1055"/>
      <c r="CV31" s="935"/>
      <c r="CW31" s="996"/>
      <c r="CX31" s="1018"/>
      <c r="CY31" s="983"/>
      <c r="CZ31" s="1018"/>
      <c r="DA31" s="985"/>
      <c r="DB31" s="1018"/>
      <c r="DC31" s="988"/>
      <c r="DD31" s="993"/>
      <c r="DE31" s="1024"/>
      <c r="DF31" s="1026"/>
      <c r="DG31" s="1026"/>
      <c r="DH31" s="1050"/>
      <c r="DI31" s="935"/>
      <c r="DJ31" s="1015"/>
      <c r="DK31" s="184"/>
      <c r="DL31" s="184"/>
    </row>
    <row r="32" spans="1:116" s="185" customFormat="1" ht="17.45" customHeight="1">
      <c r="A32" s="950" t="s">
        <v>170</v>
      </c>
      <c r="B32" s="944"/>
      <c r="C32" s="1027" t="s">
        <v>299</v>
      </c>
      <c r="D32" s="948" t="s">
        <v>250</v>
      </c>
      <c r="E32" s="950" t="s">
        <v>291</v>
      </c>
      <c r="F32" s="177"/>
      <c r="G32" s="952">
        <v>190470</v>
      </c>
      <c r="H32" s="954">
        <v>283260</v>
      </c>
      <c r="I32" s="952">
        <v>187440</v>
      </c>
      <c r="J32" s="954">
        <v>280230</v>
      </c>
      <c r="K32" s="935" t="s">
        <v>244</v>
      </c>
      <c r="L32" s="931">
        <v>1780</v>
      </c>
      <c r="M32" s="933">
        <v>2700</v>
      </c>
      <c r="N32" s="938" t="s">
        <v>245</v>
      </c>
      <c r="O32" s="922" t="s">
        <v>246</v>
      </c>
      <c r="P32" s="922" t="s">
        <v>244</v>
      </c>
      <c r="Q32" s="919" t="s">
        <v>247</v>
      </c>
      <c r="R32" s="922" t="s">
        <v>244</v>
      </c>
      <c r="S32" s="925">
        <v>2.9</v>
      </c>
      <c r="T32" s="928">
        <v>2.8</v>
      </c>
      <c r="U32" s="931">
        <v>1750</v>
      </c>
      <c r="V32" s="933">
        <v>2670</v>
      </c>
      <c r="W32" s="938" t="s">
        <v>245</v>
      </c>
      <c r="X32" s="922" t="s">
        <v>246</v>
      </c>
      <c r="Y32" s="922" t="s">
        <v>244</v>
      </c>
      <c r="Z32" s="919" t="s">
        <v>247</v>
      </c>
      <c r="AA32" s="922" t="s">
        <v>244</v>
      </c>
      <c r="AB32" s="925">
        <v>2.8</v>
      </c>
      <c r="AC32" s="959">
        <v>2.8</v>
      </c>
      <c r="AD32" s="962" t="s">
        <v>244</v>
      </c>
      <c r="AE32" s="963">
        <v>185590</v>
      </c>
      <c r="AF32" s="965">
        <v>92790</v>
      </c>
      <c r="AG32" s="967">
        <v>1850</v>
      </c>
      <c r="AH32" s="933">
        <v>920</v>
      </c>
      <c r="AI32" s="938" t="s">
        <v>245</v>
      </c>
      <c r="AJ32" s="922" t="s">
        <v>246</v>
      </c>
      <c r="AK32" s="922" t="s">
        <v>244</v>
      </c>
      <c r="AL32" s="919" t="s">
        <v>247</v>
      </c>
      <c r="AM32" s="922" t="s">
        <v>244</v>
      </c>
      <c r="AN32" s="925">
        <v>2.6</v>
      </c>
      <c r="AO32" s="959">
        <v>2.6</v>
      </c>
      <c r="AP32" s="972" t="s">
        <v>244</v>
      </c>
      <c r="AQ32" s="969">
        <v>167030</v>
      </c>
      <c r="AR32" s="972" t="s">
        <v>244</v>
      </c>
      <c r="AS32" s="973">
        <v>1670</v>
      </c>
      <c r="AT32" s="922" t="s">
        <v>245</v>
      </c>
      <c r="AU32" s="922" t="s">
        <v>246</v>
      </c>
      <c r="AV32" s="922" t="s">
        <v>244</v>
      </c>
      <c r="AW32" s="919" t="s">
        <v>247</v>
      </c>
      <c r="AX32" s="922" t="s">
        <v>244</v>
      </c>
      <c r="AY32" s="978">
        <v>2.6</v>
      </c>
      <c r="AZ32" s="972" t="s">
        <v>244</v>
      </c>
      <c r="BA32" s="969">
        <v>18560</v>
      </c>
      <c r="BB32" s="972" t="s">
        <v>244</v>
      </c>
      <c r="BC32" s="973">
        <v>180</v>
      </c>
      <c r="BD32" s="922" t="s">
        <v>245</v>
      </c>
      <c r="BE32" s="922" t="s">
        <v>246</v>
      </c>
      <c r="BF32" s="922" t="s">
        <v>244</v>
      </c>
      <c r="BG32" s="919" t="s">
        <v>247</v>
      </c>
      <c r="BH32" s="922" t="s">
        <v>244</v>
      </c>
      <c r="BI32" s="978">
        <v>2.5</v>
      </c>
      <c r="BJ32" s="993"/>
      <c r="BK32" s="178"/>
      <c r="BL32" s="190" t="s">
        <v>257</v>
      </c>
      <c r="BM32" s="191">
        <v>550800</v>
      </c>
      <c r="BN32" s="935"/>
      <c r="BO32" s="192">
        <v>5500</v>
      </c>
      <c r="BP32" s="193" t="s">
        <v>245</v>
      </c>
      <c r="BQ32" s="194" t="s">
        <v>246</v>
      </c>
      <c r="BR32" s="195" t="s">
        <v>244</v>
      </c>
      <c r="BS32" s="196" t="s">
        <v>247</v>
      </c>
      <c r="BT32" s="193" t="s">
        <v>244</v>
      </c>
      <c r="BU32" s="197">
        <v>1.8</v>
      </c>
      <c r="BV32" s="214"/>
      <c r="BW32" s="962"/>
      <c r="BX32" s="202" t="s">
        <v>260</v>
      </c>
      <c r="BY32" s="935" t="s">
        <v>244</v>
      </c>
      <c r="BZ32" s="990">
        <v>30590</v>
      </c>
      <c r="CA32" s="935" t="s">
        <v>244</v>
      </c>
      <c r="CB32" s="994">
        <v>240</v>
      </c>
      <c r="CC32" s="982" t="s">
        <v>245</v>
      </c>
      <c r="CD32" s="982" t="s">
        <v>246</v>
      </c>
      <c r="CE32" s="982" t="s">
        <v>244</v>
      </c>
      <c r="CF32" s="984" t="s">
        <v>247</v>
      </c>
      <c r="CG32" s="982" t="s">
        <v>244</v>
      </c>
      <c r="CH32" s="986">
        <v>6.5</v>
      </c>
      <c r="CI32" s="989" t="s">
        <v>244</v>
      </c>
      <c r="CJ32" s="931">
        <v>2100</v>
      </c>
      <c r="CK32" s="1058">
        <v>2300</v>
      </c>
      <c r="CL32" s="989" t="s">
        <v>244</v>
      </c>
      <c r="CM32" s="1059" t="s">
        <v>292</v>
      </c>
      <c r="CN32" s="1060">
        <v>25700</v>
      </c>
      <c r="CO32" s="1058">
        <v>28600</v>
      </c>
      <c r="CP32" s="935" t="s">
        <v>249</v>
      </c>
      <c r="CQ32" s="1054">
        <v>1330</v>
      </c>
      <c r="CR32" s="935" t="s">
        <v>249</v>
      </c>
      <c r="CS32" s="1009" t="s">
        <v>300</v>
      </c>
      <c r="CT32" s="935" t="s">
        <v>249</v>
      </c>
      <c r="CU32" s="1054">
        <v>28100</v>
      </c>
      <c r="CV32" s="935" t="s">
        <v>201</v>
      </c>
      <c r="CW32" s="994">
        <v>280</v>
      </c>
      <c r="CX32" s="1016" t="s">
        <v>245</v>
      </c>
      <c r="CY32" s="982" t="s">
        <v>246</v>
      </c>
      <c r="CZ32" s="1016" t="s">
        <v>244</v>
      </c>
      <c r="DA32" s="984" t="s">
        <v>247</v>
      </c>
      <c r="DB32" s="1016" t="s">
        <v>244</v>
      </c>
      <c r="DC32" s="986">
        <v>0.8</v>
      </c>
      <c r="DD32" s="993" t="s">
        <v>249</v>
      </c>
      <c r="DE32" s="1019" t="s">
        <v>354</v>
      </c>
      <c r="DF32" s="1021" t="s">
        <v>354</v>
      </c>
      <c r="DG32" s="1021" t="s">
        <v>354</v>
      </c>
      <c r="DH32" s="1067" t="s">
        <v>354</v>
      </c>
      <c r="DI32" s="203"/>
      <c r="DJ32" s="1062" t="s">
        <v>301</v>
      </c>
      <c r="DK32" s="184"/>
      <c r="DL32" s="184"/>
    </row>
    <row r="33" spans="1:116" s="185" customFormat="1" ht="17.45" customHeight="1">
      <c r="A33" s="951"/>
      <c r="B33" s="944"/>
      <c r="C33" s="1028"/>
      <c r="D33" s="949"/>
      <c r="E33" s="951"/>
      <c r="F33" s="177"/>
      <c r="G33" s="953"/>
      <c r="H33" s="955"/>
      <c r="I33" s="953"/>
      <c r="J33" s="955"/>
      <c r="K33" s="935"/>
      <c r="L33" s="932"/>
      <c r="M33" s="934"/>
      <c r="N33" s="939"/>
      <c r="O33" s="923"/>
      <c r="P33" s="923"/>
      <c r="Q33" s="920"/>
      <c r="R33" s="923"/>
      <c r="S33" s="926"/>
      <c r="T33" s="929"/>
      <c r="U33" s="932"/>
      <c r="V33" s="934"/>
      <c r="W33" s="939"/>
      <c r="X33" s="923"/>
      <c r="Y33" s="923"/>
      <c r="Z33" s="920"/>
      <c r="AA33" s="923"/>
      <c r="AB33" s="926"/>
      <c r="AC33" s="960"/>
      <c r="AD33" s="962"/>
      <c r="AE33" s="964"/>
      <c r="AF33" s="966"/>
      <c r="AG33" s="968"/>
      <c r="AH33" s="934"/>
      <c r="AI33" s="939"/>
      <c r="AJ33" s="923"/>
      <c r="AK33" s="923"/>
      <c r="AL33" s="920"/>
      <c r="AM33" s="923"/>
      <c r="AN33" s="926"/>
      <c r="AO33" s="960"/>
      <c r="AP33" s="972"/>
      <c r="AQ33" s="970"/>
      <c r="AR33" s="972"/>
      <c r="AS33" s="974"/>
      <c r="AT33" s="923"/>
      <c r="AU33" s="923"/>
      <c r="AV33" s="923"/>
      <c r="AW33" s="920"/>
      <c r="AX33" s="923"/>
      <c r="AY33" s="979"/>
      <c r="AZ33" s="972"/>
      <c r="BA33" s="970"/>
      <c r="BB33" s="972"/>
      <c r="BC33" s="974"/>
      <c r="BD33" s="923"/>
      <c r="BE33" s="923"/>
      <c r="BF33" s="923"/>
      <c r="BG33" s="920"/>
      <c r="BH33" s="923"/>
      <c r="BI33" s="979"/>
      <c r="BJ33" s="993"/>
      <c r="BK33" s="178"/>
      <c r="BL33" s="190" t="s">
        <v>259</v>
      </c>
      <c r="BM33" s="191">
        <v>595100</v>
      </c>
      <c r="BN33" s="935"/>
      <c r="BO33" s="192">
        <v>5950</v>
      </c>
      <c r="BP33" s="193" t="s">
        <v>245</v>
      </c>
      <c r="BQ33" s="194" t="s">
        <v>246</v>
      </c>
      <c r="BR33" s="195" t="s">
        <v>244</v>
      </c>
      <c r="BS33" s="196" t="s">
        <v>247</v>
      </c>
      <c r="BT33" s="193" t="s">
        <v>244</v>
      </c>
      <c r="BU33" s="197">
        <v>1.9</v>
      </c>
      <c r="BV33" s="214"/>
      <c r="BW33" s="962"/>
      <c r="BX33" s="189"/>
      <c r="BY33" s="935"/>
      <c r="BZ33" s="991"/>
      <c r="CA33" s="935"/>
      <c r="CB33" s="995"/>
      <c r="CC33" s="923"/>
      <c r="CD33" s="923"/>
      <c r="CE33" s="923"/>
      <c r="CF33" s="920"/>
      <c r="CG33" s="923"/>
      <c r="CH33" s="987"/>
      <c r="CI33" s="989"/>
      <c r="CJ33" s="932"/>
      <c r="CK33" s="1013"/>
      <c r="CL33" s="989"/>
      <c r="CM33" s="1011"/>
      <c r="CN33" s="1012"/>
      <c r="CO33" s="1013"/>
      <c r="CP33" s="935"/>
      <c r="CQ33" s="1055"/>
      <c r="CR33" s="935"/>
      <c r="CS33" s="1010"/>
      <c r="CT33" s="935"/>
      <c r="CU33" s="1055"/>
      <c r="CV33" s="935"/>
      <c r="CW33" s="995"/>
      <c r="CX33" s="1017"/>
      <c r="CY33" s="923"/>
      <c r="CZ33" s="1017"/>
      <c r="DA33" s="920"/>
      <c r="DB33" s="1017"/>
      <c r="DC33" s="987"/>
      <c r="DD33" s="993"/>
      <c r="DE33" s="1020"/>
      <c r="DF33" s="1022"/>
      <c r="DG33" s="1022"/>
      <c r="DH33" s="1068"/>
      <c r="DI33" s="203"/>
      <c r="DJ33" s="1063"/>
      <c r="DK33" s="184"/>
      <c r="DL33" s="184"/>
    </row>
    <row r="34" spans="1:116" s="185" customFormat="1" ht="17.45" customHeight="1">
      <c r="A34" s="951"/>
      <c r="B34" s="944"/>
      <c r="C34" s="1028"/>
      <c r="D34" s="949"/>
      <c r="E34" s="951"/>
      <c r="F34" s="177"/>
      <c r="G34" s="953"/>
      <c r="H34" s="955"/>
      <c r="I34" s="953"/>
      <c r="J34" s="955"/>
      <c r="K34" s="935"/>
      <c r="L34" s="932"/>
      <c r="M34" s="934"/>
      <c r="N34" s="939"/>
      <c r="O34" s="923"/>
      <c r="P34" s="923"/>
      <c r="Q34" s="920"/>
      <c r="R34" s="923"/>
      <c r="S34" s="926"/>
      <c r="T34" s="929"/>
      <c r="U34" s="932"/>
      <c r="V34" s="934"/>
      <c r="W34" s="939"/>
      <c r="X34" s="923"/>
      <c r="Y34" s="923"/>
      <c r="Z34" s="920"/>
      <c r="AA34" s="923"/>
      <c r="AB34" s="926"/>
      <c r="AC34" s="960"/>
      <c r="AD34" s="962"/>
      <c r="AE34" s="964"/>
      <c r="AF34" s="966"/>
      <c r="AG34" s="968"/>
      <c r="AH34" s="934"/>
      <c r="AI34" s="939"/>
      <c r="AJ34" s="923"/>
      <c r="AK34" s="923"/>
      <c r="AL34" s="920"/>
      <c r="AM34" s="923"/>
      <c r="AN34" s="926"/>
      <c r="AO34" s="960"/>
      <c r="AP34" s="972"/>
      <c r="AQ34" s="970"/>
      <c r="AR34" s="972"/>
      <c r="AS34" s="974"/>
      <c r="AT34" s="923"/>
      <c r="AU34" s="923"/>
      <c r="AV34" s="923"/>
      <c r="AW34" s="920"/>
      <c r="AX34" s="923"/>
      <c r="AY34" s="979"/>
      <c r="AZ34" s="972"/>
      <c r="BA34" s="970"/>
      <c r="BB34" s="972"/>
      <c r="BC34" s="974"/>
      <c r="BD34" s="923"/>
      <c r="BE34" s="923"/>
      <c r="BF34" s="923"/>
      <c r="BG34" s="920"/>
      <c r="BH34" s="923"/>
      <c r="BI34" s="979"/>
      <c r="BJ34" s="993"/>
      <c r="BK34" s="178"/>
      <c r="BL34" s="190" t="s">
        <v>261</v>
      </c>
      <c r="BM34" s="191">
        <v>639500</v>
      </c>
      <c r="BN34" s="935"/>
      <c r="BO34" s="192">
        <v>6390</v>
      </c>
      <c r="BP34" s="193" t="s">
        <v>245</v>
      </c>
      <c r="BQ34" s="194" t="s">
        <v>246</v>
      </c>
      <c r="BR34" s="195" t="s">
        <v>244</v>
      </c>
      <c r="BS34" s="196" t="s">
        <v>247</v>
      </c>
      <c r="BT34" s="193" t="s">
        <v>244</v>
      </c>
      <c r="BU34" s="197">
        <v>1.9</v>
      </c>
      <c r="BV34" s="214"/>
      <c r="BW34" s="962"/>
      <c r="BX34" s="189"/>
      <c r="BY34" s="935"/>
      <c r="BZ34" s="991"/>
      <c r="CA34" s="935"/>
      <c r="CB34" s="995"/>
      <c r="CC34" s="923"/>
      <c r="CD34" s="923"/>
      <c r="CE34" s="923"/>
      <c r="CF34" s="920"/>
      <c r="CG34" s="923"/>
      <c r="CH34" s="987"/>
      <c r="CI34" s="989"/>
      <c r="CJ34" s="932"/>
      <c r="CK34" s="1013"/>
      <c r="CL34" s="989"/>
      <c r="CM34" s="1011" t="s">
        <v>295</v>
      </c>
      <c r="CN34" s="1012">
        <v>14200</v>
      </c>
      <c r="CO34" s="1013">
        <v>15700</v>
      </c>
      <c r="CP34" s="935"/>
      <c r="CQ34" s="1055"/>
      <c r="CR34" s="935"/>
      <c r="CS34" s="1010"/>
      <c r="CT34" s="935"/>
      <c r="CU34" s="1055"/>
      <c r="CV34" s="935"/>
      <c r="CW34" s="995"/>
      <c r="CX34" s="1017"/>
      <c r="CY34" s="923"/>
      <c r="CZ34" s="1017"/>
      <c r="DA34" s="920"/>
      <c r="DB34" s="1017"/>
      <c r="DC34" s="987"/>
      <c r="DD34" s="993"/>
      <c r="DE34" s="1020"/>
      <c r="DF34" s="1022"/>
      <c r="DG34" s="1022"/>
      <c r="DH34" s="1068"/>
      <c r="DI34" s="203"/>
      <c r="DJ34" s="204" t="s">
        <v>302</v>
      </c>
      <c r="DK34" s="184"/>
      <c r="DL34" s="184"/>
    </row>
    <row r="35" spans="1:116" s="185" customFormat="1" ht="17.45" customHeight="1">
      <c r="A35" s="951"/>
      <c r="B35" s="944"/>
      <c r="C35" s="1028"/>
      <c r="D35" s="949"/>
      <c r="E35" s="951"/>
      <c r="F35" s="177"/>
      <c r="G35" s="953"/>
      <c r="H35" s="955"/>
      <c r="I35" s="953"/>
      <c r="J35" s="955"/>
      <c r="K35" s="935"/>
      <c r="L35" s="932"/>
      <c r="M35" s="934"/>
      <c r="N35" s="940"/>
      <c r="O35" s="924"/>
      <c r="P35" s="924"/>
      <c r="Q35" s="921"/>
      <c r="R35" s="924"/>
      <c r="S35" s="927"/>
      <c r="T35" s="930"/>
      <c r="U35" s="932"/>
      <c r="V35" s="934"/>
      <c r="W35" s="940"/>
      <c r="X35" s="924"/>
      <c r="Y35" s="924"/>
      <c r="Z35" s="921"/>
      <c r="AA35" s="924"/>
      <c r="AB35" s="927"/>
      <c r="AC35" s="961"/>
      <c r="AD35" s="962"/>
      <c r="AE35" s="964"/>
      <c r="AF35" s="966"/>
      <c r="AG35" s="968"/>
      <c r="AH35" s="934"/>
      <c r="AI35" s="940"/>
      <c r="AJ35" s="924"/>
      <c r="AK35" s="924"/>
      <c r="AL35" s="921"/>
      <c r="AM35" s="924"/>
      <c r="AN35" s="927"/>
      <c r="AO35" s="961"/>
      <c r="AP35" s="972"/>
      <c r="AQ35" s="971"/>
      <c r="AR35" s="972"/>
      <c r="AS35" s="975"/>
      <c r="AT35" s="976"/>
      <c r="AU35" s="976"/>
      <c r="AV35" s="976"/>
      <c r="AW35" s="977"/>
      <c r="AX35" s="976"/>
      <c r="AY35" s="980"/>
      <c r="AZ35" s="972"/>
      <c r="BA35" s="971"/>
      <c r="BB35" s="972"/>
      <c r="BC35" s="975"/>
      <c r="BD35" s="976"/>
      <c r="BE35" s="976"/>
      <c r="BF35" s="976"/>
      <c r="BG35" s="977"/>
      <c r="BH35" s="976"/>
      <c r="BI35" s="980"/>
      <c r="BJ35" s="993"/>
      <c r="BK35" s="178"/>
      <c r="BL35" s="190" t="s">
        <v>262</v>
      </c>
      <c r="BM35" s="191">
        <v>683800</v>
      </c>
      <c r="BN35" s="935"/>
      <c r="BO35" s="192">
        <v>6830</v>
      </c>
      <c r="BP35" s="193" t="s">
        <v>245</v>
      </c>
      <c r="BQ35" s="194" t="s">
        <v>246</v>
      </c>
      <c r="BR35" s="195" t="s">
        <v>244</v>
      </c>
      <c r="BS35" s="196" t="s">
        <v>247</v>
      </c>
      <c r="BT35" s="193" t="s">
        <v>244</v>
      </c>
      <c r="BU35" s="197">
        <v>1.8</v>
      </c>
      <c r="BV35" s="214"/>
      <c r="BW35" s="962"/>
      <c r="BX35" s="189"/>
      <c r="BY35" s="935"/>
      <c r="BZ35" s="991"/>
      <c r="CA35" s="935"/>
      <c r="CB35" s="995"/>
      <c r="CC35" s="923"/>
      <c r="CD35" s="923"/>
      <c r="CE35" s="923"/>
      <c r="CF35" s="920"/>
      <c r="CG35" s="923"/>
      <c r="CH35" s="987"/>
      <c r="CI35" s="989"/>
      <c r="CJ35" s="932"/>
      <c r="CK35" s="1013"/>
      <c r="CL35" s="989"/>
      <c r="CM35" s="1011"/>
      <c r="CN35" s="1012"/>
      <c r="CO35" s="1013"/>
      <c r="CP35" s="935"/>
      <c r="CQ35" s="1055"/>
      <c r="CR35" s="935"/>
      <c r="CS35" s="1010"/>
      <c r="CT35" s="935"/>
      <c r="CU35" s="1055"/>
      <c r="CV35" s="935"/>
      <c r="CW35" s="995"/>
      <c r="CX35" s="1017"/>
      <c r="CY35" s="923"/>
      <c r="CZ35" s="1017"/>
      <c r="DA35" s="920"/>
      <c r="DB35" s="1017"/>
      <c r="DC35" s="987"/>
      <c r="DD35" s="993"/>
      <c r="DE35" s="1020"/>
      <c r="DF35" s="1022"/>
      <c r="DG35" s="1022"/>
      <c r="DH35" s="1068"/>
      <c r="DI35" s="203"/>
      <c r="DJ35" s="205">
        <v>0.8</v>
      </c>
      <c r="DK35" s="184"/>
      <c r="DL35" s="184"/>
    </row>
    <row r="36" spans="1:116" s="185" customFormat="1" ht="17.45" customHeight="1">
      <c r="A36" s="1002" t="s">
        <v>171</v>
      </c>
      <c r="B36" s="944"/>
      <c r="C36" s="1028"/>
      <c r="D36" s="949"/>
      <c r="E36" s="1002" t="s">
        <v>50</v>
      </c>
      <c r="F36" s="177"/>
      <c r="G36" s="1003">
        <v>283260</v>
      </c>
      <c r="H36" s="1004"/>
      <c r="I36" s="1003">
        <v>280230</v>
      </c>
      <c r="J36" s="1004"/>
      <c r="K36" s="935" t="s">
        <v>244</v>
      </c>
      <c r="L36" s="1047">
        <v>2700</v>
      </c>
      <c r="M36" s="1043"/>
      <c r="N36" s="939" t="s">
        <v>245</v>
      </c>
      <c r="O36" s="923" t="s">
        <v>246</v>
      </c>
      <c r="P36" s="923" t="s">
        <v>244</v>
      </c>
      <c r="Q36" s="920" t="s">
        <v>247</v>
      </c>
      <c r="R36" s="923" t="s">
        <v>244</v>
      </c>
      <c r="S36" s="1033">
        <v>2.8</v>
      </c>
      <c r="T36" s="1034"/>
      <c r="U36" s="1047">
        <v>2670</v>
      </c>
      <c r="V36" s="1043"/>
      <c r="W36" s="939" t="s">
        <v>245</v>
      </c>
      <c r="X36" s="923" t="s">
        <v>246</v>
      </c>
      <c r="Y36" s="923" t="s">
        <v>244</v>
      </c>
      <c r="Z36" s="920" t="s">
        <v>247</v>
      </c>
      <c r="AA36" s="923" t="s">
        <v>244</v>
      </c>
      <c r="AB36" s="1033">
        <v>2.8</v>
      </c>
      <c r="AC36" s="979"/>
      <c r="AD36" s="962" t="s">
        <v>244</v>
      </c>
      <c r="AE36" s="1036">
        <v>92790</v>
      </c>
      <c r="AF36" s="1038"/>
      <c r="AG36" s="1041">
        <v>920</v>
      </c>
      <c r="AH36" s="1043"/>
      <c r="AI36" s="939" t="s">
        <v>245</v>
      </c>
      <c r="AJ36" s="923" t="s">
        <v>246</v>
      </c>
      <c r="AK36" s="923" t="s">
        <v>244</v>
      </c>
      <c r="AL36" s="920" t="s">
        <v>247</v>
      </c>
      <c r="AM36" s="923" t="s">
        <v>244</v>
      </c>
      <c r="AN36" s="1033">
        <v>2.6</v>
      </c>
      <c r="AO36" s="979"/>
      <c r="AP36" s="198"/>
      <c r="AQ36" s="198"/>
      <c r="AR36" s="198"/>
      <c r="AS36" s="198"/>
      <c r="AT36" s="198"/>
      <c r="AU36" s="198"/>
      <c r="AV36" s="198"/>
      <c r="AW36" s="198"/>
      <c r="AX36" s="198"/>
      <c r="AY36" s="199"/>
      <c r="AZ36" s="198"/>
      <c r="BA36" s="198"/>
      <c r="BB36" s="198"/>
      <c r="BC36" s="198"/>
      <c r="BD36" s="198"/>
      <c r="BE36" s="198"/>
      <c r="BF36" s="198"/>
      <c r="BG36" s="198"/>
      <c r="BH36" s="198"/>
      <c r="BI36" s="198"/>
      <c r="BJ36" s="997"/>
      <c r="BK36" s="178"/>
      <c r="BL36" s="190" t="s">
        <v>303</v>
      </c>
      <c r="BM36" s="191">
        <v>728100</v>
      </c>
      <c r="BN36" s="935"/>
      <c r="BO36" s="192">
        <v>7280</v>
      </c>
      <c r="BP36" s="193" t="s">
        <v>245</v>
      </c>
      <c r="BQ36" s="194" t="s">
        <v>246</v>
      </c>
      <c r="BR36" s="195" t="s">
        <v>244</v>
      </c>
      <c r="BS36" s="196" t="s">
        <v>247</v>
      </c>
      <c r="BT36" s="193" t="s">
        <v>244</v>
      </c>
      <c r="BU36" s="197">
        <v>1.8</v>
      </c>
      <c r="BV36" s="214"/>
      <c r="BW36" s="962"/>
      <c r="BX36" s="189"/>
      <c r="BY36" s="935"/>
      <c r="BZ36" s="991"/>
      <c r="CA36" s="935"/>
      <c r="CB36" s="995"/>
      <c r="CC36" s="923"/>
      <c r="CD36" s="923"/>
      <c r="CE36" s="923"/>
      <c r="CF36" s="920"/>
      <c r="CG36" s="923"/>
      <c r="CH36" s="987"/>
      <c r="CI36" s="989"/>
      <c r="CJ36" s="932"/>
      <c r="CK36" s="1013"/>
      <c r="CL36" s="989"/>
      <c r="CM36" s="1011" t="s">
        <v>297</v>
      </c>
      <c r="CN36" s="1012">
        <v>12300</v>
      </c>
      <c r="CO36" s="1013">
        <v>13700</v>
      </c>
      <c r="CP36" s="935"/>
      <c r="CQ36" s="1055"/>
      <c r="CR36" s="935"/>
      <c r="CS36" s="1014">
        <v>0.08</v>
      </c>
      <c r="CT36" s="935"/>
      <c r="CU36" s="1055"/>
      <c r="CV36" s="935"/>
      <c r="CW36" s="995"/>
      <c r="CX36" s="1017"/>
      <c r="CY36" s="923"/>
      <c r="CZ36" s="1017"/>
      <c r="DA36" s="920"/>
      <c r="DB36" s="1017"/>
      <c r="DC36" s="987"/>
      <c r="DD36" s="993"/>
      <c r="DE36" s="1023">
        <v>0.01</v>
      </c>
      <c r="DF36" s="1025">
        <v>0.03</v>
      </c>
      <c r="DG36" s="1025">
        <v>0.04</v>
      </c>
      <c r="DH36" s="1049">
        <v>0.06</v>
      </c>
      <c r="DI36" s="203"/>
      <c r="DJ36" s="204" t="s">
        <v>304</v>
      </c>
      <c r="DK36" s="184"/>
      <c r="DL36" s="184"/>
    </row>
    <row r="37" spans="1:116" s="185" customFormat="1" ht="17.45" customHeight="1">
      <c r="A37" s="951"/>
      <c r="B37" s="944"/>
      <c r="C37" s="1028"/>
      <c r="D37" s="949"/>
      <c r="E37" s="951"/>
      <c r="F37" s="177"/>
      <c r="G37" s="991"/>
      <c r="H37" s="1005"/>
      <c r="I37" s="991"/>
      <c r="J37" s="1005"/>
      <c r="K37" s="935"/>
      <c r="L37" s="1000"/>
      <c r="M37" s="1044"/>
      <c r="N37" s="939"/>
      <c r="O37" s="923"/>
      <c r="P37" s="923"/>
      <c r="Q37" s="920"/>
      <c r="R37" s="923"/>
      <c r="S37" s="1034"/>
      <c r="T37" s="1034"/>
      <c r="U37" s="1000"/>
      <c r="V37" s="1044"/>
      <c r="W37" s="939"/>
      <c r="X37" s="923"/>
      <c r="Y37" s="923"/>
      <c r="Z37" s="920"/>
      <c r="AA37" s="923"/>
      <c r="AB37" s="1034"/>
      <c r="AC37" s="979"/>
      <c r="AD37" s="962"/>
      <c r="AE37" s="1037"/>
      <c r="AF37" s="1039"/>
      <c r="AG37" s="1042"/>
      <c r="AH37" s="1044"/>
      <c r="AI37" s="939"/>
      <c r="AJ37" s="923"/>
      <c r="AK37" s="923"/>
      <c r="AL37" s="920"/>
      <c r="AM37" s="923"/>
      <c r="AN37" s="1034"/>
      <c r="AO37" s="979"/>
      <c r="AP37" s="198"/>
      <c r="AQ37" s="198"/>
      <c r="AR37" s="198"/>
      <c r="AS37" s="198"/>
      <c r="AT37" s="198"/>
      <c r="AU37" s="198"/>
      <c r="AV37" s="198"/>
      <c r="AW37" s="198"/>
      <c r="AX37" s="198"/>
      <c r="AY37" s="200"/>
      <c r="AZ37" s="198"/>
      <c r="BA37" s="198"/>
      <c r="BB37" s="198"/>
      <c r="BC37" s="198"/>
      <c r="BD37" s="198"/>
      <c r="BE37" s="198"/>
      <c r="BF37" s="198"/>
      <c r="BG37" s="198"/>
      <c r="BH37" s="198"/>
      <c r="BI37" s="198"/>
      <c r="BJ37" s="997"/>
      <c r="BK37" s="178"/>
      <c r="BL37" s="190" t="s">
        <v>263</v>
      </c>
      <c r="BM37" s="191">
        <v>772500</v>
      </c>
      <c r="BN37" s="935"/>
      <c r="BO37" s="192">
        <v>7720</v>
      </c>
      <c r="BP37" s="193" t="s">
        <v>245</v>
      </c>
      <c r="BQ37" s="194" t="s">
        <v>246</v>
      </c>
      <c r="BR37" s="195" t="s">
        <v>244</v>
      </c>
      <c r="BS37" s="196" t="s">
        <v>247</v>
      </c>
      <c r="BT37" s="193" t="s">
        <v>244</v>
      </c>
      <c r="BU37" s="197">
        <v>1.9</v>
      </c>
      <c r="BV37" s="214"/>
      <c r="BW37" s="962"/>
      <c r="BX37" s="189"/>
      <c r="BY37" s="935"/>
      <c r="BZ37" s="991"/>
      <c r="CA37" s="935"/>
      <c r="CB37" s="995"/>
      <c r="CC37" s="923"/>
      <c r="CD37" s="923"/>
      <c r="CE37" s="923"/>
      <c r="CF37" s="920"/>
      <c r="CG37" s="923"/>
      <c r="CH37" s="987"/>
      <c r="CI37" s="989"/>
      <c r="CJ37" s="932"/>
      <c r="CK37" s="1013"/>
      <c r="CL37" s="989"/>
      <c r="CM37" s="1011"/>
      <c r="CN37" s="1012"/>
      <c r="CO37" s="1013"/>
      <c r="CP37" s="935"/>
      <c r="CQ37" s="1055"/>
      <c r="CR37" s="935"/>
      <c r="CS37" s="1014"/>
      <c r="CT37" s="935"/>
      <c r="CU37" s="1055"/>
      <c r="CV37" s="935"/>
      <c r="CW37" s="995"/>
      <c r="CX37" s="1017"/>
      <c r="CY37" s="923"/>
      <c r="CZ37" s="1017"/>
      <c r="DA37" s="920"/>
      <c r="DB37" s="1017"/>
      <c r="DC37" s="987"/>
      <c r="DD37" s="993"/>
      <c r="DE37" s="1023"/>
      <c r="DF37" s="1025"/>
      <c r="DG37" s="1025"/>
      <c r="DH37" s="1049"/>
      <c r="DI37" s="203"/>
      <c r="DJ37" s="205">
        <v>0.75</v>
      </c>
      <c r="DK37" s="184"/>
      <c r="DL37" s="184"/>
    </row>
    <row r="38" spans="1:116" s="185" customFormat="1" ht="17.45" customHeight="1">
      <c r="A38" s="951"/>
      <c r="B38" s="944"/>
      <c r="C38" s="1028"/>
      <c r="D38" s="949"/>
      <c r="E38" s="951"/>
      <c r="F38" s="177"/>
      <c r="G38" s="991"/>
      <c r="H38" s="1005"/>
      <c r="I38" s="991"/>
      <c r="J38" s="1005"/>
      <c r="K38" s="935"/>
      <c r="L38" s="1000"/>
      <c r="M38" s="1044"/>
      <c r="N38" s="939"/>
      <c r="O38" s="923"/>
      <c r="P38" s="923"/>
      <c r="Q38" s="920"/>
      <c r="R38" s="923"/>
      <c r="S38" s="1034"/>
      <c r="T38" s="1034"/>
      <c r="U38" s="1000"/>
      <c r="V38" s="1044"/>
      <c r="W38" s="939"/>
      <c r="X38" s="923"/>
      <c r="Y38" s="923"/>
      <c r="Z38" s="920"/>
      <c r="AA38" s="923"/>
      <c r="AB38" s="1034"/>
      <c r="AC38" s="979"/>
      <c r="AD38" s="962"/>
      <c r="AE38" s="1037"/>
      <c r="AF38" s="1039"/>
      <c r="AG38" s="1042"/>
      <c r="AH38" s="1044"/>
      <c r="AI38" s="939"/>
      <c r="AJ38" s="923"/>
      <c r="AK38" s="923"/>
      <c r="AL38" s="920"/>
      <c r="AM38" s="923"/>
      <c r="AN38" s="1034"/>
      <c r="AO38" s="979"/>
      <c r="AP38" s="198"/>
      <c r="AQ38" s="198"/>
      <c r="AR38" s="198"/>
      <c r="AS38" s="198"/>
      <c r="AT38" s="198"/>
      <c r="AU38" s="198"/>
      <c r="AV38" s="198"/>
      <c r="AW38" s="198"/>
      <c r="AX38" s="198"/>
      <c r="AY38" s="200"/>
      <c r="AZ38" s="198"/>
      <c r="BA38" s="198"/>
      <c r="BB38" s="198"/>
      <c r="BC38" s="198"/>
      <c r="BD38" s="198"/>
      <c r="BE38" s="198"/>
      <c r="BF38" s="198"/>
      <c r="BG38" s="198"/>
      <c r="BH38" s="198"/>
      <c r="BI38" s="198"/>
      <c r="BJ38" s="997"/>
      <c r="BK38" s="178"/>
      <c r="BL38" s="190" t="s">
        <v>264</v>
      </c>
      <c r="BM38" s="191">
        <v>816800</v>
      </c>
      <c r="BN38" s="935"/>
      <c r="BO38" s="192">
        <v>8160</v>
      </c>
      <c r="BP38" s="193" t="s">
        <v>245</v>
      </c>
      <c r="BQ38" s="194" t="s">
        <v>246</v>
      </c>
      <c r="BR38" s="195" t="s">
        <v>244</v>
      </c>
      <c r="BS38" s="196" t="s">
        <v>247</v>
      </c>
      <c r="BT38" s="193" t="s">
        <v>244</v>
      </c>
      <c r="BU38" s="197">
        <v>1.9</v>
      </c>
      <c r="BV38" s="214"/>
      <c r="BW38" s="962"/>
      <c r="BX38" s="189"/>
      <c r="BY38" s="935"/>
      <c r="BZ38" s="991"/>
      <c r="CA38" s="935"/>
      <c r="CB38" s="995"/>
      <c r="CC38" s="923"/>
      <c r="CD38" s="923"/>
      <c r="CE38" s="923"/>
      <c r="CF38" s="920"/>
      <c r="CG38" s="923"/>
      <c r="CH38" s="987"/>
      <c r="CI38" s="989"/>
      <c r="CJ38" s="932"/>
      <c r="CK38" s="1013"/>
      <c r="CL38" s="989"/>
      <c r="CM38" s="1011" t="s">
        <v>298</v>
      </c>
      <c r="CN38" s="1012">
        <v>11000</v>
      </c>
      <c r="CO38" s="1013">
        <v>12300</v>
      </c>
      <c r="CP38" s="935"/>
      <c r="CQ38" s="1055"/>
      <c r="CR38" s="935"/>
      <c r="CS38" s="1014"/>
      <c r="CT38" s="935"/>
      <c r="CU38" s="1055"/>
      <c r="CV38" s="935"/>
      <c r="CW38" s="995"/>
      <c r="CX38" s="1017"/>
      <c r="CY38" s="923"/>
      <c r="CZ38" s="1017"/>
      <c r="DA38" s="920"/>
      <c r="DB38" s="1017"/>
      <c r="DC38" s="987"/>
      <c r="DD38" s="993"/>
      <c r="DE38" s="1023"/>
      <c r="DF38" s="1025"/>
      <c r="DG38" s="1025"/>
      <c r="DH38" s="1049"/>
      <c r="DI38" s="203"/>
      <c r="DJ38" s="204" t="s">
        <v>305</v>
      </c>
      <c r="DK38" s="184"/>
      <c r="DL38" s="184"/>
    </row>
    <row r="39" spans="1:116" s="185" customFormat="1" ht="17.45" customHeight="1">
      <c r="A39" s="1064"/>
      <c r="B39" s="945"/>
      <c r="C39" s="1029"/>
      <c r="D39" s="1030"/>
      <c r="E39" s="1064"/>
      <c r="F39" s="177"/>
      <c r="G39" s="991"/>
      <c r="H39" s="1006"/>
      <c r="I39" s="991"/>
      <c r="J39" s="1006"/>
      <c r="K39" s="935"/>
      <c r="L39" s="1048"/>
      <c r="M39" s="1045"/>
      <c r="N39" s="1046"/>
      <c r="O39" s="1031"/>
      <c r="P39" s="1031"/>
      <c r="Q39" s="1032"/>
      <c r="R39" s="1031"/>
      <c r="S39" s="1035"/>
      <c r="T39" s="1035"/>
      <c r="U39" s="1048"/>
      <c r="V39" s="1045"/>
      <c r="W39" s="1046"/>
      <c r="X39" s="1031"/>
      <c r="Y39" s="1031"/>
      <c r="Z39" s="1032"/>
      <c r="AA39" s="1031"/>
      <c r="AB39" s="1035"/>
      <c r="AC39" s="980"/>
      <c r="AD39" s="962"/>
      <c r="AE39" s="1037"/>
      <c r="AF39" s="1040"/>
      <c r="AG39" s="1042"/>
      <c r="AH39" s="1045"/>
      <c r="AI39" s="1046"/>
      <c r="AJ39" s="1031"/>
      <c r="AK39" s="1031"/>
      <c r="AL39" s="1032"/>
      <c r="AM39" s="1031"/>
      <c r="AN39" s="1035"/>
      <c r="AO39" s="980"/>
      <c r="AP39" s="198"/>
      <c r="AQ39" s="198"/>
      <c r="AR39" s="198"/>
      <c r="AS39" s="198"/>
      <c r="AT39" s="198"/>
      <c r="AU39" s="198"/>
      <c r="AV39" s="198"/>
      <c r="AW39" s="198"/>
      <c r="AX39" s="198"/>
      <c r="AY39" s="201"/>
      <c r="AZ39" s="198"/>
      <c r="BA39" s="198"/>
      <c r="BB39" s="198"/>
      <c r="BC39" s="198"/>
      <c r="BD39" s="198"/>
      <c r="BE39" s="198"/>
      <c r="BF39" s="198"/>
      <c r="BG39" s="198"/>
      <c r="BH39" s="198"/>
      <c r="BI39" s="198"/>
      <c r="BJ39" s="997"/>
      <c r="BK39" s="178"/>
      <c r="BL39" s="206" t="s">
        <v>265</v>
      </c>
      <c r="BM39" s="207">
        <v>861100</v>
      </c>
      <c r="BN39" s="935"/>
      <c r="BO39" s="208">
        <v>8610</v>
      </c>
      <c r="BP39" s="209" t="s">
        <v>245</v>
      </c>
      <c r="BQ39" s="210" t="s">
        <v>246</v>
      </c>
      <c r="BR39" s="211" t="s">
        <v>244</v>
      </c>
      <c r="BS39" s="212" t="s">
        <v>247</v>
      </c>
      <c r="BT39" s="209" t="s">
        <v>244</v>
      </c>
      <c r="BU39" s="197">
        <v>1.9</v>
      </c>
      <c r="BV39" s="214"/>
      <c r="BW39" s="962"/>
      <c r="BX39" s="189"/>
      <c r="BY39" s="935"/>
      <c r="BZ39" s="992"/>
      <c r="CA39" s="935"/>
      <c r="CB39" s="996"/>
      <c r="CC39" s="983"/>
      <c r="CD39" s="983"/>
      <c r="CE39" s="983"/>
      <c r="CF39" s="985"/>
      <c r="CG39" s="983"/>
      <c r="CH39" s="988"/>
      <c r="CI39" s="989"/>
      <c r="CJ39" s="1057"/>
      <c r="CK39" s="1053"/>
      <c r="CL39" s="989"/>
      <c r="CM39" s="1051"/>
      <c r="CN39" s="1052"/>
      <c r="CO39" s="1053"/>
      <c r="CP39" s="935"/>
      <c r="CQ39" s="1056"/>
      <c r="CR39" s="935"/>
      <c r="CS39" s="1015"/>
      <c r="CT39" s="935"/>
      <c r="CU39" s="1055"/>
      <c r="CV39" s="935"/>
      <c r="CW39" s="996"/>
      <c r="CX39" s="1018"/>
      <c r="CY39" s="983"/>
      <c r="CZ39" s="1018"/>
      <c r="DA39" s="985"/>
      <c r="DB39" s="1018"/>
      <c r="DC39" s="988"/>
      <c r="DD39" s="993"/>
      <c r="DE39" s="1024"/>
      <c r="DF39" s="1026"/>
      <c r="DG39" s="1026"/>
      <c r="DH39" s="1050"/>
      <c r="DI39" s="203"/>
      <c r="DJ39" s="205">
        <v>0.7</v>
      </c>
      <c r="DK39" s="184"/>
      <c r="DL39" s="184"/>
    </row>
    <row r="40" spans="1:116" s="185" customFormat="1" ht="17.45" customHeight="1">
      <c r="A40" s="950" t="s">
        <v>172</v>
      </c>
      <c r="B40" s="943" t="s">
        <v>267</v>
      </c>
      <c r="C40" s="946" t="s">
        <v>290</v>
      </c>
      <c r="D40" s="948" t="s">
        <v>250</v>
      </c>
      <c r="E40" s="950" t="s">
        <v>291</v>
      </c>
      <c r="F40" s="177"/>
      <c r="G40" s="952">
        <v>239000</v>
      </c>
      <c r="H40" s="954">
        <v>331060</v>
      </c>
      <c r="I40" s="952">
        <v>234190</v>
      </c>
      <c r="J40" s="954">
        <v>326250</v>
      </c>
      <c r="K40" s="935" t="s">
        <v>244</v>
      </c>
      <c r="L40" s="931">
        <v>2270</v>
      </c>
      <c r="M40" s="933">
        <v>3190</v>
      </c>
      <c r="N40" s="938" t="s">
        <v>245</v>
      </c>
      <c r="O40" s="922" t="s">
        <v>246</v>
      </c>
      <c r="P40" s="922" t="s">
        <v>244</v>
      </c>
      <c r="Q40" s="919" t="s">
        <v>247</v>
      </c>
      <c r="R40" s="922" t="s">
        <v>244</v>
      </c>
      <c r="S40" s="925">
        <v>3</v>
      </c>
      <c r="T40" s="928">
        <v>2.9</v>
      </c>
      <c r="U40" s="931">
        <v>2220</v>
      </c>
      <c r="V40" s="933">
        <v>3140</v>
      </c>
      <c r="W40" s="938" t="s">
        <v>245</v>
      </c>
      <c r="X40" s="922" t="s">
        <v>246</v>
      </c>
      <c r="Y40" s="922" t="s">
        <v>244</v>
      </c>
      <c r="Z40" s="919" t="s">
        <v>247</v>
      </c>
      <c r="AA40" s="922" t="s">
        <v>244</v>
      </c>
      <c r="AB40" s="925">
        <v>2.9</v>
      </c>
      <c r="AC40" s="959">
        <v>2.8</v>
      </c>
      <c r="AD40" s="962" t="s">
        <v>244</v>
      </c>
      <c r="AE40" s="963">
        <v>184130</v>
      </c>
      <c r="AF40" s="965">
        <v>92060</v>
      </c>
      <c r="AG40" s="967">
        <v>1840</v>
      </c>
      <c r="AH40" s="933">
        <v>920</v>
      </c>
      <c r="AI40" s="938" t="s">
        <v>245</v>
      </c>
      <c r="AJ40" s="922" t="s">
        <v>246</v>
      </c>
      <c r="AK40" s="922" t="s">
        <v>244</v>
      </c>
      <c r="AL40" s="919" t="s">
        <v>247</v>
      </c>
      <c r="AM40" s="922" t="s">
        <v>244</v>
      </c>
      <c r="AN40" s="925">
        <v>2.6</v>
      </c>
      <c r="AO40" s="959">
        <v>2.6</v>
      </c>
      <c r="AP40" s="972" t="s">
        <v>244</v>
      </c>
      <c r="AQ40" s="969">
        <v>165720</v>
      </c>
      <c r="AR40" s="972" t="s">
        <v>244</v>
      </c>
      <c r="AS40" s="973">
        <v>1650</v>
      </c>
      <c r="AT40" s="922" t="s">
        <v>245</v>
      </c>
      <c r="AU40" s="922" t="s">
        <v>246</v>
      </c>
      <c r="AV40" s="922" t="s">
        <v>244</v>
      </c>
      <c r="AW40" s="919" t="s">
        <v>247</v>
      </c>
      <c r="AX40" s="922" t="s">
        <v>244</v>
      </c>
      <c r="AY40" s="978">
        <v>2.6</v>
      </c>
      <c r="AZ40" s="972" t="s">
        <v>244</v>
      </c>
      <c r="BA40" s="969">
        <v>18410</v>
      </c>
      <c r="BB40" s="972" t="s">
        <v>244</v>
      </c>
      <c r="BC40" s="973">
        <v>180</v>
      </c>
      <c r="BD40" s="922" t="s">
        <v>245</v>
      </c>
      <c r="BE40" s="922" t="s">
        <v>246</v>
      </c>
      <c r="BF40" s="922" t="s">
        <v>244</v>
      </c>
      <c r="BG40" s="919" t="s">
        <v>247</v>
      </c>
      <c r="BH40" s="922" t="s">
        <v>244</v>
      </c>
      <c r="BI40" s="978">
        <v>2.5</v>
      </c>
      <c r="BJ40" s="993" t="s">
        <v>201</v>
      </c>
      <c r="BK40" s="178"/>
      <c r="BL40" s="998" t="s">
        <v>251</v>
      </c>
      <c r="BM40" s="999"/>
      <c r="BN40" s="935" t="s">
        <v>244</v>
      </c>
      <c r="BO40" s="179"/>
      <c r="BP40" s="180"/>
      <c r="BQ40" s="180"/>
      <c r="BR40" s="180"/>
      <c r="BS40" s="180"/>
      <c r="BT40" s="180"/>
      <c r="BU40" s="181"/>
      <c r="BV40" s="214"/>
      <c r="BW40" s="962" t="s">
        <v>248</v>
      </c>
      <c r="BX40" s="183"/>
      <c r="BY40" s="935" t="s">
        <v>244</v>
      </c>
      <c r="BZ40" s="990">
        <v>45150</v>
      </c>
      <c r="CA40" s="935" t="s">
        <v>244</v>
      </c>
      <c r="CB40" s="994">
        <v>390</v>
      </c>
      <c r="CC40" s="982" t="s">
        <v>245</v>
      </c>
      <c r="CD40" s="982" t="s">
        <v>246</v>
      </c>
      <c r="CE40" s="982" t="s">
        <v>244</v>
      </c>
      <c r="CF40" s="984" t="s">
        <v>247</v>
      </c>
      <c r="CG40" s="982" t="s">
        <v>244</v>
      </c>
      <c r="CH40" s="986">
        <v>6.4</v>
      </c>
      <c r="CI40" s="989" t="s">
        <v>244</v>
      </c>
      <c r="CJ40" s="931">
        <v>3400</v>
      </c>
      <c r="CK40" s="1058">
        <v>3700</v>
      </c>
      <c r="CL40" s="989" t="s">
        <v>244</v>
      </c>
      <c r="CM40" s="1059" t="s">
        <v>292</v>
      </c>
      <c r="CN40" s="1060">
        <v>20300</v>
      </c>
      <c r="CO40" s="1058">
        <v>22600</v>
      </c>
      <c r="CP40" s="935" t="s">
        <v>249</v>
      </c>
      <c r="CQ40" s="1054">
        <v>2110</v>
      </c>
      <c r="CR40" s="935" t="s">
        <v>249</v>
      </c>
      <c r="CS40" s="1009" t="s">
        <v>300</v>
      </c>
      <c r="CT40" s="935" t="s">
        <v>249</v>
      </c>
      <c r="CU40" s="1054">
        <v>44060</v>
      </c>
      <c r="CV40" s="935" t="s">
        <v>201</v>
      </c>
      <c r="CW40" s="994">
        <v>440</v>
      </c>
      <c r="CX40" s="1016" t="s">
        <v>245</v>
      </c>
      <c r="CY40" s="982" t="s">
        <v>246</v>
      </c>
      <c r="CZ40" s="1016" t="s">
        <v>244</v>
      </c>
      <c r="DA40" s="984" t="s">
        <v>247</v>
      </c>
      <c r="DB40" s="1016" t="s">
        <v>244</v>
      </c>
      <c r="DC40" s="986">
        <v>0.8</v>
      </c>
      <c r="DD40" s="993" t="s">
        <v>249</v>
      </c>
      <c r="DE40" s="1019" t="s">
        <v>354</v>
      </c>
      <c r="DF40" s="1021" t="s">
        <v>354</v>
      </c>
      <c r="DG40" s="1021" t="s">
        <v>354</v>
      </c>
      <c r="DH40" s="1067" t="s">
        <v>354</v>
      </c>
      <c r="DI40" s="935"/>
      <c r="DJ40" s="1009" t="s">
        <v>306</v>
      </c>
      <c r="DK40" s="184"/>
      <c r="DL40" s="184"/>
    </row>
    <row r="41" spans="1:116" s="185" customFormat="1" ht="17.45" customHeight="1">
      <c r="A41" s="951"/>
      <c r="B41" s="944"/>
      <c r="C41" s="947"/>
      <c r="D41" s="949"/>
      <c r="E41" s="951"/>
      <c r="F41" s="177"/>
      <c r="G41" s="953"/>
      <c r="H41" s="955"/>
      <c r="I41" s="953"/>
      <c r="J41" s="955"/>
      <c r="K41" s="935"/>
      <c r="L41" s="932"/>
      <c r="M41" s="934"/>
      <c r="N41" s="939"/>
      <c r="O41" s="923"/>
      <c r="P41" s="923"/>
      <c r="Q41" s="920"/>
      <c r="R41" s="923"/>
      <c r="S41" s="926"/>
      <c r="T41" s="929"/>
      <c r="U41" s="932"/>
      <c r="V41" s="934"/>
      <c r="W41" s="939"/>
      <c r="X41" s="923"/>
      <c r="Y41" s="923"/>
      <c r="Z41" s="920"/>
      <c r="AA41" s="923"/>
      <c r="AB41" s="926"/>
      <c r="AC41" s="960"/>
      <c r="AD41" s="962"/>
      <c r="AE41" s="964"/>
      <c r="AF41" s="966"/>
      <c r="AG41" s="968"/>
      <c r="AH41" s="934"/>
      <c r="AI41" s="939"/>
      <c r="AJ41" s="923"/>
      <c r="AK41" s="923"/>
      <c r="AL41" s="920"/>
      <c r="AM41" s="923"/>
      <c r="AN41" s="926"/>
      <c r="AO41" s="960"/>
      <c r="AP41" s="972"/>
      <c r="AQ41" s="970"/>
      <c r="AR41" s="972"/>
      <c r="AS41" s="974"/>
      <c r="AT41" s="923"/>
      <c r="AU41" s="923"/>
      <c r="AV41" s="923"/>
      <c r="AW41" s="920"/>
      <c r="AX41" s="923"/>
      <c r="AY41" s="979"/>
      <c r="AZ41" s="972"/>
      <c r="BA41" s="970"/>
      <c r="BB41" s="972"/>
      <c r="BC41" s="974"/>
      <c r="BD41" s="923"/>
      <c r="BE41" s="923"/>
      <c r="BF41" s="923"/>
      <c r="BG41" s="920"/>
      <c r="BH41" s="923"/>
      <c r="BI41" s="979"/>
      <c r="BJ41" s="993"/>
      <c r="BK41" s="178"/>
      <c r="BL41" s="1000"/>
      <c r="BM41" s="1001"/>
      <c r="BN41" s="935"/>
      <c r="BO41" s="186"/>
      <c r="BP41" s="187"/>
      <c r="BQ41" s="187"/>
      <c r="BR41" s="187"/>
      <c r="BS41" s="187"/>
      <c r="BT41" s="187"/>
      <c r="BU41" s="188"/>
      <c r="BV41" s="214"/>
      <c r="BW41" s="962"/>
      <c r="BX41" s="189"/>
      <c r="BY41" s="935"/>
      <c r="BZ41" s="991"/>
      <c r="CA41" s="935"/>
      <c r="CB41" s="995"/>
      <c r="CC41" s="923"/>
      <c r="CD41" s="923"/>
      <c r="CE41" s="923"/>
      <c r="CF41" s="920"/>
      <c r="CG41" s="923"/>
      <c r="CH41" s="987"/>
      <c r="CI41" s="989"/>
      <c r="CJ41" s="932"/>
      <c r="CK41" s="1013"/>
      <c r="CL41" s="989"/>
      <c r="CM41" s="1011"/>
      <c r="CN41" s="1012"/>
      <c r="CO41" s="1013"/>
      <c r="CP41" s="935"/>
      <c r="CQ41" s="1055"/>
      <c r="CR41" s="935"/>
      <c r="CS41" s="1010"/>
      <c r="CT41" s="935"/>
      <c r="CU41" s="1055"/>
      <c r="CV41" s="935"/>
      <c r="CW41" s="995"/>
      <c r="CX41" s="1017"/>
      <c r="CY41" s="923"/>
      <c r="CZ41" s="1017"/>
      <c r="DA41" s="920"/>
      <c r="DB41" s="1017"/>
      <c r="DC41" s="987"/>
      <c r="DD41" s="993"/>
      <c r="DE41" s="1020"/>
      <c r="DF41" s="1022"/>
      <c r="DG41" s="1022"/>
      <c r="DH41" s="1068"/>
      <c r="DI41" s="935"/>
      <c r="DJ41" s="1010"/>
      <c r="DK41" s="184"/>
      <c r="DL41" s="184"/>
    </row>
    <row r="42" spans="1:116" s="185" customFormat="1" ht="17.45" customHeight="1">
      <c r="A42" s="951"/>
      <c r="B42" s="944"/>
      <c r="C42" s="947"/>
      <c r="D42" s="949"/>
      <c r="E42" s="951"/>
      <c r="F42" s="177"/>
      <c r="G42" s="953"/>
      <c r="H42" s="955"/>
      <c r="I42" s="953"/>
      <c r="J42" s="955"/>
      <c r="K42" s="935"/>
      <c r="L42" s="932"/>
      <c r="M42" s="934"/>
      <c r="N42" s="939"/>
      <c r="O42" s="923"/>
      <c r="P42" s="923"/>
      <c r="Q42" s="920"/>
      <c r="R42" s="923"/>
      <c r="S42" s="926"/>
      <c r="T42" s="929"/>
      <c r="U42" s="932"/>
      <c r="V42" s="934"/>
      <c r="W42" s="939"/>
      <c r="X42" s="923"/>
      <c r="Y42" s="923"/>
      <c r="Z42" s="920"/>
      <c r="AA42" s="923"/>
      <c r="AB42" s="926"/>
      <c r="AC42" s="960"/>
      <c r="AD42" s="962"/>
      <c r="AE42" s="964"/>
      <c r="AF42" s="966"/>
      <c r="AG42" s="968"/>
      <c r="AH42" s="934"/>
      <c r="AI42" s="939"/>
      <c r="AJ42" s="923"/>
      <c r="AK42" s="923"/>
      <c r="AL42" s="920"/>
      <c r="AM42" s="923"/>
      <c r="AN42" s="926"/>
      <c r="AO42" s="960"/>
      <c r="AP42" s="972"/>
      <c r="AQ42" s="970"/>
      <c r="AR42" s="972"/>
      <c r="AS42" s="974"/>
      <c r="AT42" s="923"/>
      <c r="AU42" s="923"/>
      <c r="AV42" s="923"/>
      <c r="AW42" s="920"/>
      <c r="AX42" s="923"/>
      <c r="AY42" s="979"/>
      <c r="AZ42" s="972"/>
      <c r="BA42" s="970"/>
      <c r="BB42" s="972"/>
      <c r="BC42" s="974"/>
      <c r="BD42" s="923"/>
      <c r="BE42" s="923"/>
      <c r="BF42" s="923"/>
      <c r="BG42" s="920"/>
      <c r="BH42" s="923"/>
      <c r="BI42" s="979"/>
      <c r="BJ42" s="993"/>
      <c r="BK42" s="178"/>
      <c r="BL42" s="190" t="s">
        <v>252</v>
      </c>
      <c r="BM42" s="191">
        <v>305000</v>
      </c>
      <c r="BN42" s="935"/>
      <c r="BO42" s="192">
        <v>3050</v>
      </c>
      <c r="BP42" s="193" t="s">
        <v>245</v>
      </c>
      <c r="BQ42" s="194" t="s">
        <v>246</v>
      </c>
      <c r="BR42" s="195" t="s">
        <v>244</v>
      </c>
      <c r="BS42" s="196" t="s">
        <v>247</v>
      </c>
      <c r="BT42" s="193" t="s">
        <v>244</v>
      </c>
      <c r="BU42" s="197">
        <v>1.8</v>
      </c>
      <c r="BV42" s="214"/>
      <c r="BW42" s="962"/>
      <c r="BX42" s="189"/>
      <c r="BY42" s="935"/>
      <c r="BZ42" s="991"/>
      <c r="CA42" s="935"/>
      <c r="CB42" s="995"/>
      <c r="CC42" s="923"/>
      <c r="CD42" s="923"/>
      <c r="CE42" s="923"/>
      <c r="CF42" s="920"/>
      <c r="CG42" s="923"/>
      <c r="CH42" s="987"/>
      <c r="CI42" s="989"/>
      <c r="CJ42" s="932"/>
      <c r="CK42" s="1013"/>
      <c r="CL42" s="989"/>
      <c r="CM42" s="1011" t="s">
        <v>295</v>
      </c>
      <c r="CN42" s="1012">
        <v>11200</v>
      </c>
      <c r="CO42" s="1013">
        <v>12400</v>
      </c>
      <c r="CP42" s="935"/>
      <c r="CQ42" s="1055"/>
      <c r="CR42" s="935"/>
      <c r="CS42" s="1010"/>
      <c r="CT42" s="935"/>
      <c r="CU42" s="1055"/>
      <c r="CV42" s="935"/>
      <c r="CW42" s="995"/>
      <c r="CX42" s="1017"/>
      <c r="CY42" s="923"/>
      <c r="CZ42" s="1017"/>
      <c r="DA42" s="920"/>
      <c r="DB42" s="1017"/>
      <c r="DC42" s="987"/>
      <c r="DD42" s="993"/>
      <c r="DE42" s="1020"/>
      <c r="DF42" s="1022"/>
      <c r="DG42" s="1022"/>
      <c r="DH42" s="1068"/>
      <c r="DI42" s="935"/>
      <c r="DJ42" s="1010"/>
      <c r="DK42" s="184"/>
      <c r="DL42" s="184"/>
    </row>
    <row r="43" spans="1:116" s="185" customFormat="1" ht="17.45" customHeight="1">
      <c r="A43" s="951"/>
      <c r="B43" s="944"/>
      <c r="C43" s="947"/>
      <c r="D43" s="949"/>
      <c r="E43" s="951"/>
      <c r="F43" s="177"/>
      <c r="G43" s="953"/>
      <c r="H43" s="955"/>
      <c r="I43" s="953"/>
      <c r="J43" s="955"/>
      <c r="K43" s="935"/>
      <c r="L43" s="932"/>
      <c r="M43" s="934"/>
      <c r="N43" s="940"/>
      <c r="O43" s="924"/>
      <c r="P43" s="924"/>
      <c r="Q43" s="921"/>
      <c r="R43" s="924"/>
      <c r="S43" s="927"/>
      <c r="T43" s="930"/>
      <c r="U43" s="932"/>
      <c r="V43" s="934"/>
      <c r="W43" s="940"/>
      <c r="X43" s="924"/>
      <c r="Y43" s="924"/>
      <c r="Z43" s="921"/>
      <c r="AA43" s="924"/>
      <c r="AB43" s="927"/>
      <c r="AC43" s="961"/>
      <c r="AD43" s="962"/>
      <c r="AE43" s="964"/>
      <c r="AF43" s="966"/>
      <c r="AG43" s="968"/>
      <c r="AH43" s="934"/>
      <c r="AI43" s="940"/>
      <c r="AJ43" s="924"/>
      <c r="AK43" s="924"/>
      <c r="AL43" s="921"/>
      <c r="AM43" s="924"/>
      <c r="AN43" s="927"/>
      <c r="AO43" s="961"/>
      <c r="AP43" s="972"/>
      <c r="AQ43" s="971"/>
      <c r="AR43" s="972"/>
      <c r="AS43" s="975"/>
      <c r="AT43" s="976"/>
      <c r="AU43" s="976"/>
      <c r="AV43" s="976"/>
      <c r="AW43" s="977"/>
      <c r="AX43" s="976"/>
      <c r="AY43" s="980"/>
      <c r="AZ43" s="972"/>
      <c r="BA43" s="971"/>
      <c r="BB43" s="972"/>
      <c r="BC43" s="975"/>
      <c r="BD43" s="976"/>
      <c r="BE43" s="976"/>
      <c r="BF43" s="976"/>
      <c r="BG43" s="977"/>
      <c r="BH43" s="976"/>
      <c r="BI43" s="980"/>
      <c r="BJ43" s="993"/>
      <c r="BK43" s="178"/>
      <c r="BL43" s="190" t="s">
        <v>296</v>
      </c>
      <c r="BM43" s="191">
        <v>327100</v>
      </c>
      <c r="BN43" s="935"/>
      <c r="BO43" s="192">
        <v>3270</v>
      </c>
      <c r="BP43" s="193" t="s">
        <v>245</v>
      </c>
      <c r="BQ43" s="194" t="s">
        <v>246</v>
      </c>
      <c r="BR43" s="195" t="s">
        <v>244</v>
      </c>
      <c r="BS43" s="196" t="s">
        <v>247</v>
      </c>
      <c r="BT43" s="193" t="s">
        <v>244</v>
      </c>
      <c r="BU43" s="197">
        <v>1.7</v>
      </c>
      <c r="BV43" s="214"/>
      <c r="BW43" s="962"/>
      <c r="BX43" s="189"/>
      <c r="BY43" s="935"/>
      <c r="BZ43" s="991"/>
      <c r="CA43" s="935"/>
      <c r="CB43" s="995"/>
      <c r="CC43" s="923"/>
      <c r="CD43" s="923"/>
      <c r="CE43" s="923"/>
      <c r="CF43" s="920"/>
      <c r="CG43" s="923"/>
      <c r="CH43" s="987"/>
      <c r="CI43" s="989"/>
      <c r="CJ43" s="932"/>
      <c r="CK43" s="1013"/>
      <c r="CL43" s="989"/>
      <c r="CM43" s="1011"/>
      <c r="CN43" s="1012"/>
      <c r="CO43" s="1013"/>
      <c r="CP43" s="935"/>
      <c r="CQ43" s="1055"/>
      <c r="CR43" s="935"/>
      <c r="CS43" s="1010"/>
      <c r="CT43" s="935"/>
      <c r="CU43" s="1055"/>
      <c r="CV43" s="935"/>
      <c r="CW43" s="995"/>
      <c r="CX43" s="1017"/>
      <c r="CY43" s="923"/>
      <c r="CZ43" s="1017"/>
      <c r="DA43" s="920"/>
      <c r="DB43" s="1017"/>
      <c r="DC43" s="987"/>
      <c r="DD43" s="993"/>
      <c r="DE43" s="1020"/>
      <c r="DF43" s="1022"/>
      <c r="DG43" s="1022"/>
      <c r="DH43" s="1068"/>
      <c r="DI43" s="935"/>
      <c r="DJ43" s="1010"/>
      <c r="DK43" s="184"/>
      <c r="DL43" s="184"/>
    </row>
    <row r="44" spans="1:116" s="185" customFormat="1" ht="17.45" customHeight="1">
      <c r="A44" s="1002" t="s">
        <v>173</v>
      </c>
      <c r="B44" s="944"/>
      <c r="C44" s="947"/>
      <c r="D44" s="949"/>
      <c r="E44" s="1002" t="s">
        <v>50</v>
      </c>
      <c r="F44" s="177"/>
      <c r="G44" s="1003">
        <v>331060</v>
      </c>
      <c r="H44" s="1004"/>
      <c r="I44" s="1003">
        <v>326250</v>
      </c>
      <c r="J44" s="1004"/>
      <c r="K44" s="935" t="s">
        <v>244</v>
      </c>
      <c r="L44" s="1047">
        <v>3190</v>
      </c>
      <c r="M44" s="1043"/>
      <c r="N44" s="939" t="s">
        <v>245</v>
      </c>
      <c r="O44" s="923" t="s">
        <v>246</v>
      </c>
      <c r="P44" s="923" t="s">
        <v>244</v>
      </c>
      <c r="Q44" s="920" t="s">
        <v>247</v>
      </c>
      <c r="R44" s="923" t="s">
        <v>244</v>
      </c>
      <c r="S44" s="1033">
        <v>2.9</v>
      </c>
      <c r="T44" s="1034"/>
      <c r="U44" s="1047">
        <v>3140</v>
      </c>
      <c r="V44" s="1043"/>
      <c r="W44" s="939" t="s">
        <v>245</v>
      </c>
      <c r="X44" s="923" t="s">
        <v>246</v>
      </c>
      <c r="Y44" s="923" t="s">
        <v>244</v>
      </c>
      <c r="Z44" s="920" t="s">
        <v>247</v>
      </c>
      <c r="AA44" s="923" t="s">
        <v>244</v>
      </c>
      <c r="AB44" s="1033">
        <v>2.8</v>
      </c>
      <c r="AC44" s="979"/>
      <c r="AD44" s="962" t="s">
        <v>244</v>
      </c>
      <c r="AE44" s="1036">
        <v>92060</v>
      </c>
      <c r="AF44" s="1038"/>
      <c r="AG44" s="1041">
        <v>920</v>
      </c>
      <c r="AH44" s="1043"/>
      <c r="AI44" s="939" t="s">
        <v>245</v>
      </c>
      <c r="AJ44" s="923" t="s">
        <v>246</v>
      </c>
      <c r="AK44" s="923" t="s">
        <v>244</v>
      </c>
      <c r="AL44" s="920" t="s">
        <v>247</v>
      </c>
      <c r="AM44" s="923" t="s">
        <v>244</v>
      </c>
      <c r="AN44" s="1033">
        <v>2.6</v>
      </c>
      <c r="AO44" s="979"/>
      <c r="AP44" s="198"/>
      <c r="AQ44" s="198"/>
      <c r="AR44" s="198"/>
      <c r="AS44" s="198"/>
      <c r="AT44" s="198"/>
      <c r="AU44" s="198"/>
      <c r="AV44" s="198"/>
      <c r="AW44" s="198"/>
      <c r="AX44" s="198"/>
      <c r="AY44" s="199"/>
      <c r="AZ44" s="198"/>
      <c r="BA44" s="198"/>
      <c r="BB44" s="198"/>
      <c r="BC44" s="198"/>
      <c r="BD44" s="198"/>
      <c r="BE44" s="198"/>
      <c r="BF44" s="198"/>
      <c r="BG44" s="198"/>
      <c r="BH44" s="198"/>
      <c r="BI44" s="198"/>
      <c r="BJ44" s="997"/>
      <c r="BK44" s="178"/>
      <c r="BL44" s="190" t="s">
        <v>253</v>
      </c>
      <c r="BM44" s="191">
        <v>371500</v>
      </c>
      <c r="BN44" s="935"/>
      <c r="BO44" s="192">
        <v>3710</v>
      </c>
      <c r="BP44" s="193" t="s">
        <v>245</v>
      </c>
      <c r="BQ44" s="194" t="s">
        <v>246</v>
      </c>
      <c r="BR44" s="195" t="s">
        <v>244</v>
      </c>
      <c r="BS44" s="196" t="s">
        <v>247</v>
      </c>
      <c r="BT44" s="193" t="s">
        <v>244</v>
      </c>
      <c r="BU44" s="197">
        <v>1.8</v>
      </c>
      <c r="BV44" s="214"/>
      <c r="BW44" s="962"/>
      <c r="BX44" s="189"/>
      <c r="BY44" s="935"/>
      <c r="BZ44" s="991"/>
      <c r="CA44" s="935"/>
      <c r="CB44" s="995"/>
      <c r="CC44" s="923"/>
      <c r="CD44" s="923"/>
      <c r="CE44" s="923"/>
      <c r="CF44" s="920"/>
      <c r="CG44" s="923"/>
      <c r="CH44" s="987"/>
      <c r="CI44" s="989"/>
      <c r="CJ44" s="932"/>
      <c r="CK44" s="1013"/>
      <c r="CL44" s="989"/>
      <c r="CM44" s="1011" t="s">
        <v>297</v>
      </c>
      <c r="CN44" s="1012">
        <v>9700</v>
      </c>
      <c r="CO44" s="1013">
        <v>10800</v>
      </c>
      <c r="CP44" s="935"/>
      <c r="CQ44" s="1055"/>
      <c r="CR44" s="935"/>
      <c r="CS44" s="1014">
        <v>0.08</v>
      </c>
      <c r="CT44" s="935"/>
      <c r="CU44" s="1055"/>
      <c r="CV44" s="935"/>
      <c r="CW44" s="995"/>
      <c r="CX44" s="1017"/>
      <c r="CY44" s="923"/>
      <c r="CZ44" s="1017"/>
      <c r="DA44" s="920"/>
      <c r="DB44" s="1017"/>
      <c r="DC44" s="987"/>
      <c r="DD44" s="993"/>
      <c r="DE44" s="1023">
        <v>0.01</v>
      </c>
      <c r="DF44" s="1025">
        <v>0.03</v>
      </c>
      <c r="DG44" s="1025">
        <v>0.04</v>
      </c>
      <c r="DH44" s="1049">
        <v>0.06</v>
      </c>
      <c r="DI44" s="935"/>
      <c r="DJ44" s="1014">
        <v>0.81</v>
      </c>
      <c r="DK44" s="184"/>
      <c r="DL44" s="184"/>
    </row>
    <row r="45" spans="1:116" s="185" customFormat="1" ht="17.45" customHeight="1">
      <c r="A45" s="951"/>
      <c r="B45" s="944"/>
      <c r="C45" s="947"/>
      <c r="D45" s="949"/>
      <c r="E45" s="951"/>
      <c r="F45" s="177"/>
      <c r="G45" s="991"/>
      <c r="H45" s="1005"/>
      <c r="I45" s="991"/>
      <c r="J45" s="1005"/>
      <c r="K45" s="935"/>
      <c r="L45" s="1000"/>
      <c r="M45" s="1044"/>
      <c r="N45" s="939"/>
      <c r="O45" s="923"/>
      <c r="P45" s="923"/>
      <c r="Q45" s="920"/>
      <c r="R45" s="923"/>
      <c r="S45" s="1034"/>
      <c r="T45" s="1034"/>
      <c r="U45" s="1000"/>
      <c r="V45" s="1044"/>
      <c r="W45" s="939"/>
      <c r="X45" s="923"/>
      <c r="Y45" s="923"/>
      <c r="Z45" s="920"/>
      <c r="AA45" s="923"/>
      <c r="AB45" s="1034"/>
      <c r="AC45" s="979"/>
      <c r="AD45" s="962"/>
      <c r="AE45" s="1037"/>
      <c r="AF45" s="1039"/>
      <c r="AG45" s="1042"/>
      <c r="AH45" s="1044"/>
      <c r="AI45" s="939"/>
      <c r="AJ45" s="923"/>
      <c r="AK45" s="923"/>
      <c r="AL45" s="920"/>
      <c r="AM45" s="923"/>
      <c r="AN45" s="1034"/>
      <c r="AO45" s="979"/>
      <c r="AP45" s="198"/>
      <c r="AQ45" s="198"/>
      <c r="AR45" s="198"/>
      <c r="AS45" s="198"/>
      <c r="AT45" s="198"/>
      <c r="AU45" s="198"/>
      <c r="AV45" s="198"/>
      <c r="AW45" s="198"/>
      <c r="AX45" s="198"/>
      <c r="AY45" s="200"/>
      <c r="AZ45" s="198"/>
      <c r="BA45" s="198"/>
      <c r="BB45" s="198"/>
      <c r="BC45" s="198"/>
      <c r="BD45" s="198"/>
      <c r="BE45" s="198"/>
      <c r="BF45" s="198"/>
      <c r="BG45" s="198"/>
      <c r="BH45" s="198"/>
      <c r="BI45" s="198"/>
      <c r="BJ45" s="997"/>
      <c r="BK45" s="178"/>
      <c r="BL45" s="190" t="s">
        <v>254</v>
      </c>
      <c r="BM45" s="191">
        <v>415800</v>
      </c>
      <c r="BN45" s="935"/>
      <c r="BO45" s="192">
        <v>4150</v>
      </c>
      <c r="BP45" s="193" t="s">
        <v>245</v>
      </c>
      <c r="BQ45" s="194" t="s">
        <v>246</v>
      </c>
      <c r="BR45" s="195" t="s">
        <v>244</v>
      </c>
      <c r="BS45" s="196" t="s">
        <v>247</v>
      </c>
      <c r="BT45" s="193" t="s">
        <v>244</v>
      </c>
      <c r="BU45" s="197">
        <v>1.9</v>
      </c>
      <c r="BV45" s="214"/>
      <c r="BW45" s="962"/>
      <c r="BX45" s="189"/>
      <c r="BY45" s="935"/>
      <c r="BZ45" s="991"/>
      <c r="CA45" s="935"/>
      <c r="CB45" s="995"/>
      <c r="CC45" s="923"/>
      <c r="CD45" s="923"/>
      <c r="CE45" s="923"/>
      <c r="CF45" s="920"/>
      <c r="CG45" s="923"/>
      <c r="CH45" s="987"/>
      <c r="CI45" s="989"/>
      <c r="CJ45" s="932"/>
      <c r="CK45" s="1013"/>
      <c r="CL45" s="989"/>
      <c r="CM45" s="1011"/>
      <c r="CN45" s="1012"/>
      <c r="CO45" s="1013"/>
      <c r="CP45" s="935"/>
      <c r="CQ45" s="1055"/>
      <c r="CR45" s="935"/>
      <c r="CS45" s="1014"/>
      <c r="CT45" s="935"/>
      <c r="CU45" s="1055"/>
      <c r="CV45" s="935"/>
      <c r="CW45" s="995"/>
      <c r="CX45" s="1017"/>
      <c r="CY45" s="923"/>
      <c r="CZ45" s="1017"/>
      <c r="DA45" s="920"/>
      <c r="DB45" s="1017"/>
      <c r="DC45" s="987"/>
      <c r="DD45" s="993"/>
      <c r="DE45" s="1023"/>
      <c r="DF45" s="1025"/>
      <c r="DG45" s="1025"/>
      <c r="DH45" s="1049"/>
      <c r="DI45" s="935"/>
      <c r="DJ45" s="1014"/>
      <c r="DK45" s="184"/>
      <c r="DL45" s="184"/>
    </row>
    <row r="46" spans="1:116" s="185" customFormat="1" ht="17.45" customHeight="1">
      <c r="A46" s="951"/>
      <c r="B46" s="944"/>
      <c r="C46" s="947"/>
      <c r="D46" s="949"/>
      <c r="E46" s="951"/>
      <c r="F46" s="177"/>
      <c r="G46" s="991"/>
      <c r="H46" s="1005"/>
      <c r="I46" s="991"/>
      <c r="J46" s="1005"/>
      <c r="K46" s="935"/>
      <c r="L46" s="1000"/>
      <c r="M46" s="1044"/>
      <c r="N46" s="939"/>
      <c r="O46" s="923"/>
      <c r="P46" s="923"/>
      <c r="Q46" s="920"/>
      <c r="R46" s="923"/>
      <c r="S46" s="1034"/>
      <c r="T46" s="1034"/>
      <c r="U46" s="1000"/>
      <c r="V46" s="1044"/>
      <c r="W46" s="939"/>
      <c r="X46" s="923"/>
      <c r="Y46" s="923"/>
      <c r="Z46" s="920"/>
      <c r="AA46" s="923"/>
      <c r="AB46" s="1034"/>
      <c r="AC46" s="979"/>
      <c r="AD46" s="962"/>
      <c r="AE46" s="1037"/>
      <c r="AF46" s="1039"/>
      <c r="AG46" s="1042"/>
      <c r="AH46" s="1044"/>
      <c r="AI46" s="939"/>
      <c r="AJ46" s="923"/>
      <c r="AK46" s="923"/>
      <c r="AL46" s="920"/>
      <c r="AM46" s="923"/>
      <c r="AN46" s="1034"/>
      <c r="AO46" s="979"/>
      <c r="AP46" s="198"/>
      <c r="AQ46" s="198"/>
      <c r="AR46" s="198"/>
      <c r="AS46" s="198"/>
      <c r="AT46" s="198"/>
      <c r="AU46" s="198"/>
      <c r="AV46" s="198"/>
      <c r="AW46" s="198"/>
      <c r="AX46" s="198"/>
      <c r="AY46" s="200"/>
      <c r="AZ46" s="198"/>
      <c r="BA46" s="198"/>
      <c r="BB46" s="198"/>
      <c r="BC46" s="198"/>
      <c r="BD46" s="198"/>
      <c r="BE46" s="198"/>
      <c r="BF46" s="198"/>
      <c r="BG46" s="198"/>
      <c r="BH46" s="198"/>
      <c r="BI46" s="198"/>
      <c r="BJ46" s="997"/>
      <c r="BK46" s="178"/>
      <c r="BL46" s="190" t="s">
        <v>255</v>
      </c>
      <c r="BM46" s="191">
        <v>460100</v>
      </c>
      <c r="BN46" s="935"/>
      <c r="BO46" s="192">
        <v>4600</v>
      </c>
      <c r="BP46" s="193" t="s">
        <v>245</v>
      </c>
      <c r="BQ46" s="194" t="s">
        <v>246</v>
      </c>
      <c r="BR46" s="195" t="s">
        <v>244</v>
      </c>
      <c r="BS46" s="196" t="s">
        <v>247</v>
      </c>
      <c r="BT46" s="193" t="s">
        <v>244</v>
      </c>
      <c r="BU46" s="197">
        <v>1.9</v>
      </c>
      <c r="BV46" s="214"/>
      <c r="BW46" s="962"/>
      <c r="BX46" s="189"/>
      <c r="BY46" s="935"/>
      <c r="BZ46" s="991"/>
      <c r="CA46" s="935"/>
      <c r="CB46" s="995"/>
      <c r="CC46" s="923"/>
      <c r="CD46" s="923"/>
      <c r="CE46" s="923"/>
      <c r="CF46" s="920"/>
      <c r="CG46" s="923"/>
      <c r="CH46" s="987"/>
      <c r="CI46" s="989"/>
      <c r="CJ46" s="932"/>
      <c r="CK46" s="1013"/>
      <c r="CL46" s="989"/>
      <c r="CM46" s="1011" t="s">
        <v>298</v>
      </c>
      <c r="CN46" s="1012">
        <v>8700</v>
      </c>
      <c r="CO46" s="1013">
        <v>9700</v>
      </c>
      <c r="CP46" s="935"/>
      <c r="CQ46" s="1055"/>
      <c r="CR46" s="935"/>
      <c r="CS46" s="1014"/>
      <c r="CT46" s="935"/>
      <c r="CU46" s="1055"/>
      <c r="CV46" s="935"/>
      <c r="CW46" s="995"/>
      <c r="CX46" s="1017"/>
      <c r="CY46" s="923"/>
      <c r="CZ46" s="1017"/>
      <c r="DA46" s="920"/>
      <c r="DB46" s="1017"/>
      <c r="DC46" s="987"/>
      <c r="DD46" s="993"/>
      <c r="DE46" s="1023"/>
      <c r="DF46" s="1025"/>
      <c r="DG46" s="1025"/>
      <c r="DH46" s="1049"/>
      <c r="DI46" s="935"/>
      <c r="DJ46" s="1014"/>
      <c r="DK46" s="184"/>
      <c r="DL46" s="184"/>
    </row>
    <row r="47" spans="1:116" s="185" customFormat="1" ht="17.45" customHeight="1">
      <c r="A47" s="951"/>
      <c r="B47" s="944"/>
      <c r="C47" s="947"/>
      <c r="D47" s="949"/>
      <c r="E47" s="951"/>
      <c r="F47" s="177"/>
      <c r="G47" s="991"/>
      <c r="H47" s="1006"/>
      <c r="I47" s="991"/>
      <c r="J47" s="1006"/>
      <c r="K47" s="935"/>
      <c r="L47" s="1048"/>
      <c r="M47" s="1045"/>
      <c r="N47" s="1046"/>
      <c r="O47" s="1031"/>
      <c r="P47" s="1031"/>
      <c r="Q47" s="1032"/>
      <c r="R47" s="1031"/>
      <c r="S47" s="1035"/>
      <c r="T47" s="1035"/>
      <c r="U47" s="1048"/>
      <c r="V47" s="1045"/>
      <c r="W47" s="1046"/>
      <c r="X47" s="1031"/>
      <c r="Y47" s="1031"/>
      <c r="Z47" s="1032"/>
      <c r="AA47" s="1031"/>
      <c r="AB47" s="1035"/>
      <c r="AC47" s="980"/>
      <c r="AD47" s="962"/>
      <c r="AE47" s="1037"/>
      <c r="AF47" s="1040"/>
      <c r="AG47" s="1042"/>
      <c r="AH47" s="1045"/>
      <c r="AI47" s="1046"/>
      <c r="AJ47" s="1031"/>
      <c r="AK47" s="1031"/>
      <c r="AL47" s="1032"/>
      <c r="AM47" s="1031"/>
      <c r="AN47" s="1035"/>
      <c r="AO47" s="980"/>
      <c r="AP47" s="198"/>
      <c r="AQ47" s="198"/>
      <c r="AR47" s="198"/>
      <c r="AS47" s="198"/>
      <c r="AT47" s="198"/>
      <c r="AU47" s="198"/>
      <c r="AV47" s="198"/>
      <c r="AW47" s="198"/>
      <c r="AX47" s="198"/>
      <c r="AY47" s="201"/>
      <c r="AZ47" s="198"/>
      <c r="BA47" s="198"/>
      <c r="BB47" s="198"/>
      <c r="BC47" s="198"/>
      <c r="BD47" s="198"/>
      <c r="BE47" s="198"/>
      <c r="BF47" s="198"/>
      <c r="BG47" s="198"/>
      <c r="BH47" s="198"/>
      <c r="BI47" s="198"/>
      <c r="BJ47" s="997"/>
      <c r="BK47" s="178"/>
      <c r="BL47" s="190" t="s">
        <v>256</v>
      </c>
      <c r="BM47" s="191">
        <v>504500</v>
      </c>
      <c r="BN47" s="935"/>
      <c r="BO47" s="192">
        <v>5040</v>
      </c>
      <c r="BP47" s="193" t="s">
        <v>245</v>
      </c>
      <c r="BQ47" s="194" t="s">
        <v>246</v>
      </c>
      <c r="BR47" s="195" t="s">
        <v>244</v>
      </c>
      <c r="BS47" s="196" t="s">
        <v>247</v>
      </c>
      <c r="BT47" s="193" t="s">
        <v>244</v>
      </c>
      <c r="BU47" s="197">
        <v>1.8</v>
      </c>
      <c r="BV47" s="214"/>
      <c r="BW47" s="962"/>
      <c r="BX47" s="189" t="s">
        <v>258</v>
      </c>
      <c r="BY47" s="935"/>
      <c r="BZ47" s="992"/>
      <c r="CA47" s="935"/>
      <c r="CB47" s="996"/>
      <c r="CC47" s="983"/>
      <c r="CD47" s="983"/>
      <c r="CE47" s="983"/>
      <c r="CF47" s="985"/>
      <c r="CG47" s="983"/>
      <c r="CH47" s="988"/>
      <c r="CI47" s="989"/>
      <c r="CJ47" s="1057"/>
      <c r="CK47" s="1053"/>
      <c r="CL47" s="989"/>
      <c r="CM47" s="1051"/>
      <c r="CN47" s="1052"/>
      <c r="CO47" s="1053"/>
      <c r="CP47" s="935"/>
      <c r="CQ47" s="1056"/>
      <c r="CR47" s="935"/>
      <c r="CS47" s="1015"/>
      <c r="CT47" s="935"/>
      <c r="CU47" s="1055"/>
      <c r="CV47" s="935"/>
      <c r="CW47" s="996"/>
      <c r="CX47" s="1018"/>
      <c r="CY47" s="983"/>
      <c r="CZ47" s="1018"/>
      <c r="DA47" s="985"/>
      <c r="DB47" s="1018"/>
      <c r="DC47" s="988"/>
      <c r="DD47" s="993"/>
      <c r="DE47" s="1024"/>
      <c r="DF47" s="1026"/>
      <c r="DG47" s="1026"/>
      <c r="DH47" s="1050"/>
      <c r="DI47" s="935"/>
      <c r="DJ47" s="1015"/>
      <c r="DK47" s="184"/>
      <c r="DL47" s="184"/>
    </row>
    <row r="48" spans="1:116" s="185" customFormat="1" ht="17.45" customHeight="1">
      <c r="A48" s="950" t="s">
        <v>174</v>
      </c>
      <c r="B48" s="944"/>
      <c r="C48" s="1027" t="s">
        <v>299</v>
      </c>
      <c r="D48" s="948" t="s">
        <v>250</v>
      </c>
      <c r="E48" s="950" t="s">
        <v>291</v>
      </c>
      <c r="F48" s="177"/>
      <c r="G48" s="952">
        <v>189210</v>
      </c>
      <c r="H48" s="954">
        <v>281270</v>
      </c>
      <c r="I48" s="952">
        <v>186170</v>
      </c>
      <c r="J48" s="954">
        <v>278230</v>
      </c>
      <c r="K48" s="935" t="s">
        <v>244</v>
      </c>
      <c r="L48" s="931">
        <v>1770</v>
      </c>
      <c r="M48" s="933">
        <v>2690</v>
      </c>
      <c r="N48" s="938" t="s">
        <v>245</v>
      </c>
      <c r="O48" s="922" t="s">
        <v>246</v>
      </c>
      <c r="P48" s="922" t="s">
        <v>244</v>
      </c>
      <c r="Q48" s="919" t="s">
        <v>247</v>
      </c>
      <c r="R48" s="922" t="s">
        <v>244</v>
      </c>
      <c r="S48" s="925">
        <v>2.9</v>
      </c>
      <c r="T48" s="928">
        <v>2.8</v>
      </c>
      <c r="U48" s="931">
        <v>1740</v>
      </c>
      <c r="V48" s="933">
        <v>2660</v>
      </c>
      <c r="W48" s="938" t="s">
        <v>245</v>
      </c>
      <c r="X48" s="922" t="s">
        <v>246</v>
      </c>
      <c r="Y48" s="922" t="s">
        <v>244</v>
      </c>
      <c r="Z48" s="919" t="s">
        <v>247</v>
      </c>
      <c r="AA48" s="922" t="s">
        <v>244</v>
      </c>
      <c r="AB48" s="925">
        <v>2.8</v>
      </c>
      <c r="AC48" s="959">
        <v>2.8</v>
      </c>
      <c r="AD48" s="962" t="s">
        <v>244</v>
      </c>
      <c r="AE48" s="963">
        <v>184130</v>
      </c>
      <c r="AF48" s="965">
        <v>92060</v>
      </c>
      <c r="AG48" s="967">
        <v>1840</v>
      </c>
      <c r="AH48" s="933">
        <v>920</v>
      </c>
      <c r="AI48" s="938" t="s">
        <v>245</v>
      </c>
      <c r="AJ48" s="922" t="s">
        <v>246</v>
      </c>
      <c r="AK48" s="922" t="s">
        <v>244</v>
      </c>
      <c r="AL48" s="919" t="s">
        <v>247</v>
      </c>
      <c r="AM48" s="922" t="s">
        <v>244</v>
      </c>
      <c r="AN48" s="925">
        <v>2.6</v>
      </c>
      <c r="AO48" s="959">
        <v>2.6</v>
      </c>
      <c r="AP48" s="972" t="s">
        <v>244</v>
      </c>
      <c r="AQ48" s="969">
        <v>165720</v>
      </c>
      <c r="AR48" s="972" t="s">
        <v>244</v>
      </c>
      <c r="AS48" s="973">
        <v>1650</v>
      </c>
      <c r="AT48" s="922" t="s">
        <v>245</v>
      </c>
      <c r="AU48" s="922" t="s">
        <v>246</v>
      </c>
      <c r="AV48" s="922" t="s">
        <v>244</v>
      </c>
      <c r="AW48" s="919" t="s">
        <v>247</v>
      </c>
      <c r="AX48" s="922" t="s">
        <v>244</v>
      </c>
      <c r="AY48" s="978">
        <v>2.6</v>
      </c>
      <c r="AZ48" s="972" t="s">
        <v>244</v>
      </c>
      <c r="BA48" s="969">
        <v>18410</v>
      </c>
      <c r="BB48" s="972" t="s">
        <v>244</v>
      </c>
      <c r="BC48" s="973">
        <v>180</v>
      </c>
      <c r="BD48" s="922" t="s">
        <v>245</v>
      </c>
      <c r="BE48" s="922" t="s">
        <v>246</v>
      </c>
      <c r="BF48" s="922" t="s">
        <v>244</v>
      </c>
      <c r="BG48" s="919" t="s">
        <v>247</v>
      </c>
      <c r="BH48" s="922" t="s">
        <v>244</v>
      </c>
      <c r="BI48" s="978">
        <v>2.5</v>
      </c>
      <c r="BJ48" s="993"/>
      <c r="BK48" s="178"/>
      <c r="BL48" s="190" t="s">
        <v>257</v>
      </c>
      <c r="BM48" s="191">
        <v>548800</v>
      </c>
      <c r="BN48" s="935"/>
      <c r="BO48" s="192">
        <v>5480</v>
      </c>
      <c r="BP48" s="193" t="s">
        <v>245</v>
      </c>
      <c r="BQ48" s="194" t="s">
        <v>246</v>
      </c>
      <c r="BR48" s="195" t="s">
        <v>244</v>
      </c>
      <c r="BS48" s="196" t="s">
        <v>247</v>
      </c>
      <c r="BT48" s="193" t="s">
        <v>244</v>
      </c>
      <c r="BU48" s="197">
        <v>1.8</v>
      </c>
      <c r="BV48" s="214"/>
      <c r="BW48" s="962"/>
      <c r="BX48" s="202" t="s">
        <v>260</v>
      </c>
      <c r="BY48" s="935" t="s">
        <v>244</v>
      </c>
      <c r="BZ48" s="990">
        <v>30590</v>
      </c>
      <c r="CA48" s="935" t="s">
        <v>244</v>
      </c>
      <c r="CB48" s="994">
        <v>240</v>
      </c>
      <c r="CC48" s="982" t="s">
        <v>245</v>
      </c>
      <c r="CD48" s="982" t="s">
        <v>246</v>
      </c>
      <c r="CE48" s="982" t="s">
        <v>244</v>
      </c>
      <c r="CF48" s="984" t="s">
        <v>247</v>
      </c>
      <c r="CG48" s="982" t="s">
        <v>244</v>
      </c>
      <c r="CH48" s="986">
        <v>6.5</v>
      </c>
      <c r="CI48" s="989" t="s">
        <v>244</v>
      </c>
      <c r="CJ48" s="931">
        <v>2100</v>
      </c>
      <c r="CK48" s="1058">
        <v>2300</v>
      </c>
      <c r="CL48" s="989" t="s">
        <v>244</v>
      </c>
      <c r="CM48" s="1059" t="s">
        <v>292</v>
      </c>
      <c r="CN48" s="1060">
        <v>25700</v>
      </c>
      <c r="CO48" s="1058">
        <v>28600</v>
      </c>
      <c r="CP48" s="935" t="s">
        <v>249</v>
      </c>
      <c r="CQ48" s="1054">
        <v>1330</v>
      </c>
      <c r="CR48" s="935" t="s">
        <v>249</v>
      </c>
      <c r="CS48" s="1009" t="s">
        <v>300</v>
      </c>
      <c r="CT48" s="935" t="s">
        <v>249</v>
      </c>
      <c r="CU48" s="1054">
        <v>27820</v>
      </c>
      <c r="CV48" s="935" t="s">
        <v>201</v>
      </c>
      <c r="CW48" s="994">
        <v>270</v>
      </c>
      <c r="CX48" s="1016" t="s">
        <v>245</v>
      </c>
      <c r="CY48" s="982" t="s">
        <v>246</v>
      </c>
      <c r="CZ48" s="1016" t="s">
        <v>244</v>
      </c>
      <c r="DA48" s="984" t="s">
        <v>247</v>
      </c>
      <c r="DB48" s="1016" t="s">
        <v>244</v>
      </c>
      <c r="DC48" s="986">
        <v>0.9</v>
      </c>
      <c r="DD48" s="993" t="s">
        <v>249</v>
      </c>
      <c r="DE48" s="1019" t="s">
        <v>354</v>
      </c>
      <c r="DF48" s="1021" t="s">
        <v>354</v>
      </c>
      <c r="DG48" s="1021" t="s">
        <v>354</v>
      </c>
      <c r="DH48" s="1067" t="s">
        <v>354</v>
      </c>
      <c r="DI48" s="203"/>
      <c r="DJ48" s="1062" t="s">
        <v>301</v>
      </c>
      <c r="DK48" s="184"/>
      <c r="DL48" s="184"/>
    </row>
    <row r="49" spans="1:116" s="185" customFormat="1" ht="17.45" customHeight="1">
      <c r="A49" s="951"/>
      <c r="B49" s="944"/>
      <c r="C49" s="1028"/>
      <c r="D49" s="949"/>
      <c r="E49" s="951"/>
      <c r="F49" s="177"/>
      <c r="G49" s="953"/>
      <c r="H49" s="955"/>
      <c r="I49" s="953"/>
      <c r="J49" s="955"/>
      <c r="K49" s="935"/>
      <c r="L49" s="932"/>
      <c r="M49" s="934"/>
      <c r="N49" s="939"/>
      <c r="O49" s="923"/>
      <c r="P49" s="923"/>
      <c r="Q49" s="920"/>
      <c r="R49" s="923"/>
      <c r="S49" s="926"/>
      <c r="T49" s="929"/>
      <c r="U49" s="932"/>
      <c r="V49" s="934"/>
      <c r="W49" s="939"/>
      <c r="X49" s="923"/>
      <c r="Y49" s="923"/>
      <c r="Z49" s="920"/>
      <c r="AA49" s="923"/>
      <c r="AB49" s="926"/>
      <c r="AC49" s="960"/>
      <c r="AD49" s="962"/>
      <c r="AE49" s="964"/>
      <c r="AF49" s="966"/>
      <c r="AG49" s="968"/>
      <c r="AH49" s="934"/>
      <c r="AI49" s="939"/>
      <c r="AJ49" s="923"/>
      <c r="AK49" s="923"/>
      <c r="AL49" s="920"/>
      <c r="AM49" s="923"/>
      <c r="AN49" s="926"/>
      <c r="AO49" s="960"/>
      <c r="AP49" s="972"/>
      <c r="AQ49" s="970"/>
      <c r="AR49" s="972"/>
      <c r="AS49" s="974"/>
      <c r="AT49" s="923"/>
      <c r="AU49" s="923"/>
      <c r="AV49" s="923"/>
      <c r="AW49" s="920"/>
      <c r="AX49" s="923"/>
      <c r="AY49" s="979"/>
      <c r="AZ49" s="972"/>
      <c r="BA49" s="970"/>
      <c r="BB49" s="972"/>
      <c r="BC49" s="974"/>
      <c r="BD49" s="923"/>
      <c r="BE49" s="923"/>
      <c r="BF49" s="923"/>
      <c r="BG49" s="920"/>
      <c r="BH49" s="923"/>
      <c r="BI49" s="979"/>
      <c r="BJ49" s="993"/>
      <c r="BK49" s="178"/>
      <c r="BL49" s="190" t="s">
        <v>259</v>
      </c>
      <c r="BM49" s="191">
        <v>593100</v>
      </c>
      <c r="BN49" s="935"/>
      <c r="BO49" s="192">
        <v>5930</v>
      </c>
      <c r="BP49" s="193" t="s">
        <v>245</v>
      </c>
      <c r="BQ49" s="194" t="s">
        <v>246</v>
      </c>
      <c r="BR49" s="195" t="s">
        <v>244</v>
      </c>
      <c r="BS49" s="196" t="s">
        <v>247</v>
      </c>
      <c r="BT49" s="193" t="s">
        <v>244</v>
      </c>
      <c r="BU49" s="197">
        <v>1.9</v>
      </c>
      <c r="BV49" s="214"/>
      <c r="BW49" s="962"/>
      <c r="BX49" s="189"/>
      <c r="BY49" s="935"/>
      <c r="BZ49" s="991"/>
      <c r="CA49" s="935"/>
      <c r="CB49" s="995"/>
      <c r="CC49" s="923"/>
      <c r="CD49" s="923"/>
      <c r="CE49" s="923"/>
      <c r="CF49" s="920"/>
      <c r="CG49" s="923"/>
      <c r="CH49" s="987"/>
      <c r="CI49" s="989"/>
      <c r="CJ49" s="932"/>
      <c r="CK49" s="1013"/>
      <c r="CL49" s="989"/>
      <c r="CM49" s="1011"/>
      <c r="CN49" s="1012"/>
      <c r="CO49" s="1013"/>
      <c r="CP49" s="935"/>
      <c r="CQ49" s="1055"/>
      <c r="CR49" s="935"/>
      <c r="CS49" s="1010"/>
      <c r="CT49" s="935"/>
      <c r="CU49" s="1055"/>
      <c r="CV49" s="935"/>
      <c r="CW49" s="995"/>
      <c r="CX49" s="1017"/>
      <c r="CY49" s="923"/>
      <c r="CZ49" s="1017"/>
      <c r="DA49" s="920"/>
      <c r="DB49" s="1017"/>
      <c r="DC49" s="987"/>
      <c r="DD49" s="993"/>
      <c r="DE49" s="1020"/>
      <c r="DF49" s="1022"/>
      <c r="DG49" s="1022"/>
      <c r="DH49" s="1068"/>
      <c r="DI49" s="203"/>
      <c r="DJ49" s="1063"/>
      <c r="DK49" s="184"/>
      <c r="DL49" s="184"/>
    </row>
    <row r="50" spans="1:116" s="185" customFormat="1" ht="17.45" customHeight="1">
      <c r="A50" s="951"/>
      <c r="B50" s="944"/>
      <c r="C50" s="1028"/>
      <c r="D50" s="949"/>
      <c r="E50" s="951"/>
      <c r="F50" s="177"/>
      <c r="G50" s="953"/>
      <c r="H50" s="955"/>
      <c r="I50" s="953"/>
      <c r="J50" s="955"/>
      <c r="K50" s="935"/>
      <c r="L50" s="932"/>
      <c r="M50" s="934"/>
      <c r="N50" s="939"/>
      <c r="O50" s="923"/>
      <c r="P50" s="923"/>
      <c r="Q50" s="920"/>
      <c r="R50" s="923"/>
      <c r="S50" s="926"/>
      <c r="T50" s="929"/>
      <c r="U50" s="932"/>
      <c r="V50" s="934"/>
      <c r="W50" s="939"/>
      <c r="X50" s="923"/>
      <c r="Y50" s="923"/>
      <c r="Z50" s="920"/>
      <c r="AA50" s="923"/>
      <c r="AB50" s="926"/>
      <c r="AC50" s="960"/>
      <c r="AD50" s="962"/>
      <c r="AE50" s="964"/>
      <c r="AF50" s="966"/>
      <c r="AG50" s="968"/>
      <c r="AH50" s="934"/>
      <c r="AI50" s="939"/>
      <c r="AJ50" s="923"/>
      <c r="AK50" s="923"/>
      <c r="AL50" s="920"/>
      <c r="AM50" s="923"/>
      <c r="AN50" s="926"/>
      <c r="AO50" s="960"/>
      <c r="AP50" s="972"/>
      <c r="AQ50" s="970"/>
      <c r="AR50" s="972"/>
      <c r="AS50" s="974"/>
      <c r="AT50" s="923"/>
      <c r="AU50" s="923"/>
      <c r="AV50" s="923"/>
      <c r="AW50" s="920"/>
      <c r="AX50" s="923"/>
      <c r="AY50" s="979"/>
      <c r="AZ50" s="972"/>
      <c r="BA50" s="970"/>
      <c r="BB50" s="972"/>
      <c r="BC50" s="974"/>
      <c r="BD50" s="923"/>
      <c r="BE50" s="923"/>
      <c r="BF50" s="923"/>
      <c r="BG50" s="920"/>
      <c r="BH50" s="923"/>
      <c r="BI50" s="979"/>
      <c r="BJ50" s="993"/>
      <c r="BK50" s="178"/>
      <c r="BL50" s="190" t="s">
        <v>261</v>
      </c>
      <c r="BM50" s="191">
        <v>637500</v>
      </c>
      <c r="BN50" s="935"/>
      <c r="BO50" s="192">
        <v>6370</v>
      </c>
      <c r="BP50" s="193" t="s">
        <v>245</v>
      </c>
      <c r="BQ50" s="194" t="s">
        <v>246</v>
      </c>
      <c r="BR50" s="195" t="s">
        <v>244</v>
      </c>
      <c r="BS50" s="196" t="s">
        <v>247</v>
      </c>
      <c r="BT50" s="193" t="s">
        <v>244</v>
      </c>
      <c r="BU50" s="197">
        <v>1.9</v>
      </c>
      <c r="BV50" s="214"/>
      <c r="BW50" s="962"/>
      <c r="BX50" s="189"/>
      <c r="BY50" s="935"/>
      <c r="BZ50" s="991"/>
      <c r="CA50" s="935"/>
      <c r="CB50" s="995"/>
      <c r="CC50" s="923"/>
      <c r="CD50" s="923"/>
      <c r="CE50" s="923"/>
      <c r="CF50" s="920"/>
      <c r="CG50" s="923"/>
      <c r="CH50" s="987"/>
      <c r="CI50" s="989"/>
      <c r="CJ50" s="932"/>
      <c r="CK50" s="1013"/>
      <c r="CL50" s="989"/>
      <c r="CM50" s="1011" t="s">
        <v>295</v>
      </c>
      <c r="CN50" s="1012">
        <v>14200</v>
      </c>
      <c r="CO50" s="1013">
        <v>15700</v>
      </c>
      <c r="CP50" s="935"/>
      <c r="CQ50" s="1055"/>
      <c r="CR50" s="935"/>
      <c r="CS50" s="1010"/>
      <c r="CT50" s="935"/>
      <c r="CU50" s="1055"/>
      <c r="CV50" s="935"/>
      <c r="CW50" s="995"/>
      <c r="CX50" s="1017"/>
      <c r="CY50" s="923"/>
      <c r="CZ50" s="1017"/>
      <c r="DA50" s="920"/>
      <c r="DB50" s="1017"/>
      <c r="DC50" s="987"/>
      <c r="DD50" s="993"/>
      <c r="DE50" s="1020"/>
      <c r="DF50" s="1022"/>
      <c r="DG50" s="1022"/>
      <c r="DH50" s="1068"/>
      <c r="DI50" s="203"/>
      <c r="DJ50" s="204" t="s">
        <v>302</v>
      </c>
      <c r="DK50" s="184"/>
      <c r="DL50" s="184"/>
    </row>
    <row r="51" spans="1:116" s="185" customFormat="1" ht="17.45" customHeight="1">
      <c r="A51" s="951"/>
      <c r="B51" s="944"/>
      <c r="C51" s="1028"/>
      <c r="D51" s="949"/>
      <c r="E51" s="951"/>
      <c r="F51" s="177"/>
      <c r="G51" s="953"/>
      <c r="H51" s="955"/>
      <c r="I51" s="953"/>
      <c r="J51" s="955"/>
      <c r="K51" s="935"/>
      <c r="L51" s="932"/>
      <c r="M51" s="934"/>
      <c r="N51" s="940"/>
      <c r="O51" s="924"/>
      <c r="P51" s="924"/>
      <c r="Q51" s="921"/>
      <c r="R51" s="924"/>
      <c r="S51" s="927"/>
      <c r="T51" s="930"/>
      <c r="U51" s="932"/>
      <c r="V51" s="934"/>
      <c r="W51" s="940"/>
      <c r="X51" s="924"/>
      <c r="Y51" s="924"/>
      <c r="Z51" s="921"/>
      <c r="AA51" s="924"/>
      <c r="AB51" s="927"/>
      <c r="AC51" s="961"/>
      <c r="AD51" s="962"/>
      <c r="AE51" s="964"/>
      <c r="AF51" s="966"/>
      <c r="AG51" s="968"/>
      <c r="AH51" s="934"/>
      <c r="AI51" s="940"/>
      <c r="AJ51" s="924"/>
      <c r="AK51" s="924"/>
      <c r="AL51" s="921"/>
      <c r="AM51" s="924"/>
      <c r="AN51" s="927"/>
      <c r="AO51" s="961"/>
      <c r="AP51" s="972"/>
      <c r="AQ51" s="971"/>
      <c r="AR51" s="972"/>
      <c r="AS51" s="975"/>
      <c r="AT51" s="976"/>
      <c r="AU51" s="976"/>
      <c r="AV51" s="976"/>
      <c r="AW51" s="977"/>
      <c r="AX51" s="976"/>
      <c r="AY51" s="980"/>
      <c r="AZ51" s="972"/>
      <c r="BA51" s="971"/>
      <c r="BB51" s="972"/>
      <c r="BC51" s="975"/>
      <c r="BD51" s="976"/>
      <c r="BE51" s="976"/>
      <c r="BF51" s="976"/>
      <c r="BG51" s="977"/>
      <c r="BH51" s="976"/>
      <c r="BI51" s="980"/>
      <c r="BJ51" s="993"/>
      <c r="BK51" s="178"/>
      <c r="BL51" s="190" t="s">
        <v>262</v>
      </c>
      <c r="BM51" s="191">
        <v>681800</v>
      </c>
      <c r="BN51" s="935"/>
      <c r="BO51" s="192">
        <v>6810</v>
      </c>
      <c r="BP51" s="193" t="s">
        <v>245</v>
      </c>
      <c r="BQ51" s="194" t="s">
        <v>246</v>
      </c>
      <c r="BR51" s="195" t="s">
        <v>244</v>
      </c>
      <c r="BS51" s="196" t="s">
        <v>247</v>
      </c>
      <c r="BT51" s="193" t="s">
        <v>244</v>
      </c>
      <c r="BU51" s="197">
        <v>1.8</v>
      </c>
      <c r="BV51" s="214"/>
      <c r="BW51" s="962"/>
      <c r="BX51" s="189"/>
      <c r="BY51" s="935"/>
      <c r="BZ51" s="991"/>
      <c r="CA51" s="935"/>
      <c r="CB51" s="995"/>
      <c r="CC51" s="923"/>
      <c r="CD51" s="923"/>
      <c r="CE51" s="923"/>
      <c r="CF51" s="920"/>
      <c r="CG51" s="923"/>
      <c r="CH51" s="987"/>
      <c r="CI51" s="989"/>
      <c r="CJ51" s="932"/>
      <c r="CK51" s="1013"/>
      <c r="CL51" s="989"/>
      <c r="CM51" s="1011"/>
      <c r="CN51" s="1012"/>
      <c r="CO51" s="1013"/>
      <c r="CP51" s="935"/>
      <c r="CQ51" s="1055"/>
      <c r="CR51" s="935"/>
      <c r="CS51" s="1010"/>
      <c r="CT51" s="935"/>
      <c r="CU51" s="1055"/>
      <c r="CV51" s="935"/>
      <c r="CW51" s="995"/>
      <c r="CX51" s="1017"/>
      <c r="CY51" s="923"/>
      <c r="CZ51" s="1017"/>
      <c r="DA51" s="920"/>
      <c r="DB51" s="1017"/>
      <c r="DC51" s="987"/>
      <c r="DD51" s="993"/>
      <c r="DE51" s="1020"/>
      <c r="DF51" s="1022"/>
      <c r="DG51" s="1022"/>
      <c r="DH51" s="1068"/>
      <c r="DI51" s="203"/>
      <c r="DJ51" s="205">
        <v>0.8</v>
      </c>
      <c r="DK51" s="184"/>
      <c r="DL51" s="184"/>
    </row>
    <row r="52" spans="1:116" s="185" customFormat="1" ht="17.45" customHeight="1">
      <c r="A52" s="1002" t="s">
        <v>175</v>
      </c>
      <c r="B52" s="944"/>
      <c r="C52" s="1028"/>
      <c r="D52" s="949"/>
      <c r="E52" s="1002" t="s">
        <v>50</v>
      </c>
      <c r="F52" s="177"/>
      <c r="G52" s="1003">
        <v>281270</v>
      </c>
      <c r="H52" s="1004"/>
      <c r="I52" s="1003">
        <v>278230</v>
      </c>
      <c r="J52" s="1004"/>
      <c r="K52" s="935" t="s">
        <v>244</v>
      </c>
      <c r="L52" s="1047">
        <v>2690</v>
      </c>
      <c r="M52" s="1043"/>
      <c r="N52" s="939" t="s">
        <v>245</v>
      </c>
      <c r="O52" s="923" t="s">
        <v>246</v>
      </c>
      <c r="P52" s="923" t="s">
        <v>244</v>
      </c>
      <c r="Q52" s="920" t="s">
        <v>247</v>
      </c>
      <c r="R52" s="923" t="s">
        <v>244</v>
      </c>
      <c r="S52" s="1033">
        <v>2.8</v>
      </c>
      <c r="T52" s="1034"/>
      <c r="U52" s="1047">
        <v>2660</v>
      </c>
      <c r="V52" s="1043"/>
      <c r="W52" s="939" t="s">
        <v>245</v>
      </c>
      <c r="X52" s="923" t="s">
        <v>246</v>
      </c>
      <c r="Y52" s="923" t="s">
        <v>244</v>
      </c>
      <c r="Z52" s="920" t="s">
        <v>247</v>
      </c>
      <c r="AA52" s="923" t="s">
        <v>244</v>
      </c>
      <c r="AB52" s="1033">
        <v>2.8</v>
      </c>
      <c r="AC52" s="979"/>
      <c r="AD52" s="962" t="s">
        <v>244</v>
      </c>
      <c r="AE52" s="1036">
        <v>92060</v>
      </c>
      <c r="AF52" s="1038"/>
      <c r="AG52" s="1041">
        <v>920</v>
      </c>
      <c r="AH52" s="1043"/>
      <c r="AI52" s="939" t="s">
        <v>245</v>
      </c>
      <c r="AJ52" s="923" t="s">
        <v>246</v>
      </c>
      <c r="AK52" s="923" t="s">
        <v>244</v>
      </c>
      <c r="AL52" s="920" t="s">
        <v>247</v>
      </c>
      <c r="AM52" s="923" t="s">
        <v>244</v>
      </c>
      <c r="AN52" s="1033">
        <v>2.6</v>
      </c>
      <c r="AO52" s="979"/>
      <c r="AP52" s="198"/>
      <c r="AQ52" s="198"/>
      <c r="AR52" s="198"/>
      <c r="AS52" s="198"/>
      <c r="AT52" s="198"/>
      <c r="AU52" s="198"/>
      <c r="AV52" s="198"/>
      <c r="AW52" s="198"/>
      <c r="AX52" s="198"/>
      <c r="AY52" s="199"/>
      <c r="AZ52" s="198"/>
      <c r="BA52" s="198"/>
      <c r="BB52" s="198"/>
      <c r="BC52" s="198"/>
      <c r="BD52" s="198"/>
      <c r="BE52" s="198"/>
      <c r="BF52" s="198"/>
      <c r="BG52" s="198"/>
      <c r="BH52" s="198"/>
      <c r="BI52" s="198"/>
      <c r="BJ52" s="997"/>
      <c r="BK52" s="178"/>
      <c r="BL52" s="190" t="s">
        <v>303</v>
      </c>
      <c r="BM52" s="191">
        <v>726100</v>
      </c>
      <c r="BN52" s="935"/>
      <c r="BO52" s="192">
        <v>7260</v>
      </c>
      <c r="BP52" s="193" t="s">
        <v>245</v>
      </c>
      <c r="BQ52" s="194" t="s">
        <v>246</v>
      </c>
      <c r="BR52" s="195" t="s">
        <v>244</v>
      </c>
      <c r="BS52" s="196" t="s">
        <v>247</v>
      </c>
      <c r="BT52" s="193" t="s">
        <v>244</v>
      </c>
      <c r="BU52" s="197">
        <v>1.8</v>
      </c>
      <c r="BV52" s="214"/>
      <c r="BW52" s="962"/>
      <c r="BX52" s="189"/>
      <c r="BY52" s="935"/>
      <c r="BZ52" s="991"/>
      <c r="CA52" s="935"/>
      <c r="CB52" s="995"/>
      <c r="CC52" s="923"/>
      <c r="CD52" s="923"/>
      <c r="CE52" s="923"/>
      <c r="CF52" s="920"/>
      <c r="CG52" s="923"/>
      <c r="CH52" s="987"/>
      <c r="CI52" s="989"/>
      <c r="CJ52" s="932"/>
      <c r="CK52" s="1013"/>
      <c r="CL52" s="989"/>
      <c r="CM52" s="1011" t="s">
        <v>297</v>
      </c>
      <c r="CN52" s="1012">
        <v>12300</v>
      </c>
      <c r="CO52" s="1013">
        <v>13700</v>
      </c>
      <c r="CP52" s="935"/>
      <c r="CQ52" s="1055"/>
      <c r="CR52" s="935"/>
      <c r="CS52" s="1014">
        <v>0.08</v>
      </c>
      <c r="CT52" s="935"/>
      <c r="CU52" s="1055"/>
      <c r="CV52" s="935"/>
      <c r="CW52" s="995"/>
      <c r="CX52" s="1017"/>
      <c r="CY52" s="923"/>
      <c r="CZ52" s="1017"/>
      <c r="DA52" s="920"/>
      <c r="DB52" s="1017"/>
      <c r="DC52" s="987"/>
      <c r="DD52" s="993"/>
      <c r="DE52" s="1023">
        <v>0.01</v>
      </c>
      <c r="DF52" s="1025">
        <v>0.03</v>
      </c>
      <c r="DG52" s="1025">
        <v>0.04</v>
      </c>
      <c r="DH52" s="1049">
        <v>0.06</v>
      </c>
      <c r="DI52" s="203"/>
      <c r="DJ52" s="204" t="s">
        <v>304</v>
      </c>
      <c r="DK52" s="184"/>
      <c r="DL52" s="184"/>
    </row>
    <row r="53" spans="1:116" s="185" customFormat="1" ht="17.45" customHeight="1">
      <c r="A53" s="951"/>
      <c r="B53" s="944"/>
      <c r="C53" s="1028"/>
      <c r="D53" s="949"/>
      <c r="E53" s="951"/>
      <c r="F53" s="177"/>
      <c r="G53" s="991"/>
      <c r="H53" s="1005"/>
      <c r="I53" s="991"/>
      <c r="J53" s="1005"/>
      <c r="K53" s="935"/>
      <c r="L53" s="1000"/>
      <c r="M53" s="1044"/>
      <c r="N53" s="939"/>
      <c r="O53" s="923"/>
      <c r="P53" s="923"/>
      <c r="Q53" s="920"/>
      <c r="R53" s="923"/>
      <c r="S53" s="1034"/>
      <c r="T53" s="1034"/>
      <c r="U53" s="1000"/>
      <c r="V53" s="1044"/>
      <c r="W53" s="939"/>
      <c r="X53" s="923"/>
      <c r="Y53" s="923"/>
      <c r="Z53" s="920"/>
      <c r="AA53" s="923"/>
      <c r="AB53" s="1034"/>
      <c r="AC53" s="979"/>
      <c r="AD53" s="962"/>
      <c r="AE53" s="1037"/>
      <c r="AF53" s="1039"/>
      <c r="AG53" s="1042"/>
      <c r="AH53" s="1044"/>
      <c r="AI53" s="939"/>
      <c r="AJ53" s="923"/>
      <c r="AK53" s="923"/>
      <c r="AL53" s="920"/>
      <c r="AM53" s="923"/>
      <c r="AN53" s="1034"/>
      <c r="AO53" s="979"/>
      <c r="AP53" s="198"/>
      <c r="AQ53" s="198"/>
      <c r="AR53" s="198"/>
      <c r="AS53" s="198"/>
      <c r="AT53" s="198"/>
      <c r="AU53" s="198"/>
      <c r="AV53" s="198"/>
      <c r="AW53" s="198"/>
      <c r="AX53" s="198"/>
      <c r="AY53" s="200"/>
      <c r="AZ53" s="198"/>
      <c r="BA53" s="198"/>
      <c r="BB53" s="198"/>
      <c r="BC53" s="198"/>
      <c r="BD53" s="198"/>
      <c r="BE53" s="198"/>
      <c r="BF53" s="198"/>
      <c r="BG53" s="198"/>
      <c r="BH53" s="198"/>
      <c r="BI53" s="198"/>
      <c r="BJ53" s="997"/>
      <c r="BK53" s="178"/>
      <c r="BL53" s="190" t="s">
        <v>263</v>
      </c>
      <c r="BM53" s="191">
        <v>770500</v>
      </c>
      <c r="BN53" s="935"/>
      <c r="BO53" s="192">
        <v>7700</v>
      </c>
      <c r="BP53" s="193" t="s">
        <v>245</v>
      </c>
      <c r="BQ53" s="194" t="s">
        <v>246</v>
      </c>
      <c r="BR53" s="195" t="s">
        <v>244</v>
      </c>
      <c r="BS53" s="196" t="s">
        <v>247</v>
      </c>
      <c r="BT53" s="193" t="s">
        <v>244</v>
      </c>
      <c r="BU53" s="197">
        <v>1.9</v>
      </c>
      <c r="BV53" s="214"/>
      <c r="BW53" s="962"/>
      <c r="BX53" s="189"/>
      <c r="BY53" s="935"/>
      <c r="BZ53" s="991"/>
      <c r="CA53" s="935"/>
      <c r="CB53" s="995"/>
      <c r="CC53" s="923"/>
      <c r="CD53" s="923"/>
      <c r="CE53" s="923"/>
      <c r="CF53" s="920"/>
      <c r="CG53" s="923"/>
      <c r="CH53" s="987"/>
      <c r="CI53" s="989"/>
      <c r="CJ53" s="932"/>
      <c r="CK53" s="1013"/>
      <c r="CL53" s="989"/>
      <c r="CM53" s="1011"/>
      <c r="CN53" s="1012"/>
      <c r="CO53" s="1013"/>
      <c r="CP53" s="935"/>
      <c r="CQ53" s="1055"/>
      <c r="CR53" s="935"/>
      <c r="CS53" s="1014"/>
      <c r="CT53" s="935"/>
      <c r="CU53" s="1055"/>
      <c r="CV53" s="935"/>
      <c r="CW53" s="995"/>
      <c r="CX53" s="1017"/>
      <c r="CY53" s="923"/>
      <c r="CZ53" s="1017"/>
      <c r="DA53" s="920"/>
      <c r="DB53" s="1017"/>
      <c r="DC53" s="987"/>
      <c r="DD53" s="993"/>
      <c r="DE53" s="1023"/>
      <c r="DF53" s="1025"/>
      <c r="DG53" s="1025"/>
      <c r="DH53" s="1049"/>
      <c r="DI53" s="203"/>
      <c r="DJ53" s="205">
        <v>0.75</v>
      </c>
      <c r="DK53" s="184"/>
      <c r="DL53" s="184"/>
    </row>
    <row r="54" spans="1:116" s="185" customFormat="1" ht="17.45" customHeight="1">
      <c r="A54" s="951"/>
      <c r="B54" s="944"/>
      <c r="C54" s="1028"/>
      <c r="D54" s="949"/>
      <c r="E54" s="951"/>
      <c r="F54" s="177"/>
      <c r="G54" s="991"/>
      <c r="H54" s="1005"/>
      <c r="I54" s="991"/>
      <c r="J54" s="1005"/>
      <c r="K54" s="935"/>
      <c r="L54" s="1000"/>
      <c r="M54" s="1044"/>
      <c r="N54" s="939"/>
      <c r="O54" s="923"/>
      <c r="P54" s="923"/>
      <c r="Q54" s="920"/>
      <c r="R54" s="923"/>
      <c r="S54" s="1034"/>
      <c r="T54" s="1034"/>
      <c r="U54" s="1000"/>
      <c r="V54" s="1044"/>
      <c r="W54" s="939"/>
      <c r="X54" s="923"/>
      <c r="Y54" s="923"/>
      <c r="Z54" s="920"/>
      <c r="AA54" s="923"/>
      <c r="AB54" s="1034"/>
      <c r="AC54" s="979"/>
      <c r="AD54" s="962"/>
      <c r="AE54" s="1037"/>
      <c r="AF54" s="1039"/>
      <c r="AG54" s="1042"/>
      <c r="AH54" s="1044"/>
      <c r="AI54" s="939"/>
      <c r="AJ54" s="923"/>
      <c r="AK54" s="923"/>
      <c r="AL54" s="920"/>
      <c r="AM54" s="923"/>
      <c r="AN54" s="1034"/>
      <c r="AO54" s="979"/>
      <c r="AP54" s="198"/>
      <c r="AQ54" s="198"/>
      <c r="AR54" s="198"/>
      <c r="AS54" s="198"/>
      <c r="AT54" s="198"/>
      <c r="AU54" s="198"/>
      <c r="AV54" s="198"/>
      <c r="AW54" s="198"/>
      <c r="AX54" s="198"/>
      <c r="AY54" s="200"/>
      <c r="AZ54" s="198"/>
      <c r="BA54" s="198"/>
      <c r="BB54" s="198"/>
      <c r="BC54" s="198"/>
      <c r="BD54" s="198"/>
      <c r="BE54" s="198"/>
      <c r="BF54" s="198"/>
      <c r="BG54" s="198"/>
      <c r="BH54" s="198"/>
      <c r="BI54" s="198"/>
      <c r="BJ54" s="997"/>
      <c r="BK54" s="178"/>
      <c r="BL54" s="190" t="s">
        <v>264</v>
      </c>
      <c r="BM54" s="191">
        <v>814800</v>
      </c>
      <c r="BN54" s="935"/>
      <c r="BO54" s="192">
        <v>8140</v>
      </c>
      <c r="BP54" s="193" t="s">
        <v>245</v>
      </c>
      <c r="BQ54" s="194" t="s">
        <v>246</v>
      </c>
      <c r="BR54" s="195" t="s">
        <v>244</v>
      </c>
      <c r="BS54" s="196" t="s">
        <v>247</v>
      </c>
      <c r="BT54" s="193" t="s">
        <v>244</v>
      </c>
      <c r="BU54" s="197">
        <v>1.9</v>
      </c>
      <c r="BV54" s="214"/>
      <c r="BW54" s="962"/>
      <c r="BX54" s="189"/>
      <c r="BY54" s="935"/>
      <c r="BZ54" s="991"/>
      <c r="CA54" s="935"/>
      <c r="CB54" s="995"/>
      <c r="CC54" s="923"/>
      <c r="CD54" s="923"/>
      <c r="CE54" s="923"/>
      <c r="CF54" s="920"/>
      <c r="CG54" s="923"/>
      <c r="CH54" s="987"/>
      <c r="CI54" s="989"/>
      <c r="CJ54" s="932"/>
      <c r="CK54" s="1013"/>
      <c r="CL54" s="989"/>
      <c r="CM54" s="1011" t="s">
        <v>298</v>
      </c>
      <c r="CN54" s="1012">
        <v>11000</v>
      </c>
      <c r="CO54" s="1013">
        <v>12300</v>
      </c>
      <c r="CP54" s="935"/>
      <c r="CQ54" s="1055"/>
      <c r="CR54" s="935"/>
      <c r="CS54" s="1014"/>
      <c r="CT54" s="935"/>
      <c r="CU54" s="1055"/>
      <c r="CV54" s="935"/>
      <c r="CW54" s="995"/>
      <c r="CX54" s="1017"/>
      <c r="CY54" s="923"/>
      <c r="CZ54" s="1017"/>
      <c r="DA54" s="920"/>
      <c r="DB54" s="1017"/>
      <c r="DC54" s="987"/>
      <c r="DD54" s="993"/>
      <c r="DE54" s="1023"/>
      <c r="DF54" s="1025"/>
      <c r="DG54" s="1025"/>
      <c r="DH54" s="1049"/>
      <c r="DI54" s="203"/>
      <c r="DJ54" s="204" t="s">
        <v>305</v>
      </c>
      <c r="DK54" s="184"/>
      <c r="DL54" s="184"/>
    </row>
    <row r="55" spans="1:116" s="185" customFormat="1" ht="17.45" customHeight="1">
      <c r="A55" s="1064"/>
      <c r="B55" s="945"/>
      <c r="C55" s="1029"/>
      <c r="D55" s="1030"/>
      <c r="E55" s="1064"/>
      <c r="F55" s="177"/>
      <c r="G55" s="991"/>
      <c r="H55" s="1006"/>
      <c r="I55" s="991"/>
      <c r="J55" s="1006"/>
      <c r="K55" s="935"/>
      <c r="L55" s="1048"/>
      <c r="M55" s="1045"/>
      <c r="N55" s="1046"/>
      <c r="O55" s="1031"/>
      <c r="P55" s="1031"/>
      <c r="Q55" s="1032"/>
      <c r="R55" s="1031"/>
      <c r="S55" s="1035"/>
      <c r="T55" s="1035"/>
      <c r="U55" s="1048"/>
      <c r="V55" s="1045"/>
      <c r="W55" s="1046"/>
      <c r="X55" s="1031"/>
      <c r="Y55" s="1031"/>
      <c r="Z55" s="1032"/>
      <c r="AA55" s="1031"/>
      <c r="AB55" s="1035"/>
      <c r="AC55" s="980"/>
      <c r="AD55" s="962"/>
      <c r="AE55" s="1037"/>
      <c r="AF55" s="1040"/>
      <c r="AG55" s="1042"/>
      <c r="AH55" s="1045"/>
      <c r="AI55" s="1046"/>
      <c r="AJ55" s="1031"/>
      <c r="AK55" s="1031"/>
      <c r="AL55" s="1032"/>
      <c r="AM55" s="1031"/>
      <c r="AN55" s="1035"/>
      <c r="AO55" s="980"/>
      <c r="AP55" s="198"/>
      <c r="AQ55" s="198"/>
      <c r="AR55" s="198"/>
      <c r="AS55" s="198"/>
      <c r="AT55" s="198"/>
      <c r="AU55" s="198"/>
      <c r="AV55" s="198"/>
      <c r="AW55" s="198"/>
      <c r="AX55" s="198"/>
      <c r="AY55" s="201"/>
      <c r="AZ55" s="198"/>
      <c r="BA55" s="198"/>
      <c r="BB55" s="198"/>
      <c r="BC55" s="198"/>
      <c r="BD55" s="198"/>
      <c r="BE55" s="198"/>
      <c r="BF55" s="198"/>
      <c r="BG55" s="198"/>
      <c r="BH55" s="198"/>
      <c r="BI55" s="198"/>
      <c r="BJ55" s="997"/>
      <c r="BK55" s="178"/>
      <c r="BL55" s="206" t="s">
        <v>265</v>
      </c>
      <c r="BM55" s="207">
        <v>859100</v>
      </c>
      <c r="BN55" s="935"/>
      <c r="BO55" s="192">
        <v>8590</v>
      </c>
      <c r="BP55" s="193" t="s">
        <v>245</v>
      </c>
      <c r="BQ55" s="194" t="s">
        <v>246</v>
      </c>
      <c r="BR55" s="195" t="s">
        <v>244</v>
      </c>
      <c r="BS55" s="196" t="s">
        <v>247</v>
      </c>
      <c r="BT55" s="193" t="s">
        <v>244</v>
      </c>
      <c r="BU55" s="197">
        <v>1.9</v>
      </c>
      <c r="BV55" s="214"/>
      <c r="BW55" s="962"/>
      <c r="BX55" s="189"/>
      <c r="BY55" s="935"/>
      <c r="BZ55" s="992"/>
      <c r="CA55" s="935"/>
      <c r="CB55" s="996"/>
      <c r="CC55" s="983"/>
      <c r="CD55" s="983"/>
      <c r="CE55" s="983"/>
      <c r="CF55" s="985"/>
      <c r="CG55" s="983"/>
      <c r="CH55" s="988"/>
      <c r="CI55" s="989"/>
      <c r="CJ55" s="1057"/>
      <c r="CK55" s="1053"/>
      <c r="CL55" s="989"/>
      <c r="CM55" s="1051"/>
      <c r="CN55" s="1052"/>
      <c r="CO55" s="1053"/>
      <c r="CP55" s="935"/>
      <c r="CQ55" s="1056"/>
      <c r="CR55" s="935"/>
      <c r="CS55" s="1015"/>
      <c r="CT55" s="935"/>
      <c r="CU55" s="1055"/>
      <c r="CV55" s="935"/>
      <c r="CW55" s="996"/>
      <c r="CX55" s="1018"/>
      <c r="CY55" s="983"/>
      <c r="CZ55" s="1018"/>
      <c r="DA55" s="985"/>
      <c r="DB55" s="1018"/>
      <c r="DC55" s="988"/>
      <c r="DD55" s="993"/>
      <c r="DE55" s="1024"/>
      <c r="DF55" s="1026"/>
      <c r="DG55" s="1026"/>
      <c r="DH55" s="1050"/>
      <c r="DI55" s="203"/>
      <c r="DJ55" s="205">
        <v>0.7</v>
      </c>
      <c r="DK55" s="184"/>
      <c r="DL55" s="184"/>
    </row>
    <row r="56" spans="1:116" s="185" customFormat="1" ht="17.45" customHeight="1">
      <c r="A56" s="950" t="s">
        <v>176</v>
      </c>
      <c r="B56" s="943" t="s">
        <v>268</v>
      </c>
      <c r="C56" s="946" t="s">
        <v>290</v>
      </c>
      <c r="D56" s="948" t="s">
        <v>250</v>
      </c>
      <c r="E56" s="950" t="s">
        <v>291</v>
      </c>
      <c r="F56" s="177"/>
      <c r="G56" s="952">
        <v>234260</v>
      </c>
      <c r="H56" s="954">
        <v>324140</v>
      </c>
      <c r="I56" s="952">
        <v>229460</v>
      </c>
      <c r="J56" s="954">
        <v>319340</v>
      </c>
      <c r="K56" s="935" t="s">
        <v>244</v>
      </c>
      <c r="L56" s="931">
        <v>2220</v>
      </c>
      <c r="M56" s="933">
        <v>3110</v>
      </c>
      <c r="N56" s="938" t="s">
        <v>245</v>
      </c>
      <c r="O56" s="922" t="s">
        <v>246</v>
      </c>
      <c r="P56" s="922" t="s">
        <v>244</v>
      </c>
      <c r="Q56" s="919" t="s">
        <v>247</v>
      </c>
      <c r="R56" s="922" t="s">
        <v>244</v>
      </c>
      <c r="S56" s="925">
        <v>3.1</v>
      </c>
      <c r="T56" s="928">
        <v>3</v>
      </c>
      <c r="U56" s="931">
        <v>2170</v>
      </c>
      <c r="V56" s="933">
        <v>3060</v>
      </c>
      <c r="W56" s="938" t="s">
        <v>245</v>
      </c>
      <c r="X56" s="922" t="s">
        <v>246</v>
      </c>
      <c r="Y56" s="922" t="s">
        <v>244</v>
      </c>
      <c r="Z56" s="919" t="s">
        <v>247</v>
      </c>
      <c r="AA56" s="922" t="s">
        <v>244</v>
      </c>
      <c r="AB56" s="925">
        <v>3</v>
      </c>
      <c r="AC56" s="959">
        <v>2.9</v>
      </c>
      <c r="AD56" s="962" t="s">
        <v>244</v>
      </c>
      <c r="AE56" s="963">
        <v>179760</v>
      </c>
      <c r="AF56" s="965">
        <v>89880</v>
      </c>
      <c r="AG56" s="967">
        <v>1790</v>
      </c>
      <c r="AH56" s="933">
        <v>890</v>
      </c>
      <c r="AI56" s="938" t="s">
        <v>245</v>
      </c>
      <c r="AJ56" s="922" t="s">
        <v>246</v>
      </c>
      <c r="AK56" s="922" t="s">
        <v>244</v>
      </c>
      <c r="AL56" s="919" t="s">
        <v>247</v>
      </c>
      <c r="AM56" s="922" t="s">
        <v>244</v>
      </c>
      <c r="AN56" s="925">
        <v>2.7</v>
      </c>
      <c r="AO56" s="959">
        <v>2.7</v>
      </c>
      <c r="AP56" s="972" t="s">
        <v>244</v>
      </c>
      <c r="AQ56" s="969">
        <v>161780</v>
      </c>
      <c r="AR56" s="972" t="s">
        <v>244</v>
      </c>
      <c r="AS56" s="973">
        <v>1610</v>
      </c>
      <c r="AT56" s="922" t="s">
        <v>245</v>
      </c>
      <c r="AU56" s="922" t="s">
        <v>246</v>
      </c>
      <c r="AV56" s="922" t="s">
        <v>244</v>
      </c>
      <c r="AW56" s="919" t="s">
        <v>247</v>
      </c>
      <c r="AX56" s="922" t="s">
        <v>244</v>
      </c>
      <c r="AY56" s="978">
        <v>2.7</v>
      </c>
      <c r="AZ56" s="972" t="s">
        <v>244</v>
      </c>
      <c r="BA56" s="969">
        <v>17970</v>
      </c>
      <c r="BB56" s="972" t="s">
        <v>244</v>
      </c>
      <c r="BC56" s="973">
        <v>170</v>
      </c>
      <c r="BD56" s="922" t="s">
        <v>245</v>
      </c>
      <c r="BE56" s="922" t="s">
        <v>246</v>
      </c>
      <c r="BF56" s="922" t="s">
        <v>244</v>
      </c>
      <c r="BG56" s="919" t="s">
        <v>247</v>
      </c>
      <c r="BH56" s="922" t="s">
        <v>244</v>
      </c>
      <c r="BI56" s="978">
        <v>2.6</v>
      </c>
      <c r="BJ56" s="993" t="s">
        <v>201</v>
      </c>
      <c r="BK56" s="178"/>
      <c r="BL56" s="998" t="s">
        <v>251</v>
      </c>
      <c r="BM56" s="999"/>
      <c r="BN56" s="935" t="s">
        <v>244</v>
      </c>
      <c r="BO56" s="216"/>
      <c r="BP56" s="217"/>
      <c r="BQ56" s="217"/>
      <c r="BR56" s="217"/>
      <c r="BS56" s="217"/>
      <c r="BT56" s="217"/>
      <c r="BU56" s="218"/>
      <c r="BV56" s="214"/>
      <c r="BW56" s="962" t="s">
        <v>248</v>
      </c>
      <c r="BX56" s="183"/>
      <c r="BY56" s="935" t="s">
        <v>244</v>
      </c>
      <c r="BZ56" s="990">
        <v>45150</v>
      </c>
      <c r="CA56" s="935" t="s">
        <v>244</v>
      </c>
      <c r="CB56" s="994">
        <v>390</v>
      </c>
      <c r="CC56" s="982" t="s">
        <v>245</v>
      </c>
      <c r="CD56" s="982" t="s">
        <v>246</v>
      </c>
      <c r="CE56" s="982" t="s">
        <v>244</v>
      </c>
      <c r="CF56" s="984" t="s">
        <v>247</v>
      </c>
      <c r="CG56" s="982" t="s">
        <v>244</v>
      </c>
      <c r="CH56" s="986">
        <v>6.4</v>
      </c>
      <c r="CI56" s="989" t="s">
        <v>244</v>
      </c>
      <c r="CJ56" s="931">
        <v>3400</v>
      </c>
      <c r="CK56" s="1058">
        <v>3700</v>
      </c>
      <c r="CL56" s="989" t="s">
        <v>244</v>
      </c>
      <c r="CM56" s="1059" t="s">
        <v>292</v>
      </c>
      <c r="CN56" s="1060">
        <v>20300</v>
      </c>
      <c r="CO56" s="1058">
        <v>22600</v>
      </c>
      <c r="CP56" s="935" t="s">
        <v>249</v>
      </c>
      <c r="CQ56" s="1054">
        <v>2110</v>
      </c>
      <c r="CR56" s="935" t="s">
        <v>249</v>
      </c>
      <c r="CS56" s="1009" t="s">
        <v>300</v>
      </c>
      <c r="CT56" s="935" t="s">
        <v>249</v>
      </c>
      <c r="CU56" s="1054">
        <v>42750</v>
      </c>
      <c r="CV56" s="935" t="s">
        <v>201</v>
      </c>
      <c r="CW56" s="994">
        <v>420</v>
      </c>
      <c r="CX56" s="1016" t="s">
        <v>245</v>
      </c>
      <c r="CY56" s="982" t="s">
        <v>246</v>
      </c>
      <c r="CZ56" s="1016" t="s">
        <v>244</v>
      </c>
      <c r="DA56" s="984" t="s">
        <v>247</v>
      </c>
      <c r="DB56" s="1016" t="s">
        <v>244</v>
      </c>
      <c r="DC56" s="986">
        <v>0.9</v>
      </c>
      <c r="DD56" s="993" t="s">
        <v>249</v>
      </c>
      <c r="DE56" s="1019" t="s">
        <v>354</v>
      </c>
      <c r="DF56" s="1021" t="s">
        <v>354</v>
      </c>
      <c r="DG56" s="1021" t="s">
        <v>354</v>
      </c>
      <c r="DH56" s="1067" t="s">
        <v>354</v>
      </c>
      <c r="DI56" s="935"/>
      <c r="DJ56" s="1009" t="s">
        <v>306</v>
      </c>
      <c r="DK56" s="184"/>
      <c r="DL56" s="184"/>
    </row>
    <row r="57" spans="1:116" s="185" customFormat="1" ht="17.45" customHeight="1">
      <c r="A57" s="951"/>
      <c r="B57" s="944"/>
      <c r="C57" s="947"/>
      <c r="D57" s="949"/>
      <c r="E57" s="951"/>
      <c r="F57" s="177"/>
      <c r="G57" s="953"/>
      <c r="H57" s="955"/>
      <c r="I57" s="953"/>
      <c r="J57" s="955"/>
      <c r="K57" s="935"/>
      <c r="L57" s="932"/>
      <c r="M57" s="934"/>
      <c r="N57" s="939"/>
      <c r="O57" s="923"/>
      <c r="P57" s="923"/>
      <c r="Q57" s="920"/>
      <c r="R57" s="923"/>
      <c r="S57" s="926"/>
      <c r="T57" s="929"/>
      <c r="U57" s="932"/>
      <c r="V57" s="934"/>
      <c r="W57" s="939"/>
      <c r="X57" s="923"/>
      <c r="Y57" s="923"/>
      <c r="Z57" s="920"/>
      <c r="AA57" s="923"/>
      <c r="AB57" s="926"/>
      <c r="AC57" s="960"/>
      <c r="AD57" s="962"/>
      <c r="AE57" s="964"/>
      <c r="AF57" s="966"/>
      <c r="AG57" s="968"/>
      <c r="AH57" s="934"/>
      <c r="AI57" s="939"/>
      <c r="AJ57" s="923"/>
      <c r="AK57" s="923"/>
      <c r="AL57" s="920"/>
      <c r="AM57" s="923"/>
      <c r="AN57" s="926"/>
      <c r="AO57" s="960"/>
      <c r="AP57" s="972"/>
      <c r="AQ57" s="970"/>
      <c r="AR57" s="972"/>
      <c r="AS57" s="974"/>
      <c r="AT57" s="923"/>
      <c r="AU57" s="923"/>
      <c r="AV57" s="923"/>
      <c r="AW57" s="920"/>
      <c r="AX57" s="923"/>
      <c r="AY57" s="979"/>
      <c r="AZ57" s="972"/>
      <c r="BA57" s="970"/>
      <c r="BB57" s="972"/>
      <c r="BC57" s="974"/>
      <c r="BD57" s="923"/>
      <c r="BE57" s="923"/>
      <c r="BF57" s="923"/>
      <c r="BG57" s="920"/>
      <c r="BH57" s="923"/>
      <c r="BI57" s="979"/>
      <c r="BJ57" s="993"/>
      <c r="BK57" s="178"/>
      <c r="BL57" s="1000"/>
      <c r="BM57" s="1001"/>
      <c r="BN57" s="935"/>
      <c r="BO57" s="219"/>
      <c r="BP57" s="187"/>
      <c r="BQ57" s="187"/>
      <c r="BR57" s="187"/>
      <c r="BS57" s="187"/>
      <c r="BT57" s="187"/>
      <c r="BU57" s="220"/>
      <c r="BV57" s="214"/>
      <c r="BW57" s="962"/>
      <c r="BX57" s="189"/>
      <c r="BY57" s="935"/>
      <c r="BZ57" s="991"/>
      <c r="CA57" s="935"/>
      <c r="CB57" s="995"/>
      <c r="CC57" s="923"/>
      <c r="CD57" s="923"/>
      <c r="CE57" s="923"/>
      <c r="CF57" s="920"/>
      <c r="CG57" s="923"/>
      <c r="CH57" s="987"/>
      <c r="CI57" s="989"/>
      <c r="CJ57" s="932"/>
      <c r="CK57" s="1013"/>
      <c r="CL57" s="989"/>
      <c r="CM57" s="1011"/>
      <c r="CN57" s="1012"/>
      <c r="CO57" s="1013"/>
      <c r="CP57" s="935"/>
      <c r="CQ57" s="1055"/>
      <c r="CR57" s="935"/>
      <c r="CS57" s="1010"/>
      <c r="CT57" s="935"/>
      <c r="CU57" s="1055"/>
      <c r="CV57" s="935"/>
      <c r="CW57" s="995"/>
      <c r="CX57" s="1017"/>
      <c r="CY57" s="923"/>
      <c r="CZ57" s="1017"/>
      <c r="DA57" s="920"/>
      <c r="DB57" s="1017"/>
      <c r="DC57" s="987"/>
      <c r="DD57" s="993"/>
      <c r="DE57" s="1020"/>
      <c r="DF57" s="1022"/>
      <c r="DG57" s="1022"/>
      <c r="DH57" s="1068"/>
      <c r="DI57" s="935"/>
      <c r="DJ57" s="1010"/>
      <c r="DK57" s="184"/>
      <c r="DL57" s="184"/>
    </row>
    <row r="58" spans="1:116" s="185" customFormat="1" ht="17.45" customHeight="1">
      <c r="A58" s="951"/>
      <c r="B58" s="944"/>
      <c r="C58" s="947"/>
      <c r="D58" s="949"/>
      <c r="E58" s="951"/>
      <c r="F58" s="177"/>
      <c r="G58" s="953"/>
      <c r="H58" s="955"/>
      <c r="I58" s="953"/>
      <c r="J58" s="955"/>
      <c r="K58" s="935"/>
      <c r="L58" s="932"/>
      <c r="M58" s="934"/>
      <c r="N58" s="939"/>
      <c r="O58" s="923"/>
      <c r="P58" s="923"/>
      <c r="Q58" s="920"/>
      <c r="R58" s="923"/>
      <c r="S58" s="926"/>
      <c r="T58" s="929"/>
      <c r="U58" s="932"/>
      <c r="V58" s="934"/>
      <c r="W58" s="939"/>
      <c r="X58" s="923"/>
      <c r="Y58" s="923"/>
      <c r="Z58" s="920"/>
      <c r="AA58" s="923"/>
      <c r="AB58" s="926"/>
      <c r="AC58" s="960"/>
      <c r="AD58" s="962"/>
      <c r="AE58" s="964"/>
      <c r="AF58" s="966"/>
      <c r="AG58" s="968"/>
      <c r="AH58" s="934"/>
      <c r="AI58" s="939"/>
      <c r="AJ58" s="923"/>
      <c r="AK58" s="923"/>
      <c r="AL58" s="920"/>
      <c r="AM58" s="923"/>
      <c r="AN58" s="926"/>
      <c r="AO58" s="960"/>
      <c r="AP58" s="972"/>
      <c r="AQ58" s="970"/>
      <c r="AR58" s="972"/>
      <c r="AS58" s="974"/>
      <c r="AT58" s="923"/>
      <c r="AU58" s="923"/>
      <c r="AV58" s="923"/>
      <c r="AW58" s="920"/>
      <c r="AX58" s="923"/>
      <c r="AY58" s="979"/>
      <c r="AZ58" s="972"/>
      <c r="BA58" s="970"/>
      <c r="BB58" s="972"/>
      <c r="BC58" s="974"/>
      <c r="BD58" s="923"/>
      <c r="BE58" s="923"/>
      <c r="BF58" s="923"/>
      <c r="BG58" s="920"/>
      <c r="BH58" s="923"/>
      <c r="BI58" s="979"/>
      <c r="BJ58" s="993"/>
      <c r="BK58" s="178"/>
      <c r="BL58" s="190" t="s">
        <v>252</v>
      </c>
      <c r="BM58" s="191">
        <v>298700</v>
      </c>
      <c r="BN58" s="935"/>
      <c r="BO58" s="221">
        <v>2980</v>
      </c>
      <c r="BP58" s="193" t="s">
        <v>245</v>
      </c>
      <c r="BQ58" s="194" t="s">
        <v>246</v>
      </c>
      <c r="BR58" s="195" t="s">
        <v>244</v>
      </c>
      <c r="BS58" s="196" t="s">
        <v>247</v>
      </c>
      <c r="BT58" s="193" t="s">
        <v>244</v>
      </c>
      <c r="BU58" s="222">
        <v>1.9</v>
      </c>
      <c r="BV58" s="214"/>
      <c r="BW58" s="962"/>
      <c r="BX58" s="189"/>
      <c r="BY58" s="935"/>
      <c r="BZ58" s="991"/>
      <c r="CA58" s="935"/>
      <c r="CB58" s="995"/>
      <c r="CC58" s="923"/>
      <c r="CD58" s="923"/>
      <c r="CE58" s="923"/>
      <c r="CF58" s="920"/>
      <c r="CG58" s="923"/>
      <c r="CH58" s="987"/>
      <c r="CI58" s="989"/>
      <c r="CJ58" s="932"/>
      <c r="CK58" s="1013"/>
      <c r="CL58" s="989"/>
      <c r="CM58" s="1011" t="s">
        <v>295</v>
      </c>
      <c r="CN58" s="1012">
        <v>11200</v>
      </c>
      <c r="CO58" s="1013">
        <v>12400</v>
      </c>
      <c r="CP58" s="935"/>
      <c r="CQ58" s="1055"/>
      <c r="CR58" s="935"/>
      <c r="CS58" s="1010"/>
      <c r="CT58" s="935"/>
      <c r="CU58" s="1055"/>
      <c r="CV58" s="935"/>
      <c r="CW58" s="995"/>
      <c r="CX58" s="1017"/>
      <c r="CY58" s="923"/>
      <c r="CZ58" s="1017"/>
      <c r="DA58" s="920"/>
      <c r="DB58" s="1017"/>
      <c r="DC58" s="987"/>
      <c r="DD58" s="993"/>
      <c r="DE58" s="1020"/>
      <c r="DF58" s="1022"/>
      <c r="DG58" s="1022"/>
      <c r="DH58" s="1068"/>
      <c r="DI58" s="935"/>
      <c r="DJ58" s="1010"/>
      <c r="DK58" s="184"/>
      <c r="DL58" s="184"/>
    </row>
    <row r="59" spans="1:116" s="185" customFormat="1" ht="17.45" customHeight="1">
      <c r="A59" s="951"/>
      <c r="B59" s="944"/>
      <c r="C59" s="947"/>
      <c r="D59" s="949"/>
      <c r="E59" s="951"/>
      <c r="F59" s="177"/>
      <c r="G59" s="953"/>
      <c r="H59" s="955"/>
      <c r="I59" s="953"/>
      <c r="J59" s="955"/>
      <c r="K59" s="935"/>
      <c r="L59" s="932"/>
      <c r="M59" s="934"/>
      <c r="N59" s="940"/>
      <c r="O59" s="924"/>
      <c r="P59" s="924"/>
      <c r="Q59" s="921"/>
      <c r="R59" s="924"/>
      <c r="S59" s="927"/>
      <c r="T59" s="930"/>
      <c r="U59" s="932"/>
      <c r="V59" s="934"/>
      <c r="W59" s="940"/>
      <c r="X59" s="924"/>
      <c r="Y59" s="924"/>
      <c r="Z59" s="921"/>
      <c r="AA59" s="924"/>
      <c r="AB59" s="927"/>
      <c r="AC59" s="961"/>
      <c r="AD59" s="962"/>
      <c r="AE59" s="964"/>
      <c r="AF59" s="966"/>
      <c r="AG59" s="968"/>
      <c r="AH59" s="934"/>
      <c r="AI59" s="940"/>
      <c r="AJ59" s="924"/>
      <c r="AK59" s="924"/>
      <c r="AL59" s="921"/>
      <c r="AM59" s="924"/>
      <c r="AN59" s="927"/>
      <c r="AO59" s="961"/>
      <c r="AP59" s="972"/>
      <c r="AQ59" s="971"/>
      <c r="AR59" s="972"/>
      <c r="AS59" s="975"/>
      <c r="AT59" s="976"/>
      <c r="AU59" s="976"/>
      <c r="AV59" s="976"/>
      <c r="AW59" s="977"/>
      <c r="AX59" s="976"/>
      <c r="AY59" s="980"/>
      <c r="AZ59" s="972"/>
      <c r="BA59" s="971"/>
      <c r="BB59" s="972"/>
      <c r="BC59" s="975"/>
      <c r="BD59" s="976"/>
      <c r="BE59" s="976"/>
      <c r="BF59" s="976"/>
      <c r="BG59" s="977"/>
      <c r="BH59" s="976"/>
      <c r="BI59" s="980"/>
      <c r="BJ59" s="993"/>
      <c r="BK59" s="178"/>
      <c r="BL59" s="190" t="s">
        <v>296</v>
      </c>
      <c r="BM59" s="191">
        <v>320200</v>
      </c>
      <c r="BN59" s="935"/>
      <c r="BO59" s="221">
        <v>3200</v>
      </c>
      <c r="BP59" s="193" t="s">
        <v>245</v>
      </c>
      <c r="BQ59" s="194" t="s">
        <v>246</v>
      </c>
      <c r="BR59" s="195" t="s">
        <v>244</v>
      </c>
      <c r="BS59" s="196" t="s">
        <v>247</v>
      </c>
      <c r="BT59" s="193" t="s">
        <v>244</v>
      </c>
      <c r="BU59" s="222">
        <v>1.7</v>
      </c>
      <c r="BV59" s="214"/>
      <c r="BW59" s="962"/>
      <c r="BX59" s="189"/>
      <c r="BY59" s="935"/>
      <c r="BZ59" s="991"/>
      <c r="CA59" s="935"/>
      <c r="CB59" s="995"/>
      <c r="CC59" s="923"/>
      <c r="CD59" s="923"/>
      <c r="CE59" s="923"/>
      <c r="CF59" s="920"/>
      <c r="CG59" s="923"/>
      <c r="CH59" s="987"/>
      <c r="CI59" s="989"/>
      <c r="CJ59" s="932"/>
      <c r="CK59" s="1013"/>
      <c r="CL59" s="989"/>
      <c r="CM59" s="1011"/>
      <c r="CN59" s="1012"/>
      <c r="CO59" s="1013"/>
      <c r="CP59" s="935"/>
      <c r="CQ59" s="1055"/>
      <c r="CR59" s="935"/>
      <c r="CS59" s="1010"/>
      <c r="CT59" s="935"/>
      <c r="CU59" s="1055"/>
      <c r="CV59" s="935"/>
      <c r="CW59" s="995"/>
      <c r="CX59" s="1017"/>
      <c r="CY59" s="923"/>
      <c r="CZ59" s="1017"/>
      <c r="DA59" s="920"/>
      <c r="DB59" s="1017"/>
      <c r="DC59" s="987"/>
      <c r="DD59" s="993"/>
      <c r="DE59" s="1020"/>
      <c r="DF59" s="1022"/>
      <c r="DG59" s="1022"/>
      <c r="DH59" s="1068"/>
      <c r="DI59" s="935"/>
      <c r="DJ59" s="1010"/>
      <c r="DK59" s="184"/>
      <c r="DL59" s="184"/>
    </row>
    <row r="60" spans="1:116" s="185" customFormat="1" ht="17.45" customHeight="1">
      <c r="A60" s="1002" t="s">
        <v>177</v>
      </c>
      <c r="B60" s="944"/>
      <c r="C60" s="947"/>
      <c r="D60" s="949"/>
      <c r="E60" s="1002" t="s">
        <v>50</v>
      </c>
      <c r="F60" s="177"/>
      <c r="G60" s="1003">
        <v>324140</v>
      </c>
      <c r="H60" s="1004"/>
      <c r="I60" s="1003">
        <v>319340</v>
      </c>
      <c r="J60" s="1004"/>
      <c r="K60" s="935" t="s">
        <v>244</v>
      </c>
      <c r="L60" s="1047">
        <v>3110</v>
      </c>
      <c r="M60" s="1043"/>
      <c r="N60" s="939" t="s">
        <v>245</v>
      </c>
      <c r="O60" s="923" t="s">
        <v>246</v>
      </c>
      <c r="P60" s="923" t="s">
        <v>244</v>
      </c>
      <c r="Q60" s="920" t="s">
        <v>247</v>
      </c>
      <c r="R60" s="923" t="s">
        <v>244</v>
      </c>
      <c r="S60" s="1033">
        <v>3</v>
      </c>
      <c r="T60" s="1034"/>
      <c r="U60" s="1047">
        <v>3060</v>
      </c>
      <c r="V60" s="1043"/>
      <c r="W60" s="939" t="s">
        <v>245</v>
      </c>
      <c r="X60" s="923" t="s">
        <v>246</v>
      </c>
      <c r="Y60" s="923" t="s">
        <v>244</v>
      </c>
      <c r="Z60" s="920" t="s">
        <v>247</v>
      </c>
      <c r="AA60" s="923" t="s">
        <v>244</v>
      </c>
      <c r="AB60" s="1033">
        <v>2.9</v>
      </c>
      <c r="AC60" s="979"/>
      <c r="AD60" s="962" t="s">
        <v>244</v>
      </c>
      <c r="AE60" s="1036">
        <v>89880</v>
      </c>
      <c r="AF60" s="1038"/>
      <c r="AG60" s="1041">
        <v>890</v>
      </c>
      <c r="AH60" s="1043"/>
      <c r="AI60" s="939" t="s">
        <v>245</v>
      </c>
      <c r="AJ60" s="923" t="s">
        <v>246</v>
      </c>
      <c r="AK60" s="923" t="s">
        <v>244</v>
      </c>
      <c r="AL60" s="920" t="s">
        <v>247</v>
      </c>
      <c r="AM60" s="923" t="s">
        <v>244</v>
      </c>
      <c r="AN60" s="1033">
        <v>2.7</v>
      </c>
      <c r="AO60" s="979"/>
      <c r="AP60" s="198"/>
      <c r="AQ60" s="198"/>
      <c r="AR60" s="198"/>
      <c r="AS60" s="198"/>
      <c r="AT60" s="198"/>
      <c r="AU60" s="198"/>
      <c r="AV60" s="198"/>
      <c r="AW60" s="198"/>
      <c r="AX60" s="198"/>
      <c r="AY60" s="199"/>
      <c r="AZ60" s="198"/>
      <c r="BA60" s="198"/>
      <c r="BB60" s="198"/>
      <c r="BC60" s="198"/>
      <c r="BD60" s="198"/>
      <c r="BE60" s="198"/>
      <c r="BF60" s="198"/>
      <c r="BG60" s="198"/>
      <c r="BH60" s="198"/>
      <c r="BI60" s="198"/>
      <c r="BJ60" s="997"/>
      <c r="BK60" s="178"/>
      <c r="BL60" s="190" t="s">
        <v>253</v>
      </c>
      <c r="BM60" s="191">
        <v>363400</v>
      </c>
      <c r="BN60" s="935"/>
      <c r="BO60" s="221">
        <v>3630</v>
      </c>
      <c r="BP60" s="193" t="s">
        <v>245</v>
      </c>
      <c r="BQ60" s="194" t="s">
        <v>246</v>
      </c>
      <c r="BR60" s="195" t="s">
        <v>244</v>
      </c>
      <c r="BS60" s="196" t="s">
        <v>247</v>
      </c>
      <c r="BT60" s="193" t="s">
        <v>244</v>
      </c>
      <c r="BU60" s="222">
        <v>1.8</v>
      </c>
      <c r="BV60" s="214"/>
      <c r="BW60" s="962"/>
      <c r="BX60" s="189"/>
      <c r="BY60" s="935"/>
      <c r="BZ60" s="991"/>
      <c r="CA60" s="935"/>
      <c r="CB60" s="995"/>
      <c r="CC60" s="923"/>
      <c r="CD60" s="923"/>
      <c r="CE60" s="923"/>
      <c r="CF60" s="920"/>
      <c r="CG60" s="923"/>
      <c r="CH60" s="987"/>
      <c r="CI60" s="989"/>
      <c r="CJ60" s="932"/>
      <c r="CK60" s="1013"/>
      <c r="CL60" s="989"/>
      <c r="CM60" s="1011" t="s">
        <v>297</v>
      </c>
      <c r="CN60" s="1012">
        <v>9700</v>
      </c>
      <c r="CO60" s="1013">
        <v>10800</v>
      </c>
      <c r="CP60" s="935"/>
      <c r="CQ60" s="1055"/>
      <c r="CR60" s="935"/>
      <c r="CS60" s="1014">
        <v>0.08</v>
      </c>
      <c r="CT60" s="935"/>
      <c r="CU60" s="1055"/>
      <c r="CV60" s="935"/>
      <c r="CW60" s="995"/>
      <c r="CX60" s="1017"/>
      <c r="CY60" s="923"/>
      <c r="CZ60" s="1017"/>
      <c r="DA60" s="920"/>
      <c r="DB60" s="1017"/>
      <c r="DC60" s="987"/>
      <c r="DD60" s="993"/>
      <c r="DE60" s="1023">
        <v>0.01</v>
      </c>
      <c r="DF60" s="1025">
        <v>0.03</v>
      </c>
      <c r="DG60" s="1025">
        <v>0.04</v>
      </c>
      <c r="DH60" s="1049">
        <v>0.06</v>
      </c>
      <c r="DI60" s="935"/>
      <c r="DJ60" s="1014">
        <v>0.81</v>
      </c>
      <c r="DK60" s="184"/>
      <c r="DL60" s="184"/>
    </row>
    <row r="61" spans="1:116" s="185" customFormat="1" ht="17.45" customHeight="1">
      <c r="A61" s="951"/>
      <c r="B61" s="944"/>
      <c r="C61" s="947"/>
      <c r="D61" s="949"/>
      <c r="E61" s="951"/>
      <c r="F61" s="177"/>
      <c r="G61" s="991"/>
      <c r="H61" s="1005"/>
      <c r="I61" s="991"/>
      <c r="J61" s="1005"/>
      <c r="K61" s="935"/>
      <c r="L61" s="1000"/>
      <c r="M61" s="1044"/>
      <c r="N61" s="939"/>
      <c r="O61" s="923"/>
      <c r="P61" s="923"/>
      <c r="Q61" s="920"/>
      <c r="R61" s="923"/>
      <c r="S61" s="1034"/>
      <c r="T61" s="1034"/>
      <c r="U61" s="1000"/>
      <c r="V61" s="1044"/>
      <c r="W61" s="939"/>
      <c r="X61" s="923"/>
      <c r="Y61" s="923"/>
      <c r="Z61" s="920"/>
      <c r="AA61" s="923"/>
      <c r="AB61" s="1034"/>
      <c r="AC61" s="979"/>
      <c r="AD61" s="962"/>
      <c r="AE61" s="1037"/>
      <c r="AF61" s="1039"/>
      <c r="AG61" s="1042"/>
      <c r="AH61" s="1044"/>
      <c r="AI61" s="939"/>
      <c r="AJ61" s="923"/>
      <c r="AK61" s="923"/>
      <c r="AL61" s="920"/>
      <c r="AM61" s="923"/>
      <c r="AN61" s="1034"/>
      <c r="AO61" s="979"/>
      <c r="AP61" s="198"/>
      <c r="AQ61" s="198"/>
      <c r="AR61" s="198"/>
      <c r="AS61" s="198"/>
      <c r="AT61" s="198"/>
      <c r="AU61" s="198"/>
      <c r="AV61" s="198"/>
      <c r="AW61" s="198"/>
      <c r="AX61" s="198"/>
      <c r="AY61" s="200"/>
      <c r="AZ61" s="198"/>
      <c r="BA61" s="198"/>
      <c r="BB61" s="198"/>
      <c r="BC61" s="198"/>
      <c r="BD61" s="198"/>
      <c r="BE61" s="198"/>
      <c r="BF61" s="198"/>
      <c r="BG61" s="198"/>
      <c r="BH61" s="198"/>
      <c r="BI61" s="198"/>
      <c r="BJ61" s="997"/>
      <c r="BK61" s="178"/>
      <c r="BL61" s="190" t="s">
        <v>254</v>
      </c>
      <c r="BM61" s="191">
        <v>406600</v>
      </c>
      <c r="BN61" s="935"/>
      <c r="BO61" s="221">
        <v>4060</v>
      </c>
      <c r="BP61" s="193" t="s">
        <v>245</v>
      </c>
      <c r="BQ61" s="194" t="s">
        <v>246</v>
      </c>
      <c r="BR61" s="195" t="s">
        <v>244</v>
      </c>
      <c r="BS61" s="196" t="s">
        <v>247</v>
      </c>
      <c r="BT61" s="193" t="s">
        <v>244</v>
      </c>
      <c r="BU61" s="222">
        <v>1.9</v>
      </c>
      <c r="BV61" s="214"/>
      <c r="BW61" s="962"/>
      <c r="BX61" s="189"/>
      <c r="BY61" s="935"/>
      <c r="BZ61" s="991"/>
      <c r="CA61" s="935"/>
      <c r="CB61" s="995"/>
      <c r="CC61" s="923"/>
      <c r="CD61" s="923"/>
      <c r="CE61" s="923"/>
      <c r="CF61" s="920"/>
      <c r="CG61" s="923"/>
      <c r="CH61" s="987"/>
      <c r="CI61" s="989"/>
      <c r="CJ61" s="932"/>
      <c r="CK61" s="1013"/>
      <c r="CL61" s="989"/>
      <c r="CM61" s="1011"/>
      <c r="CN61" s="1012"/>
      <c r="CO61" s="1013"/>
      <c r="CP61" s="935"/>
      <c r="CQ61" s="1055"/>
      <c r="CR61" s="935"/>
      <c r="CS61" s="1014"/>
      <c r="CT61" s="935"/>
      <c r="CU61" s="1055"/>
      <c r="CV61" s="935"/>
      <c r="CW61" s="995"/>
      <c r="CX61" s="1017"/>
      <c r="CY61" s="923"/>
      <c r="CZ61" s="1017"/>
      <c r="DA61" s="920"/>
      <c r="DB61" s="1017"/>
      <c r="DC61" s="987"/>
      <c r="DD61" s="993"/>
      <c r="DE61" s="1023"/>
      <c r="DF61" s="1025"/>
      <c r="DG61" s="1025"/>
      <c r="DH61" s="1049"/>
      <c r="DI61" s="935"/>
      <c r="DJ61" s="1014"/>
      <c r="DK61" s="184"/>
      <c r="DL61" s="184"/>
    </row>
    <row r="62" spans="1:116" s="185" customFormat="1" ht="17.45" customHeight="1">
      <c r="A62" s="951"/>
      <c r="B62" s="944"/>
      <c r="C62" s="947"/>
      <c r="D62" s="949"/>
      <c r="E62" s="951"/>
      <c r="F62" s="177"/>
      <c r="G62" s="991"/>
      <c r="H62" s="1005"/>
      <c r="I62" s="991"/>
      <c r="J62" s="1005"/>
      <c r="K62" s="935"/>
      <c r="L62" s="1000"/>
      <c r="M62" s="1044"/>
      <c r="N62" s="939"/>
      <c r="O62" s="923"/>
      <c r="P62" s="923"/>
      <c r="Q62" s="920"/>
      <c r="R62" s="923"/>
      <c r="S62" s="1034"/>
      <c r="T62" s="1034"/>
      <c r="U62" s="1000"/>
      <c r="V62" s="1044"/>
      <c r="W62" s="939"/>
      <c r="X62" s="923"/>
      <c r="Y62" s="923"/>
      <c r="Z62" s="920"/>
      <c r="AA62" s="923"/>
      <c r="AB62" s="1034"/>
      <c r="AC62" s="979"/>
      <c r="AD62" s="962"/>
      <c r="AE62" s="1037"/>
      <c r="AF62" s="1039"/>
      <c r="AG62" s="1042"/>
      <c r="AH62" s="1044"/>
      <c r="AI62" s="939"/>
      <c r="AJ62" s="923"/>
      <c r="AK62" s="923"/>
      <c r="AL62" s="920"/>
      <c r="AM62" s="923"/>
      <c r="AN62" s="1034"/>
      <c r="AO62" s="979"/>
      <c r="AP62" s="198"/>
      <c r="AQ62" s="198"/>
      <c r="AR62" s="198"/>
      <c r="AS62" s="198"/>
      <c r="AT62" s="198"/>
      <c r="AU62" s="198"/>
      <c r="AV62" s="198"/>
      <c r="AW62" s="198"/>
      <c r="AX62" s="198"/>
      <c r="AY62" s="200"/>
      <c r="AZ62" s="198"/>
      <c r="BA62" s="198"/>
      <c r="BB62" s="198"/>
      <c r="BC62" s="198"/>
      <c r="BD62" s="198"/>
      <c r="BE62" s="198"/>
      <c r="BF62" s="198"/>
      <c r="BG62" s="198"/>
      <c r="BH62" s="198"/>
      <c r="BI62" s="198"/>
      <c r="BJ62" s="997"/>
      <c r="BK62" s="178"/>
      <c r="BL62" s="190" t="s">
        <v>255</v>
      </c>
      <c r="BM62" s="191">
        <v>449700</v>
      </c>
      <c r="BN62" s="935"/>
      <c r="BO62" s="221">
        <v>4490</v>
      </c>
      <c r="BP62" s="193" t="s">
        <v>245</v>
      </c>
      <c r="BQ62" s="194" t="s">
        <v>246</v>
      </c>
      <c r="BR62" s="195" t="s">
        <v>244</v>
      </c>
      <c r="BS62" s="196" t="s">
        <v>247</v>
      </c>
      <c r="BT62" s="193" t="s">
        <v>244</v>
      </c>
      <c r="BU62" s="222">
        <v>2</v>
      </c>
      <c r="BV62" s="214"/>
      <c r="BW62" s="962"/>
      <c r="BX62" s="189"/>
      <c r="BY62" s="935"/>
      <c r="BZ62" s="991"/>
      <c r="CA62" s="935"/>
      <c r="CB62" s="995"/>
      <c r="CC62" s="923"/>
      <c r="CD62" s="923"/>
      <c r="CE62" s="923"/>
      <c r="CF62" s="920"/>
      <c r="CG62" s="923"/>
      <c r="CH62" s="987"/>
      <c r="CI62" s="989"/>
      <c r="CJ62" s="932"/>
      <c r="CK62" s="1013"/>
      <c r="CL62" s="989"/>
      <c r="CM62" s="1011" t="s">
        <v>298</v>
      </c>
      <c r="CN62" s="1012">
        <v>8700</v>
      </c>
      <c r="CO62" s="1013">
        <v>9700</v>
      </c>
      <c r="CP62" s="935"/>
      <c r="CQ62" s="1055"/>
      <c r="CR62" s="935"/>
      <c r="CS62" s="1014"/>
      <c r="CT62" s="935"/>
      <c r="CU62" s="1055"/>
      <c r="CV62" s="935"/>
      <c r="CW62" s="995"/>
      <c r="CX62" s="1017"/>
      <c r="CY62" s="923"/>
      <c r="CZ62" s="1017"/>
      <c r="DA62" s="920"/>
      <c r="DB62" s="1017"/>
      <c r="DC62" s="987"/>
      <c r="DD62" s="993"/>
      <c r="DE62" s="1023"/>
      <c r="DF62" s="1025"/>
      <c r="DG62" s="1025"/>
      <c r="DH62" s="1049"/>
      <c r="DI62" s="935"/>
      <c r="DJ62" s="1014"/>
      <c r="DK62" s="184"/>
      <c r="DL62" s="184"/>
    </row>
    <row r="63" spans="1:116" s="185" customFormat="1" ht="17.45" customHeight="1">
      <c r="A63" s="951"/>
      <c r="B63" s="944"/>
      <c r="C63" s="947"/>
      <c r="D63" s="949"/>
      <c r="E63" s="951"/>
      <c r="F63" s="177"/>
      <c r="G63" s="991"/>
      <c r="H63" s="1005"/>
      <c r="I63" s="991"/>
      <c r="J63" s="1005"/>
      <c r="K63" s="935"/>
      <c r="L63" s="1000"/>
      <c r="M63" s="1044"/>
      <c r="N63" s="939"/>
      <c r="O63" s="923"/>
      <c r="P63" s="923"/>
      <c r="Q63" s="920"/>
      <c r="R63" s="923"/>
      <c r="S63" s="1034"/>
      <c r="T63" s="1035"/>
      <c r="U63" s="1000"/>
      <c r="V63" s="1044"/>
      <c r="W63" s="939"/>
      <c r="X63" s="923"/>
      <c r="Y63" s="923"/>
      <c r="Z63" s="920"/>
      <c r="AA63" s="923"/>
      <c r="AB63" s="1034"/>
      <c r="AC63" s="980"/>
      <c r="AD63" s="962"/>
      <c r="AE63" s="1037"/>
      <c r="AF63" s="1039"/>
      <c r="AG63" s="1042"/>
      <c r="AH63" s="1044"/>
      <c r="AI63" s="939"/>
      <c r="AJ63" s="923"/>
      <c r="AK63" s="923"/>
      <c r="AL63" s="920"/>
      <c r="AM63" s="923"/>
      <c r="AN63" s="1034"/>
      <c r="AO63" s="980"/>
      <c r="AP63" s="198"/>
      <c r="AQ63" s="198"/>
      <c r="AR63" s="198"/>
      <c r="AS63" s="198"/>
      <c r="AT63" s="198"/>
      <c r="AU63" s="198"/>
      <c r="AV63" s="198"/>
      <c r="AW63" s="198"/>
      <c r="AX63" s="198"/>
      <c r="AY63" s="201"/>
      <c r="AZ63" s="198"/>
      <c r="BA63" s="198"/>
      <c r="BB63" s="198"/>
      <c r="BC63" s="198"/>
      <c r="BD63" s="198"/>
      <c r="BE63" s="198"/>
      <c r="BF63" s="198"/>
      <c r="BG63" s="198"/>
      <c r="BH63" s="198"/>
      <c r="BI63" s="198"/>
      <c r="BJ63" s="997"/>
      <c r="BK63" s="178"/>
      <c r="BL63" s="190" t="s">
        <v>256</v>
      </c>
      <c r="BM63" s="191">
        <v>492900</v>
      </c>
      <c r="BN63" s="935"/>
      <c r="BO63" s="221">
        <v>4920</v>
      </c>
      <c r="BP63" s="193" t="s">
        <v>245</v>
      </c>
      <c r="BQ63" s="194" t="s">
        <v>246</v>
      </c>
      <c r="BR63" s="195" t="s">
        <v>244</v>
      </c>
      <c r="BS63" s="196" t="s">
        <v>247</v>
      </c>
      <c r="BT63" s="193" t="s">
        <v>244</v>
      </c>
      <c r="BU63" s="222">
        <v>1.8</v>
      </c>
      <c r="BV63" s="214"/>
      <c r="BW63" s="962"/>
      <c r="BX63" s="189" t="s">
        <v>258</v>
      </c>
      <c r="BY63" s="935"/>
      <c r="BZ63" s="992"/>
      <c r="CA63" s="935"/>
      <c r="CB63" s="995"/>
      <c r="CC63" s="923"/>
      <c r="CD63" s="923"/>
      <c r="CE63" s="923"/>
      <c r="CF63" s="920"/>
      <c r="CG63" s="923"/>
      <c r="CH63" s="987"/>
      <c r="CI63" s="989"/>
      <c r="CJ63" s="1057"/>
      <c r="CK63" s="1053"/>
      <c r="CL63" s="989"/>
      <c r="CM63" s="1051"/>
      <c r="CN63" s="1052"/>
      <c r="CO63" s="1053"/>
      <c r="CP63" s="935"/>
      <c r="CQ63" s="1056"/>
      <c r="CR63" s="935"/>
      <c r="CS63" s="1015"/>
      <c r="CT63" s="935"/>
      <c r="CU63" s="1055"/>
      <c r="CV63" s="935"/>
      <c r="CW63" s="995"/>
      <c r="CX63" s="1017"/>
      <c r="CY63" s="923"/>
      <c r="CZ63" s="1017"/>
      <c r="DA63" s="920"/>
      <c r="DB63" s="1017"/>
      <c r="DC63" s="987"/>
      <c r="DD63" s="993"/>
      <c r="DE63" s="1024"/>
      <c r="DF63" s="1026"/>
      <c r="DG63" s="1026"/>
      <c r="DH63" s="1050"/>
      <c r="DI63" s="935"/>
      <c r="DJ63" s="1015"/>
      <c r="DK63" s="184"/>
      <c r="DL63" s="184"/>
    </row>
    <row r="64" spans="1:116" s="185" customFormat="1" ht="17.45" customHeight="1">
      <c r="A64" s="950" t="s">
        <v>178</v>
      </c>
      <c r="B64" s="944"/>
      <c r="C64" s="1027" t="s">
        <v>299</v>
      </c>
      <c r="D64" s="948" t="s">
        <v>250</v>
      </c>
      <c r="E64" s="950" t="s">
        <v>291</v>
      </c>
      <c r="F64" s="177"/>
      <c r="G64" s="952">
        <v>185410</v>
      </c>
      <c r="H64" s="954">
        <v>275290</v>
      </c>
      <c r="I64" s="952">
        <v>182370</v>
      </c>
      <c r="J64" s="954">
        <v>272250</v>
      </c>
      <c r="K64" s="997" t="s">
        <v>244</v>
      </c>
      <c r="L64" s="931">
        <v>1730</v>
      </c>
      <c r="M64" s="933">
        <v>2620</v>
      </c>
      <c r="N64" s="938" t="s">
        <v>245</v>
      </c>
      <c r="O64" s="922" t="s">
        <v>246</v>
      </c>
      <c r="P64" s="922" t="s">
        <v>244</v>
      </c>
      <c r="Q64" s="919" t="s">
        <v>247</v>
      </c>
      <c r="R64" s="922" t="s">
        <v>244</v>
      </c>
      <c r="S64" s="925">
        <v>3</v>
      </c>
      <c r="T64" s="928">
        <v>2.9</v>
      </c>
      <c r="U64" s="931">
        <v>1700</v>
      </c>
      <c r="V64" s="933">
        <v>2590</v>
      </c>
      <c r="W64" s="938" t="s">
        <v>245</v>
      </c>
      <c r="X64" s="922" t="s">
        <v>246</v>
      </c>
      <c r="Y64" s="922" t="s">
        <v>244</v>
      </c>
      <c r="Z64" s="919" t="s">
        <v>247</v>
      </c>
      <c r="AA64" s="922" t="s">
        <v>244</v>
      </c>
      <c r="AB64" s="925">
        <v>2.9</v>
      </c>
      <c r="AC64" s="959">
        <v>2.8</v>
      </c>
      <c r="AD64" s="997" t="s">
        <v>244</v>
      </c>
      <c r="AE64" s="963">
        <v>179760</v>
      </c>
      <c r="AF64" s="965">
        <v>89880</v>
      </c>
      <c r="AG64" s="967">
        <v>1790</v>
      </c>
      <c r="AH64" s="933">
        <v>890</v>
      </c>
      <c r="AI64" s="938" t="s">
        <v>245</v>
      </c>
      <c r="AJ64" s="922" t="s">
        <v>246</v>
      </c>
      <c r="AK64" s="922" t="s">
        <v>244</v>
      </c>
      <c r="AL64" s="919" t="s">
        <v>247</v>
      </c>
      <c r="AM64" s="922" t="s">
        <v>244</v>
      </c>
      <c r="AN64" s="925">
        <v>2.7</v>
      </c>
      <c r="AO64" s="959">
        <v>2.7</v>
      </c>
      <c r="AP64" s="981" t="s">
        <v>244</v>
      </c>
      <c r="AQ64" s="969">
        <v>161780</v>
      </c>
      <c r="AR64" s="972" t="s">
        <v>244</v>
      </c>
      <c r="AS64" s="973">
        <v>1610</v>
      </c>
      <c r="AT64" s="922" t="s">
        <v>245</v>
      </c>
      <c r="AU64" s="922" t="s">
        <v>246</v>
      </c>
      <c r="AV64" s="922" t="s">
        <v>244</v>
      </c>
      <c r="AW64" s="919" t="s">
        <v>247</v>
      </c>
      <c r="AX64" s="922" t="s">
        <v>244</v>
      </c>
      <c r="AY64" s="978">
        <v>2.7</v>
      </c>
      <c r="AZ64" s="972" t="s">
        <v>244</v>
      </c>
      <c r="BA64" s="969">
        <v>17970</v>
      </c>
      <c r="BB64" s="972" t="s">
        <v>244</v>
      </c>
      <c r="BC64" s="973">
        <v>170</v>
      </c>
      <c r="BD64" s="922" t="s">
        <v>245</v>
      </c>
      <c r="BE64" s="922" t="s">
        <v>246</v>
      </c>
      <c r="BF64" s="922" t="s">
        <v>244</v>
      </c>
      <c r="BG64" s="919" t="s">
        <v>247</v>
      </c>
      <c r="BH64" s="922" t="s">
        <v>244</v>
      </c>
      <c r="BI64" s="978">
        <v>2.6</v>
      </c>
      <c r="BJ64" s="993"/>
      <c r="BK64" s="178"/>
      <c r="BL64" s="190" t="s">
        <v>257</v>
      </c>
      <c r="BM64" s="191">
        <v>536100</v>
      </c>
      <c r="BN64" s="935"/>
      <c r="BO64" s="221">
        <v>5360</v>
      </c>
      <c r="BP64" s="193" t="s">
        <v>245</v>
      </c>
      <c r="BQ64" s="194" t="s">
        <v>246</v>
      </c>
      <c r="BR64" s="195" t="s">
        <v>244</v>
      </c>
      <c r="BS64" s="196" t="s">
        <v>247</v>
      </c>
      <c r="BT64" s="193" t="s">
        <v>244</v>
      </c>
      <c r="BU64" s="222">
        <v>1.9</v>
      </c>
      <c r="BV64" s="214"/>
      <c r="BW64" s="962"/>
      <c r="BX64" s="202" t="s">
        <v>260</v>
      </c>
      <c r="BY64" s="993" t="s">
        <v>244</v>
      </c>
      <c r="BZ64" s="1054">
        <v>30590</v>
      </c>
      <c r="CA64" s="997" t="s">
        <v>244</v>
      </c>
      <c r="CB64" s="1074">
        <v>240</v>
      </c>
      <c r="CC64" s="922" t="s">
        <v>245</v>
      </c>
      <c r="CD64" s="922" t="s">
        <v>246</v>
      </c>
      <c r="CE64" s="922" t="s">
        <v>244</v>
      </c>
      <c r="CF64" s="919" t="s">
        <v>247</v>
      </c>
      <c r="CG64" s="922" t="s">
        <v>244</v>
      </c>
      <c r="CH64" s="978">
        <v>6.5</v>
      </c>
      <c r="CI64" s="1077" t="s">
        <v>244</v>
      </c>
      <c r="CJ64" s="931">
        <v>2100</v>
      </c>
      <c r="CK64" s="1058">
        <v>2300</v>
      </c>
      <c r="CL64" s="1078" t="s">
        <v>244</v>
      </c>
      <c r="CM64" s="1059" t="s">
        <v>292</v>
      </c>
      <c r="CN64" s="1060">
        <v>25700</v>
      </c>
      <c r="CO64" s="1058">
        <v>28600</v>
      </c>
      <c r="CP64" s="993" t="s">
        <v>249</v>
      </c>
      <c r="CQ64" s="1054">
        <v>1330</v>
      </c>
      <c r="CR64" s="962" t="s">
        <v>249</v>
      </c>
      <c r="CS64" s="1009" t="s">
        <v>300</v>
      </c>
      <c r="CT64" s="993" t="s">
        <v>249</v>
      </c>
      <c r="CU64" s="1054">
        <v>27000</v>
      </c>
      <c r="CV64" s="997" t="s">
        <v>201</v>
      </c>
      <c r="CW64" s="1074">
        <v>270</v>
      </c>
      <c r="CX64" s="1072" t="s">
        <v>245</v>
      </c>
      <c r="CY64" s="922" t="s">
        <v>246</v>
      </c>
      <c r="CZ64" s="1072" t="s">
        <v>244</v>
      </c>
      <c r="DA64" s="919" t="s">
        <v>247</v>
      </c>
      <c r="DB64" s="1072" t="s">
        <v>244</v>
      </c>
      <c r="DC64" s="978">
        <v>0.9</v>
      </c>
      <c r="DD64" s="997" t="s">
        <v>249</v>
      </c>
      <c r="DE64" s="1019" t="s">
        <v>354</v>
      </c>
      <c r="DF64" s="1021" t="s">
        <v>354</v>
      </c>
      <c r="DG64" s="1021" t="s">
        <v>354</v>
      </c>
      <c r="DH64" s="1067" t="s">
        <v>354</v>
      </c>
      <c r="DI64" s="203"/>
      <c r="DJ64" s="1062" t="s">
        <v>301</v>
      </c>
      <c r="DK64" s="184"/>
      <c r="DL64" s="184"/>
    </row>
    <row r="65" spans="1:116" s="185" customFormat="1" ht="17.45" customHeight="1">
      <c r="A65" s="951"/>
      <c r="B65" s="944"/>
      <c r="C65" s="1028"/>
      <c r="D65" s="949"/>
      <c r="E65" s="951"/>
      <c r="F65" s="177"/>
      <c r="G65" s="953"/>
      <c r="H65" s="955"/>
      <c r="I65" s="953"/>
      <c r="J65" s="955"/>
      <c r="K65" s="997"/>
      <c r="L65" s="932"/>
      <c r="M65" s="934"/>
      <c r="N65" s="939"/>
      <c r="O65" s="923"/>
      <c r="P65" s="923"/>
      <c r="Q65" s="920"/>
      <c r="R65" s="923"/>
      <c r="S65" s="926"/>
      <c r="T65" s="929"/>
      <c r="U65" s="932"/>
      <c r="V65" s="934"/>
      <c r="W65" s="939"/>
      <c r="X65" s="923"/>
      <c r="Y65" s="923"/>
      <c r="Z65" s="920"/>
      <c r="AA65" s="923"/>
      <c r="AB65" s="926"/>
      <c r="AC65" s="960"/>
      <c r="AD65" s="997"/>
      <c r="AE65" s="964"/>
      <c r="AF65" s="966"/>
      <c r="AG65" s="968"/>
      <c r="AH65" s="934"/>
      <c r="AI65" s="939"/>
      <c r="AJ65" s="923"/>
      <c r="AK65" s="923"/>
      <c r="AL65" s="920"/>
      <c r="AM65" s="923"/>
      <c r="AN65" s="926"/>
      <c r="AO65" s="960"/>
      <c r="AP65" s="981"/>
      <c r="AQ65" s="970"/>
      <c r="AR65" s="972"/>
      <c r="AS65" s="974"/>
      <c r="AT65" s="923"/>
      <c r="AU65" s="923"/>
      <c r="AV65" s="923"/>
      <c r="AW65" s="920"/>
      <c r="AX65" s="923"/>
      <c r="AY65" s="979"/>
      <c r="AZ65" s="972"/>
      <c r="BA65" s="970"/>
      <c r="BB65" s="972"/>
      <c r="BC65" s="974"/>
      <c r="BD65" s="923"/>
      <c r="BE65" s="923"/>
      <c r="BF65" s="923"/>
      <c r="BG65" s="920"/>
      <c r="BH65" s="923"/>
      <c r="BI65" s="979"/>
      <c r="BJ65" s="993"/>
      <c r="BK65" s="178"/>
      <c r="BL65" s="190" t="s">
        <v>259</v>
      </c>
      <c r="BM65" s="191">
        <v>579200</v>
      </c>
      <c r="BN65" s="935"/>
      <c r="BO65" s="221">
        <v>5790</v>
      </c>
      <c r="BP65" s="193" t="s">
        <v>245</v>
      </c>
      <c r="BQ65" s="194" t="s">
        <v>246</v>
      </c>
      <c r="BR65" s="195" t="s">
        <v>244</v>
      </c>
      <c r="BS65" s="196" t="s">
        <v>247</v>
      </c>
      <c r="BT65" s="193" t="s">
        <v>244</v>
      </c>
      <c r="BU65" s="222">
        <v>1.9</v>
      </c>
      <c r="BV65" s="214"/>
      <c r="BW65" s="962"/>
      <c r="BX65" s="189"/>
      <c r="BY65" s="993"/>
      <c r="BZ65" s="1055"/>
      <c r="CA65" s="997"/>
      <c r="CB65" s="1075"/>
      <c r="CC65" s="923"/>
      <c r="CD65" s="923"/>
      <c r="CE65" s="923"/>
      <c r="CF65" s="920"/>
      <c r="CG65" s="923"/>
      <c r="CH65" s="979"/>
      <c r="CI65" s="1077"/>
      <c r="CJ65" s="932"/>
      <c r="CK65" s="1013"/>
      <c r="CL65" s="1078"/>
      <c r="CM65" s="1011"/>
      <c r="CN65" s="1012"/>
      <c r="CO65" s="1013"/>
      <c r="CP65" s="993"/>
      <c r="CQ65" s="1055"/>
      <c r="CR65" s="962"/>
      <c r="CS65" s="1010"/>
      <c r="CT65" s="993"/>
      <c r="CU65" s="1055"/>
      <c r="CV65" s="997"/>
      <c r="CW65" s="1075"/>
      <c r="CX65" s="1017"/>
      <c r="CY65" s="923"/>
      <c r="CZ65" s="1017"/>
      <c r="DA65" s="920"/>
      <c r="DB65" s="1017"/>
      <c r="DC65" s="979"/>
      <c r="DD65" s="997"/>
      <c r="DE65" s="1020"/>
      <c r="DF65" s="1022"/>
      <c r="DG65" s="1022"/>
      <c r="DH65" s="1068"/>
      <c r="DI65" s="203"/>
      <c r="DJ65" s="1063"/>
      <c r="DK65" s="184"/>
      <c r="DL65" s="184"/>
    </row>
    <row r="66" spans="1:116" s="185" customFormat="1" ht="17.45" customHeight="1">
      <c r="A66" s="951"/>
      <c r="B66" s="944"/>
      <c r="C66" s="1028"/>
      <c r="D66" s="949"/>
      <c r="E66" s="951"/>
      <c r="F66" s="177"/>
      <c r="G66" s="953"/>
      <c r="H66" s="955"/>
      <c r="I66" s="953"/>
      <c r="J66" s="955"/>
      <c r="K66" s="997"/>
      <c r="L66" s="932"/>
      <c r="M66" s="934"/>
      <c r="N66" s="939"/>
      <c r="O66" s="923"/>
      <c r="P66" s="923"/>
      <c r="Q66" s="920"/>
      <c r="R66" s="923"/>
      <c r="S66" s="926"/>
      <c r="T66" s="929"/>
      <c r="U66" s="932"/>
      <c r="V66" s="934"/>
      <c r="W66" s="939"/>
      <c r="X66" s="923"/>
      <c r="Y66" s="923"/>
      <c r="Z66" s="920"/>
      <c r="AA66" s="923"/>
      <c r="AB66" s="926"/>
      <c r="AC66" s="960"/>
      <c r="AD66" s="997"/>
      <c r="AE66" s="964"/>
      <c r="AF66" s="966"/>
      <c r="AG66" s="968"/>
      <c r="AH66" s="934"/>
      <c r="AI66" s="939"/>
      <c r="AJ66" s="923"/>
      <c r="AK66" s="923"/>
      <c r="AL66" s="920"/>
      <c r="AM66" s="923"/>
      <c r="AN66" s="926"/>
      <c r="AO66" s="960"/>
      <c r="AP66" s="981"/>
      <c r="AQ66" s="970"/>
      <c r="AR66" s="972"/>
      <c r="AS66" s="974"/>
      <c r="AT66" s="923"/>
      <c r="AU66" s="923"/>
      <c r="AV66" s="923"/>
      <c r="AW66" s="920"/>
      <c r="AX66" s="923"/>
      <c r="AY66" s="979"/>
      <c r="AZ66" s="972"/>
      <c r="BA66" s="970"/>
      <c r="BB66" s="972"/>
      <c r="BC66" s="974"/>
      <c r="BD66" s="923"/>
      <c r="BE66" s="923"/>
      <c r="BF66" s="923"/>
      <c r="BG66" s="920"/>
      <c r="BH66" s="923"/>
      <c r="BI66" s="979"/>
      <c r="BJ66" s="993"/>
      <c r="BK66" s="178"/>
      <c r="BL66" s="190" t="s">
        <v>261</v>
      </c>
      <c r="BM66" s="191">
        <v>622400</v>
      </c>
      <c r="BN66" s="935"/>
      <c r="BO66" s="221">
        <v>6220</v>
      </c>
      <c r="BP66" s="193" t="s">
        <v>245</v>
      </c>
      <c r="BQ66" s="194" t="s">
        <v>246</v>
      </c>
      <c r="BR66" s="195" t="s">
        <v>244</v>
      </c>
      <c r="BS66" s="196" t="s">
        <v>247</v>
      </c>
      <c r="BT66" s="193" t="s">
        <v>244</v>
      </c>
      <c r="BU66" s="222">
        <v>2</v>
      </c>
      <c r="BV66" s="214"/>
      <c r="BW66" s="962"/>
      <c r="BX66" s="189"/>
      <c r="BY66" s="993"/>
      <c r="BZ66" s="1055"/>
      <c r="CA66" s="997"/>
      <c r="CB66" s="1075"/>
      <c r="CC66" s="923"/>
      <c r="CD66" s="923"/>
      <c r="CE66" s="923"/>
      <c r="CF66" s="920"/>
      <c r="CG66" s="923"/>
      <c r="CH66" s="979"/>
      <c r="CI66" s="1077"/>
      <c r="CJ66" s="932"/>
      <c r="CK66" s="1013"/>
      <c r="CL66" s="1078"/>
      <c r="CM66" s="1011" t="s">
        <v>295</v>
      </c>
      <c r="CN66" s="1012">
        <v>14200</v>
      </c>
      <c r="CO66" s="1013">
        <v>15700</v>
      </c>
      <c r="CP66" s="993"/>
      <c r="CQ66" s="1055"/>
      <c r="CR66" s="962"/>
      <c r="CS66" s="1010"/>
      <c r="CT66" s="993"/>
      <c r="CU66" s="1055"/>
      <c r="CV66" s="997"/>
      <c r="CW66" s="1075"/>
      <c r="CX66" s="1017"/>
      <c r="CY66" s="923"/>
      <c r="CZ66" s="1017"/>
      <c r="DA66" s="920"/>
      <c r="DB66" s="1017"/>
      <c r="DC66" s="979"/>
      <c r="DD66" s="997"/>
      <c r="DE66" s="1020"/>
      <c r="DF66" s="1022"/>
      <c r="DG66" s="1022"/>
      <c r="DH66" s="1068"/>
      <c r="DI66" s="203"/>
      <c r="DJ66" s="204" t="s">
        <v>302</v>
      </c>
      <c r="DK66" s="184"/>
      <c r="DL66" s="184"/>
    </row>
    <row r="67" spans="1:116" s="185" customFormat="1" ht="17.45" customHeight="1">
      <c r="A67" s="951"/>
      <c r="B67" s="944"/>
      <c r="C67" s="1028"/>
      <c r="D67" s="949"/>
      <c r="E67" s="951"/>
      <c r="F67" s="177"/>
      <c r="G67" s="953"/>
      <c r="H67" s="955"/>
      <c r="I67" s="953"/>
      <c r="J67" s="955"/>
      <c r="K67" s="997"/>
      <c r="L67" s="932"/>
      <c r="M67" s="934"/>
      <c r="N67" s="940"/>
      <c r="O67" s="924"/>
      <c r="P67" s="924"/>
      <c r="Q67" s="921"/>
      <c r="R67" s="924"/>
      <c r="S67" s="927"/>
      <c r="T67" s="930"/>
      <c r="U67" s="932"/>
      <c r="V67" s="934"/>
      <c r="W67" s="940"/>
      <c r="X67" s="924"/>
      <c r="Y67" s="924"/>
      <c r="Z67" s="921"/>
      <c r="AA67" s="924"/>
      <c r="AB67" s="927"/>
      <c r="AC67" s="961"/>
      <c r="AD67" s="997"/>
      <c r="AE67" s="964"/>
      <c r="AF67" s="966"/>
      <c r="AG67" s="968"/>
      <c r="AH67" s="934"/>
      <c r="AI67" s="940"/>
      <c r="AJ67" s="924"/>
      <c r="AK67" s="924"/>
      <c r="AL67" s="921"/>
      <c r="AM67" s="924"/>
      <c r="AN67" s="927"/>
      <c r="AO67" s="961"/>
      <c r="AP67" s="981"/>
      <c r="AQ67" s="971"/>
      <c r="AR67" s="972"/>
      <c r="AS67" s="975"/>
      <c r="AT67" s="976"/>
      <c r="AU67" s="976"/>
      <c r="AV67" s="976"/>
      <c r="AW67" s="977"/>
      <c r="AX67" s="976"/>
      <c r="AY67" s="980"/>
      <c r="AZ67" s="972"/>
      <c r="BA67" s="971"/>
      <c r="BB67" s="972"/>
      <c r="BC67" s="975"/>
      <c r="BD67" s="976"/>
      <c r="BE67" s="976"/>
      <c r="BF67" s="976"/>
      <c r="BG67" s="977"/>
      <c r="BH67" s="976"/>
      <c r="BI67" s="980"/>
      <c r="BJ67" s="993"/>
      <c r="BK67" s="178"/>
      <c r="BL67" s="190" t="s">
        <v>262</v>
      </c>
      <c r="BM67" s="191">
        <v>665600</v>
      </c>
      <c r="BN67" s="935"/>
      <c r="BO67" s="221">
        <v>6650</v>
      </c>
      <c r="BP67" s="193" t="s">
        <v>245</v>
      </c>
      <c r="BQ67" s="194" t="s">
        <v>246</v>
      </c>
      <c r="BR67" s="195" t="s">
        <v>244</v>
      </c>
      <c r="BS67" s="196" t="s">
        <v>247</v>
      </c>
      <c r="BT67" s="193" t="s">
        <v>244</v>
      </c>
      <c r="BU67" s="222">
        <v>1.8</v>
      </c>
      <c r="BV67" s="214"/>
      <c r="BW67" s="962"/>
      <c r="BX67" s="189"/>
      <c r="BY67" s="993"/>
      <c r="BZ67" s="1055"/>
      <c r="CA67" s="997"/>
      <c r="CB67" s="1075"/>
      <c r="CC67" s="923"/>
      <c r="CD67" s="923"/>
      <c r="CE67" s="923"/>
      <c r="CF67" s="920"/>
      <c r="CG67" s="923"/>
      <c r="CH67" s="979"/>
      <c r="CI67" s="1077"/>
      <c r="CJ67" s="932"/>
      <c r="CK67" s="1013"/>
      <c r="CL67" s="1078"/>
      <c r="CM67" s="1011"/>
      <c r="CN67" s="1012"/>
      <c r="CO67" s="1013"/>
      <c r="CP67" s="993"/>
      <c r="CQ67" s="1055"/>
      <c r="CR67" s="962"/>
      <c r="CS67" s="1010"/>
      <c r="CT67" s="993"/>
      <c r="CU67" s="1055"/>
      <c r="CV67" s="997"/>
      <c r="CW67" s="1075"/>
      <c r="CX67" s="1017"/>
      <c r="CY67" s="923"/>
      <c r="CZ67" s="1017"/>
      <c r="DA67" s="920"/>
      <c r="DB67" s="1017"/>
      <c r="DC67" s="979"/>
      <c r="DD67" s="997"/>
      <c r="DE67" s="1020"/>
      <c r="DF67" s="1022"/>
      <c r="DG67" s="1022"/>
      <c r="DH67" s="1068"/>
      <c r="DI67" s="203"/>
      <c r="DJ67" s="223">
        <v>0.8</v>
      </c>
      <c r="DK67" s="184"/>
      <c r="DL67" s="184"/>
    </row>
    <row r="68" spans="1:116" s="185" customFormat="1" ht="17.45" customHeight="1">
      <c r="A68" s="1002" t="s">
        <v>179</v>
      </c>
      <c r="B68" s="944"/>
      <c r="C68" s="1028"/>
      <c r="D68" s="949"/>
      <c r="E68" s="1002" t="s">
        <v>50</v>
      </c>
      <c r="F68" s="177"/>
      <c r="G68" s="1003">
        <v>275290</v>
      </c>
      <c r="H68" s="1004"/>
      <c r="I68" s="1003">
        <v>272250</v>
      </c>
      <c r="J68" s="1004"/>
      <c r="K68" s="997" t="s">
        <v>244</v>
      </c>
      <c r="L68" s="1047">
        <v>2620</v>
      </c>
      <c r="M68" s="1043"/>
      <c r="N68" s="939" t="s">
        <v>245</v>
      </c>
      <c r="O68" s="923" t="s">
        <v>246</v>
      </c>
      <c r="P68" s="923" t="s">
        <v>244</v>
      </c>
      <c r="Q68" s="920" t="s">
        <v>247</v>
      </c>
      <c r="R68" s="923" t="s">
        <v>244</v>
      </c>
      <c r="S68" s="1033">
        <v>2.9</v>
      </c>
      <c r="T68" s="1034"/>
      <c r="U68" s="1047">
        <v>2590</v>
      </c>
      <c r="V68" s="1043"/>
      <c r="W68" s="939" t="s">
        <v>245</v>
      </c>
      <c r="X68" s="923" t="s">
        <v>246</v>
      </c>
      <c r="Y68" s="923" t="s">
        <v>244</v>
      </c>
      <c r="Z68" s="920" t="s">
        <v>247</v>
      </c>
      <c r="AA68" s="923" t="s">
        <v>244</v>
      </c>
      <c r="AB68" s="1033">
        <v>2.8</v>
      </c>
      <c r="AC68" s="979"/>
      <c r="AD68" s="997" t="s">
        <v>244</v>
      </c>
      <c r="AE68" s="1036">
        <v>89880</v>
      </c>
      <c r="AF68" s="1038"/>
      <c r="AG68" s="1041">
        <v>890</v>
      </c>
      <c r="AH68" s="1043"/>
      <c r="AI68" s="939" t="s">
        <v>245</v>
      </c>
      <c r="AJ68" s="923" t="s">
        <v>246</v>
      </c>
      <c r="AK68" s="923" t="s">
        <v>244</v>
      </c>
      <c r="AL68" s="920" t="s">
        <v>247</v>
      </c>
      <c r="AM68" s="923" t="s">
        <v>244</v>
      </c>
      <c r="AN68" s="1033">
        <v>2.7</v>
      </c>
      <c r="AO68" s="979"/>
      <c r="AP68" s="200"/>
      <c r="AQ68" s="200"/>
      <c r="AR68" s="200"/>
      <c r="AS68" s="200"/>
      <c r="AT68" s="200"/>
      <c r="AU68" s="200"/>
      <c r="AV68" s="200"/>
      <c r="AW68" s="200"/>
      <c r="AX68" s="200"/>
      <c r="AY68" s="200"/>
      <c r="AZ68" s="200"/>
      <c r="BA68" s="200"/>
      <c r="BB68" s="200"/>
      <c r="BC68" s="200"/>
      <c r="BD68" s="200"/>
      <c r="BE68" s="200"/>
      <c r="BF68" s="200"/>
      <c r="BG68" s="200"/>
      <c r="BH68" s="200"/>
      <c r="BI68" s="200"/>
      <c r="BJ68" s="997"/>
      <c r="BK68" s="178"/>
      <c r="BL68" s="190" t="s">
        <v>303</v>
      </c>
      <c r="BM68" s="191">
        <v>708700</v>
      </c>
      <c r="BN68" s="935"/>
      <c r="BO68" s="221">
        <v>7080</v>
      </c>
      <c r="BP68" s="193" t="s">
        <v>245</v>
      </c>
      <c r="BQ68" s="194" t="s">
        <v>246</v>
      </c>
      <c r="BR68" s="195" t="s">
        <v>244</v>
      </c>
      <c r="BS68" s="196" t="s">
        <v>247</v>
      </c>
      <c r="BT68" s="193" t="s">
        <v>244</v>
      </c>
      <c r="BU68" s="222">
        <v>1.9</v>
      </c>
      <c r="BV68" s="214"/>
      <c r="BW68" s="962"/>
      <c r="BX68" s="189"/>
      <c r="BY68" s="993"/>
      <c r="BZ68" s="1055"/>
      <c r="CA68" s="997"/>
      <c r="CB68" s="1075"/>
      <c r="CC68" s="923"/>
      <c r="CD68" s="923"/>
      <c r="CE68" s="923"/>
      <c r="CF68" s="920"/>
      <c r="CG68" s="923"/>
      <c r="CH68" s="979"/>
      <c r="CI68" s="1077"/>
      <c r="CJ68" s="932"/>
      <c r="CK68" s="1013"/>
      <c r="CL68" s="1078"/>
      <c r="CM68" s="1011" t="s">
        <v>297</v>
      </c>
      <c r="CN68" s="1012">
        <v>12300</v>
      </c>
      <c r="CO68" s="1013">
        <v>13700</v>
      </c>
      <c r="CP68" s="993"/>
      <c r="CQ68" s="1055"/>
      <c r="CR68" s="997"/>
      <c r="CS68" s="1014">
        <v>0.08</v>
      </c>
      <c r="CT68" s="997"/>
      <c r="CU68" s="1055"/>
      <c r="CV68" s="997"/>
      <c r="CW68" s="1075"/>
      <c r="CX68" s="1017"/>
      <c r="CY68" s="923"/>
      <c r="CZ68" s="1017"/>
      <c r="DA68" s="920"/>
      <c r="DB68" s="1017"/>
      <c r="DC68" s="979"/>
      <c r="DD68" s="997"/>
      <c r="DE68" s="1023">
        <v>0.01</v>
      </c>
      <c r="DF68" s="1025">
        <v>0.03</v>
      </c>
      <c r="DG68" s="1025">
        <v>0.04</v>
      </c>
      <c r="DH68" s="1049">
        <v>0.06</v>
      </c>
      <c r="DI68" s="224"/>
      <c r="DJ68" s="204" t="s">
        <v>304</v>
      </c>
      <c r="DK68" s="184"/>
      <c r="DL68" s="184"/>
    </row>
    <row r="69" spans="1:116" s="185" customFormat="1" ht="17.45" customHeight="1">
      <c r="A69" s="951"/>
      <c r="B69" s="944"/>
      <c r="C69" s="1028"/>
      <c r="D69" s="949"/>
      <c r="E69" s="951"/>
      <c r="F69" s="177"/>
      <c r="G69" s="991"/>
      <c r="H69" s="1005"/>
      <c r="I69" s="991"/>
      <c r="J69" s="1005"/>
      <c r="K69" s="997"/>
      <c r="L69" s="1000"/>
      <c r="M69" s="1044"/>
      <c r="N69" s="939"/>
      <c r="O69" s="923"/>
      <c r="P69" s="923"/>
      <c r="Q69" s="920"/>
      <c r="R69" s="923"/>
      <c r="S69" s="1034"/>
      <c r="T69" s="1034"/>
      <c r="U69" s="1000"/>
      <c r="V69" s="1044"/>
      <c r="W69" s="939"/>
      <c r="X69" s="923"/>
      <c r="Y69" s="923"/>
      <c r="Z69" s="920"/>
      <c r="AA69" s="923"/>
      <c r="AB69" s="1034"/>
      <c r="AC69" s="979"/>
      <c r="AD69" s="997"/>
      <c r="AE69" s="1037"/>
      <c r="AF69" s="1039"/>
      <c r="AG69" s="1042"/>
      <c r="AH69" s="1044"/>
      <c r="AI69" s="939"/>
      <c r="AJ69" s="923"/>
      <c r="AK69" s="923"/>
      <c r="AL69" s="920"/>
      <c r="AM69" s="923"/>
      <c r="AN69" s="1034"/>
      <c r="AO69" s="979"/>
      <c r="AP69" s="200"/>
      <c r="AQ69" s="200"/>
      <c r="AR69" s="200"/>
      <c r="AS69" s="200"/>
      <c r="AT69" s="200"/>
      <c r="AU69" s="200"/>
      <c r="AV69" s="200"/>
      <c r="AW69" s="200"/>
      <c r="AX69" s="200"/>
      <c r="AY69" s="200"/>
      <c r="AZ69" s="200"/>
      <c r="BA69" s="200"/>
      <c r="BB69" s="200"/>
      <c r="BC69" s="200"/>
      <c r="BD69" s="200"/>
      <c r="BE69" s="200"/>
      <c r="BF69" s="200"/>
      <c r="BG69" s="200"/>
      <c r="BH69" s="200"/>
      <c r="BI69" s="200"/>
      <c r="BJ69" s="997"/>
      <c r="BK69" s="178"/>
      <c r="BL69" s="190" t="s">
        <v>263</v>
      </c>
      <c r="BM69" s="191">
        <v>751900</v>
      </c>
      <c r="BN69" s="935"/>
      <c r="BO69" s="221">
        <v>7510</v>
      </c>
      <c r="BP69" s="193" t="s">
        <v>245</v>
      </c>
      <c r="BQ69" s="194" t="s">
        <v>246</v>
      </c>
      <c r="BR69" s="195" t="s">
        <v>244</v>
      </c>
      <c r="BS69" s="196" t="s">
        <v>247</v>
      </c>
      <c r="BT69" s="193" t="s">
        <v>244</v>
      </c>
      <c r="BU69" s="222">
        <v>1.9</v>
      </c>
      <c r="BV69" s="214"/>
      <c r="BW69" s="962"/>
      <c r="BX69" s="189"/>
      <c r="BY69" s="993"/>
      <c r="BZ69" s="1055"/>
      <c r="CA69" s="997"/>
      <c r="CB69" s="1075"/>
      <c r="CC69" s="923"/>
      <c r="CD69" s="923"/>
      <c r="CE69" s="923"/>
      <c r="CF69" s="920"/>
      <c r="CG69" s="923"/>
      <c r="CH69" s="979"/>
      <c r="CI69" s="1077"/>
      <c r="CJ69" s="932"/>
      <c r="CK69" s="1013"/>
      <c r="CL69" s="1078"/>
      <c r="CM69" s="1011"/>
      <c r="CN69" s="1012"/>
      <c r="CO69" s="1013"/>
      <c r="CP69" s="993"/>
      <c r="CQ69" s="1055"/>
      <c r="CR69" s="997"/>
      <c r="CS69" s="1014"/>
      <c r="CT69" s="997"/>
      <c r="CU69" s="1055"/>
      <c r="CV69" s="997"/>
      <c r="CW69" s="1075"/>
      <c r="CX69" s="1017"/>
      <c r="CY69" s="923"/>
      <c r="CZ69" s="1017"/>
      <c r="DA69" s="920"/>
      <c r="DB69" s="1017"/>
      <c r="DC69" s="979"/>
      <c r="DD69" s="997"/>
      <c r="DE69" s="1023"/>
      <c r="DF69" s="1025"/>
      <c r="DG69" s="1025"/>
      <c r="DH69" s="1049"/>
      <c r="DI69" s="224"/>
      <c r="DJ69" s="223">
        <v>0.75</v>
      </c>
      <c r="DK69" s="184"/>
      <c r="DL69" s="184"/>
    </row>
    <row r="70" spans="1:116" s="185" customFormat="1" ht="17.45" customHeight="1">
      <c r="A70" s="951"/>
      <c r="B70" s="944"/>
      <c r="C70" s="1028"/>
      <c r="D70" s="949"/>
      <c r="E70" s="951"/>
      <c r="F70" s="177"/>
      <c r="G70" s="991"/>
      <c r="H70" s="1005"/>
      <c r="I70" s="991"/>
      <c r="J70" s="1005"/>
      <c r="K70" s="997"/>
      <c r="L70" s="1000"/>
      <c r="M70" s="1044"/>
      <c r="N70" s="939"/>
      <c r="O70" s="923"/>
      <c r="P70" s="923"/>
      <c r="Q70" s="920"/>
      <c r="R70" s="923"/>
      <c r="S70" s="1034"/>
      <c r="T70" s="1034"/>
      <c r="U70" s="1000"/>
      <c r="V70" s="1044"/>
      <c r="W70" s="939"/>
      <c r="X70" s="923"/>
      <c r="Y70" s="923"/>
      <c r="Z70" s="920"/>
      <c r="AA70" s="923"/>
      <c r="AB70" s="1034"/>
      <c r="AC70" s="979"/>
      <c r="AD70" s="997"/>
      <c r="AE70" s="1037"/>
      <c r="AF70" s="1039"/>
      <c r="AG70" s="1042"/>
      <c r="AH70" s="1044"/>
      <c r="AI70" s="939"/>
      <c r="AJ70" s="923"/>
      <c r="AK70" s="923"/>
      <c r="AL70" s="920"/>
      <c r="AM70" s="923"/>
      <c r="AN70" s="1034"/>
      <c r="AO70" s="979"/>
      <c r="AP70" s="200"/>
      <c r="AQ70" s="200"/>
      <c r="AR70" s="200"/>
      <c r="AS70" s="200"/>
      <c r="AT70" s="200"/>
      <c r="AU70" s="200"/>
      <c r="AV70" s="200"/>
      <c r="AW70" s="200"/>
      <c r="AX70" s="200"/>
      <c r="AY70" s="200"/>
      <c r="AZ70" s="200"/>
      <c r="BA70" s="200"/>
      <c r="BB70" s="200"/>
      <c r="BC70" s="200"/>
      <c r="BD70" s="200"/>
      <c r="BE70" s="200"/>
      <c r="BF70" s="200"/>
      <c r="BG70" s="200"/>
      <c r="BH70" s="200"/>
      <c r="BI70" s="200"/>
      <c r="BJ70" s="997"/>
      <c r="BK70" s="178"/>
      <c r="BL70" s="190" t="s">
        <v>264</v>
      </c>
      <c r="BM70" s="191">
        <v>795100</v>
      </c>
      <c r="BN70" s="935"/>
      <c r="BO70" s="221">
        <v>7950</v>
      </c>
      <c r="BP70" s="193" t="s">
        <v>245</v>
      </c>
      <c r="BQ70" s="194" t="s">
        <v>246</v>
      </c>
      <c r="BR70" s="195" t="s">
        <v>244</v>
      </c>
      <c r="BS70" s="196" t="s">
        <v>247</v>
      </c>
      <c r="BT70" s="193" t="s">
        <v>244</v>
      </c>
      <c r="BU70" s="222">
        <v>1.9</v>
      </c>
      <c r="BV70" s="214"/>
      <c r="BW70" s="962"/>
      <c r="BX70" s="189"/>
      <c r="BY70" s="993"/>
      <c r="BZ70" s="1055"/>
      <c r="CA70" s="997"/>
      <c r="CB70" s="1075"/>
      <c r="CC70" s="923"/>
      <c r="CD70" s="923"/>
      <c r="CE70" s="923"/>
      <c r="CF70" s="920"/>
      <c r="CG70" s="923"/>
      <c r="CH70" s="979"/>
      <c r="CI70" s="1077"/>
      <c r="CJ70" s="932"/>
      <c r="CK70" s="1013"/>
      <c r="CL70" s="1077"/>
      <c r="CM70" s="1011" t="s">
        <v>298</v>
      </c>
      <c r="CN70" s="1012">
        <v>11000</v>
      </c>
      <c r="CO70" s="1013">
        <v>12300</v>
      </c>
      <c r="CP70" s="997"/>
      <c r="CQ70" s="1055"/>
      <c r="CR70" s="997"/>
      <c r="CS70" s="1014"/>
      <c r="CT70" s="997"/>
      <c r="CU70" s="1055"/>
      <c r="CV70" s="997"/>
      <c r="CW70" s="1075"/>
      <c r="CX70" s="1017"/>
      <c r="CY70" s="923"/>
      <c r="CZ70" s="1017"/>
      <c r="DA70" s="920"/>
      <c r="DB70" s="1017"/>
      <c r="DC70" s="979"/>
      <c r="DD70" s="997"/>
      <c r="DE70" s="1023"/>
      <c r="DF70" s="1025"/>
      <c r="DG70" s="1025"/>
      <c r="DH70" s="1049"/>
      <c r="DI70" s="224"/>
      <c r="DJ70" s="204" t="s">
        <v>305</v>
      </c>
      <c r="DK70" s="184"/>
      <c r="DL70" s="184"/>
    </row>
    <row r="71" spans="1:116" s="185" customFormat="1" ht="17.45" customHeight="1">
      <c r="A71" s="1064"/>
      <c r="B71" s="945"/>
      <c r="C71" s="1029"/>
      <c r="D71" s="1030"/>
      <c r="E71" s="1064"/>
      <c r="F71" s="177"/>
      <c r="G71" s="992"/>
      <c r="H71" s="1006"/>
      <c r="I71" s="992"/>
      <c r="J71" s="1006"/>
      <c r="K71" s="997"/>
      <c r="L71" s="1048"/>
      <c r="M71" s="1045"/>
      <c r="N71" s="1069"/>
      <c r="O71" s="976"/>
      <c r="P71" s="976"/>
      <c r="Q71" s="977"/>
      <c r="R71" s="976"/>
      <c r="S71" s="1035"/>
      <c r="T71" s="1035"/>
      <c r="U71" s="1048"/>
      <c r="V71" s="1045"/>
      <c r="W71" s="1069"/>
      <c r="X71" s="976"/>
      <c r="Y71" s="976"/>
      <c r="Z71" s="977"/>
      <c r="AA71" s="976"/>
      <c r="AB71" s="1035"/>
      <c r="AC71" s="980"/>
      <c r="AD71" s="997"/>
      <c r="AE71" s="1070"/>
      <c r="AF71" s="1040"/>
      <c r="AG71" s="1071"/>
      <c r="AH71" s="1045"/>
      <c r="AI71" s="1069"/>
      <c r="AJ71" s="976"/>
      <c r="AK71" s="976"/>
      <c r="AL71" s="977"/>
      <c r="AM71" s="976"/>
      <c r="AN71" s="1035"/>
      <c r="AO71" s="980"/>
      <c r="AP71" s="200"/>
      <c r="AQ71" s="200"/>
      <c r="AR71" s="200"/>
      <c r="AS71" s="200"/>
      <c r="AT71" s="200"/>
      <c r="AU71" s="200"/>
      <c r="AV71" s="200"/>
      <c r="AW71" s="200"/>
      <c r="AX71" s="200"/>
      <c r="AY71" s="200"/>
      <c r="AZ71" s="200"/>
      <c r="BA71" s="200"/>
      <c r="BB71" s="200"/>
      <c r="BC71" s="200"/>
      <c r="BD71" s="200"/>
      <c r="BE71" s="200"/>
      <c r="BF71" s="200"/>
      <c r="BG71" s="200"/>
      <c r="BH71" s="200"/>
      <c r="BI71" s="200"/>
      <c r="BJ71" s="997"/>
      <c r="BK71" s="178"/>
      <c r="BL71" s="206" t="s">
        <v>265</v>
      </c>
      <c r="BM71" s="207">
        <v>838200</v>
      </c>
      <c r="BN71" s="993"/>
      <c r="BO71" s="225">
        <v>8380</v>
      </c>
      <c r="BP71" s="226" t="s">
        <v>245</v>
      </c>
      <c r="BQ71" s="227" t="s">
        <v>246</v>
      </c>
      <c r="BR71" s="228" t="s">
        <v>244</v>
      </c>
      <c r="BS71" s="229" t="s">
        <v>247</v>
      </c>
      <c r="BT71" s="226" t="s">
        <v>244</v>
      </c>
      <c r="BU71" s="230">
        <v>2</v>
      </c>
      <c r="BV71" s="182"/>
      <c r="BW71" s="997"/>
      <c r="BX71" s="231"/>
      <c r="BY71" s="997"/>
      <c r="BZ71" s="1056"/>
      <c r="CA71" s="997"/>
      <c r="CB71" s="1076"/>
      <c r="CC71" s="976"/>
      <c r="CD71" s="976"/>
      <c r="CE71" s="976"/>
      <c r="CF71" s="977"/>
      <c r="CG71" s="976"/>
      <c r="CH71" s="980"/>
      <c r="CI71" s="1077"/>
      <c r="CJ71" s="1057"/>
      <c r="CK71" s="1053"/>
      <c r="CL71" s="1077"/>
      <c r="CM71" s="1051"/>
      <c r="CN71" s="1052"/>
      <c r="CO71" s="1053"/>
      <c r="CP71" s="997"/>
      <c r="CQ71" s="1056"/>
      <c r="CR71" s="997"/>
      <c r="CS71" s="1015"/>
      <c r="CT71" s="997"/>
      <c r="CU71" s="1056"/>
      <c r="CV71" s="997"/>
      <c r="CW71" s="1076"/>
      <c r="CX71" s="1073"/>
      <c r="CY71" s="976"/>
      <c r="CZ71" s="1073"/>
      <c r="DA71" s="977"/>
      <c r="DB71" s="1073"/>
      <c r="DC71" s="980"/>
      <c r="DD71" s="997"/>
      <c r="DE71" s="1024"/>
      <c r="DF71" s="1026"/>
      <c r="DG71" s="1026"/>
      <c r="DH71" s="1050"/>
      <c r="DI71" s="224"/>
      <c r="DJ71" s="232">
        <v>0.7</v>
      </c>
      <c r="DK71" s="184"/>
      <c r="DL71" s="184"/>
    </row>
    <row r="72" spans="1:116" s="185" customFormat="1" ht="17.45" customHeight="1">
      <c r="A72" s="950" t="s">
        <v>180</v>
      </c>
      <c r="B72" s="943" t="s">
        <v>269</v>
      </c>
      <c r="C72" s="946" t="s">
        <v>290</v>
      </c>
      <c r="D72" s="948" t="s">
        <v>250</v>
      </c>
      <c r="E72" s="950" t="s">
        <v>291</v>
      </c>
      <c r="F72" s="177"/>
      <c r="G72" s="953">
        <v>231110</v>
      </c>
      <c r="H72" s="955">
        <v>319530</v>
      </c>
      <c r="I72" s="953">
        <v>226300</v>
      </c>
      <c r="J72" s="955">
        <v>314720</v>
      </c>
      <c r="K72" s="935" t="s">
        <v>244</v>
      </c>
      <c r="L72" s="932">
        <v>2190</v>
      </c>
      <c r="M72" s="934">
        <v>3070</v>
      </c>
      <c r="N72" s="939" t="s">
        <v>245</v>
      </c>
      <c r="O72" s="923" t="s">
        <v>246</v>
      </c>
      <c r="P72" s="923" t="s">
        <v>244</v>
      </c>
      <c r="Q72" s="920" t="s">
        <v>247</v>
      </c>
      <c r="R72" s="923" t="s">
        <v>244</v>
      </c>
      <c r="S72" s="926">
        <v>3.1</v>
      </c>
      <c r="T72" s="928">
        <v>3</v>
      </c>
      <c r="U72" s="932">
        <v>2140</v>
      </c>
      <c r="V72" s="934">
        <v>3020</v>
      </c>
      <c r="W72" s="939" t="s">
        <v>245</v>
      </c>
      <c r="X72" s="923" t="s">
        <v>246</v>
      </c>
      <c r="Y72" s="923" t="s">
        <v>244</v>
      </c>
      <c r="Z72" s="920" t="s">
        <v>247</v>
      </c>
      <c r="AA72" s="923" t="s">
        <v>244</v>
      </c>
      <c r="AB72" s="926">
        <v>3</v>
      </c>
      <c r="AC72" s="959">
        <v>2.9</v>
      </c>
      <c r="AD72" s="962" t="s">
        <v>244</v>
      </c>
      <c r="AE72" s="964">
        <v>176840</v>
      </c>
      <c r="AF72" s="966">
        <v>88420</v>
      </c>
      <c r="AG72" s="968">
        <v>1760</v>
      </c>
      <c r="AH72" s="934">
        <v>880</v>
      </c>
      <c r="AI72" s="939" t="s">
        <v>245</v>
      </c>
      <c r="AJ72" s="923" t="s">
        <v>246</v>
      </c>
      <c r="AK72" s="923" t="s">
        <v>244</v>
      </c>
      <c r="AL72" s="920" t="s">
        <v>247</v>
      </c>
      <c r="AM72" s="923" t="s">
        <v>244</v>
      </c>
      <c r="AN72" s="926">
        <v>2.7</v>
      </c>
      <c r="AO72" s="959">
        <v>2.8</v>
      </c>
      <c r="AP72" s="972" t="s">
        <v>244</v>
      </c>
      <c r="AQ72" s="969">
        <v>159160</v>
      </c>
      <c r="AR72" s="972" t="s">
        <v>244</v>
      </c>
      <c r="AS72" s="973">
        <v>1590</v>
      </c>
      <c r="AT72" s="922" t="s">
        <v>245</v>
      </c>
      <c r="AU72" s="922" t="s">
        <v>246</v>
      </c>
      <c r="AV72" s="922" t="s">
        <v>244</v>
      </c>
      <c r="AW72" s="919" t="s">
        <v>247</v>
      </c>
      <c r="AX72" s="922" t="s">
        <v>244</v>
      </c>
      <c r="AY72" s="978">
        <v>2.7</v>
      </c>
      <c r="AZ72" s="972" t="s">
        <v>244</v>
      </c>
      <c r="BA72" s="969">
        <v>17680</v>
      </c>
      <c r="BB72" s="972" t="s">
        <v>244</v>
      </c>
      <c r="BC72" s="973">
        <v>170</v>
      </c>
      <c r="BD72" s="922" t="s">
        <v>245</v>
      </c>
      <c r="BE72" s="922" t="s">
        <v>246</v>
      </c>
      <c r="BF72" s="922" t="s">
        <v>244</v>
      </c>
      <c r="BG72" s="919" t="s">
        <v>247</v>
      </c>
      <c r="BH72" s="922" t="s">
        <v>244</v>
      </c>
      <c r="BI72" s="978">
        <v>2.6</v>
      </c>
      <c r="BJ72" s="993" t="s">
        <v>201</v>
      </c>
      <c r="BK72" s="178"/>
      <c r="BL72" s="998" t="s">
        <v>251</v>
      </c>
      <c r="BM72" s="999"/>
      <c r="BN72" s="935" t="s">
        <v>244</v>
      </c>
      <c r="BO72" s="219"/>
      <c r="BP72" s="187"/>
      <c r="BQ72" s="187"/>
      <c r="BR72" s="187"/>
      <c r="BS72" s="187"/>
      <c r="BT72" s="187"/>
      <c r="BU72" s="220"/>
      <c r="BV72" s="214"/>
      <c r="BW72" s="962" t="s">
        <v>248</v>
      </c>
      <c r="BX72" s="189"/>
      <c r="BY72" s="935" t="s">
        <v>244</v>
      </c>
      <c r="BZ72" s="991">
        <v>45150</v>
      </c>
      <c r="CA72" s="993" t="s">
        <v>244</v>
      </c>
      <c r="CB72" s="1080">
        <v>390</v>
      </c>
      <c r="CC72" s="922" t="s">
        <v>245</v>
      </c>
      <c r="CD72" s="922" t="s">
        <v>246</v>
      </c>
      <c r="CE72" s="922" t="s">
        <v>244</v>
      </c>
      <c r="CF72" s="919" t="s">
        <v>247</v>
      </c>
      <c r="CG72" s="922" t="s">
        <v>244</v>
      </c>
      <c r="CH72" s="1079">
        <v>6.4</v>
      </c>
      <c r="CI72" s="989" t="s">
        <v>244</v>
      </c>
      <c r="CJ72" s="932">
        <v>3400</v>
      </c>
      <c r="CK72" s="1013">
        <v>3700</v>
      </c>
      <c r="CL72" s="989" t="s">
        <v>244</v>
      </c>
      <c r="CM72" s="1011" t="s">
        <v>292</v>
      </c>
      <c r="CN72" s="1012">
        <v>20300</v>
      </c>
      <c r="CO72" s="1013">
        <v>22600</v>
      </c>
      <c r="CP72" s="935" t="s">
        <v>249</v>
      </c>
      <c r="CQ72" s="1055">
        <v>2110</v>
      </c>
      <c r="CR72" s="935" t="s">
        <v>249</v>
      </c>
      <c r="CS72" s="1010" t="s">
        <v>300</v>
      </c>
      <c r="CT72" s="935" t="s">
        <v>249</v>
      </c>
      <c r="CU72" s="1055">
        <v>41880</v>
      </c>
      <c r="CV72" s="993" t="s">
        <v>201</v>
      </c>
      <c r="CW72" s="1080">
        <v>410</v>
      </c>
      <c r="CX72" s="1072" t="s">
        <v>245</v>
      </c>
      <c r="CY72" s="922" t="s">
        <v>246</v>
      </c>
      <c r="CZ72" s="1072" t="s">
        <v>244</v>
      </c>
      <c r="DA72" s="919" t="s">
        <v>247</v>
      </c>
      <c r="DB72" s="1072" t="s">
        <v>244</v>
      </c>
      <c r="DC72" s="1079">
        <v>0.9</v>
      </c>
      <c r="DD72" s="993" t="s">
        <v>249</v>
      </c>
      <c r="DE72" s="1019" t="s">
        <v>354</v>
      </c>
      <c r="DF72" s="1021" t="s">
        <v>354</v>
      </c>
      <c r="DG72" s="1021" t="s">
        <v>354</v>
      </c>
      <c r="DH72" s="1067" t="s">
        <v>354</v>
      </c>
      <c r="DI72" s="962"/>
      <c r="DJ72" s="1010" t="s">
        <v>306</v>
      </c>
      <c r="DK72" s="184"/>
      <c r="DL72" s="184"/>
    </row>
    <row r="73" spans="1:116" s="185" customFormat="1" ht="17.45" customHeight="1">
      <c r="A73" s="951"/>
      <c r="B73" s="944"/>
      <c r="C73" s="947"/>
      <c r="D73" s="949"/>
      <c r="E73" s="951"/>
      <c r="F73" s="177"/>
      <c r="G73" s="953"/>
      <c r="H73" s="955"/>
      <c r="I73" s="953"/>
      <c r="J73" s="955"/>
      <c r="K73" s="935"/>
      <c r="L73" s="932"/>
      <c r="M73" s="934"/>
      <c r="N73" s="939"/>
      <c r="O73" s="923"/>
      <c r="P73" s="923"/>
      <c r="Q73" s="920"/>
      <c r="R73" s="923"/>
      <c r="S73" s="926"/>
      <c r="T73" s="929"/>
      <c r="U73" s="932"/>
      <c r="V73" s="934"/>
      <c r="W73" s="939"/>
      <c r="X73" s="923"/>
      <c r="Y73" s="923"/>
      <c r="Z73" s="920"/>
      <c r="AA73" s="923"/>
      <c r="AB73" s="926"/>
      <c r="AC73" s="960"/>
      <c r="AD73" s="962"/>
      <c r="AE73" s="964"/>
      <c r="AF73" s="966"/>
      <c r="AG73" s="968"/>
      <c r="AH73" s="934"/>
      <c r="AI73" s="939"/>
      <c r="AJ73" s="923"/>
      <c r="AK73" s="923"/>
      <c r="AL73" s="920"/>
      <c r="AM73" s="923"/>
      <c r="AN73" s="926"/>
      <c r="AO73" s="960"/>
      <c r="AP73" s="972"/>
      <c r="AQ73" s="970"/>
      <c r="AR73" s="972"/>
      <c r="AS73" s="974"/>
      <c r="AT73" s="923"/>
      <c r="AU73" s="923"/>
      <c r="AV73" s="923"/>
      <c r="AW73" s="920"/>
      <c r="AX73" s="923"/>
      <c r="AY73" s="979"/>
      <c r="AZ73" s="972"/>
      <c r="BA73" s="970"/>
      <c r="BB73" s="972"/>
      <c r="BC73" s="974"/>
      <c r="BD73" s="923"/>
      <c r="BE73" s="923"/>
      <c r="BF73" s="923"/>
      <c r="BG73" s="920"/>
      <c r="BH73" s="923"/>
      <c r="BI73" s="979"/>
      <c r="BJ73" s="993"/>
      <c r="BK73" s="178"/>
      <c r="BL73" s="1000"/>
      <c r="BM73" s="1001"/>
      <c r="BN73" s="935"/>
      <c r="BO73" s="219"/>
      <c r="BP73" s="187"/>
      <c r="BQ73" s="187"/>
      <c r="BR73" s="187"/>
      <c r="BS73" s="187"/>
      <c r="BT73" s="187"/>
      <c r="BU73" s="220"/>
      <c r="BV73" s="214"/>
      <c r="BW73" s="962"/>
      <c r="BX73" s="189"/>
      <c r="BY73" s="935"/>
      <c r="BZ73" s="991"/>
      <c r="CA73" s="993"/>
      <c r="CB73" s="995"/>
      <c r="CC73" s="923"/>
      <c r="CD73" s="923"/>
      <c r="CE73" s="923"/>
      <c r="CF73" s="920"/>
      <c r="CG73" s="923"/>
      <c r="CH73" s="987"/>
      <c r="CI73" s="989"/>
      <c r="CJ73" s="932"/>
      <c r="CK73" s="1013"/>
      <c r="CL73" s="989"/>
      <c r="CM73" s="1011"/>
      <c r="CN73" s="1012"/>
      <c r="CO73" s="1013"/>
      <c r="CP73" s="935"/>
      <c r="CQ73" s="1055"/>
      <c r="CR73" s="935"/>
      <c r="CS73" s="1010"/>
      <c r="CT73" s="935"/>
      <c r="CU73" s="1055"/>
      <c r="CV73" s="993"/>
      <c r="CW73" s="995"/>
      <c r="CX73" s="1017"/>
      <c r="CY73" s="923"/>
      <c r="CZ73" s="1017"/>
      <c r="DA73" s="920"/>
      <c r="DB73" s="1017"/>
      <c r="DC73" s="987"/>
      <c r="DD73" s="993"/>
      <c r="DE73" s="1020"/>
      <c r="DF73" s="1022"/>
      <c r="DG73" s="1022"/>
      <c r="DH73" s="1068"/>
      <c r="DI73" s="962"/>
      <c r="DJ73" s="1010"/>
      <c r="DK73" s="184"/>
      <c r="DL73" s="184"/>
    </row>
    <row r="74" spans="1:116" s="185" customFormat="1" ht="17.45" customHeight="1">
      <c r="A74" s="951"/>
      <c r="B74" s="944"/>
      <c r="C74" s="947"/>
      <c r="D74" s="949"/>
      <c r="E74" s="951"/>
      <c r="F74" s="177"/>
      <c r="G74" s="953"/>
      <c r="H74" s="955"/>
      <c r="I74" s="953"/>
      <c r="J74" s="955"/>
      <c r="K74" s="935"/>
      <c r="L74" s="932"/>
      <c r="M74" s="934"/>
      <c r="N74" s="939"/>
      <c r="O74" s="923"/>
      <c r="P74" s="923"/>
      <c r="Q74" s="920"/>
      <c r="R74" s="923"/>
      <c r="S74" s="926"/>
      <c r="T74" s="929"/>
      <c r="U74" s="932"/>
      <c r="V74" s="934"/>
      <c r="W74" s="939"/>
      <c r="X74" s="923"/>
      <c r="Y74" s="923"/>
      <c r="Z74" s="920"/>
      <c r="AA74" s="923"/>
      <c r="AB74" s="926"/>
      <c r="AC74" s="960"/>
      <c r="AD74" s="962"/>
      <c r="AE74" s="964"/>
      <c r="AF74" s="966"/>
      <c r="AG74" s="968"/>
      <c r="AH74" s="934"/>
      <c r="AI74" s="939"/>
      <c r="AJ74" s="923"/>
      <c r="AK74" s="923"/>
      <c r="AL74" s="920"/>
      <c r="AM74" s="923"/>
      <c r="AN74" s="926"/>
      <c r="AO74" s="960"/>
      <c r="AP74" s="972"/>
      <c r="AQ74" s="970"/>
      <c r="AR74" s="972"/>
      <c r="AS74" s="974"/>
      <c r="AT74" s="923"/>
      <c r="AU74" s="923"/>
      <c r="AV74" s="923"/>
      <c r="AW74" s="920"/>
      <c r="AX74" s="923"/>
      <c r="AY74" s="979"/>
      <c r="AZ74" s="972"/>
      <c r="BA74" s="970"/>
      <c r="BB74" s="972"/>
      <c r="BC74" s="974"/>
      <c r="BD74" s="923"/>
      <c r="BE74" s="923"/>
      <c r="BF74" s="923"/>
      <c r="BG74" s="920"/>
      <c r="BH74" s="923"/>
      <c r="BI74" s="979"/>
      <c r="BJ74" s="993"/>
      <c r="BK74" s="178"/>
      <c r="BL74" s="190" t="s">
        <v>252</v>
      </c>
      <c r="BM74" s="191">
        <v>294500</v>
      </c>
      <c r="BN74" s="935"/>
      <c r="BO74" s="221">
        <v>2940</v>
      </c>
      <c r="BP74" s="193" t="s">
        <v>245</v>
      </c>
      <c r="BQ74" s="194" t="s">
        <v>246</v>
      </c>
      <c r="BR74" s="195" t="s">
        <v>244</v>
      </c>
      <c r="BS74" s="196" t="s">
        <v>247</v>
      </c>
      <c r="BT74" s="193" t="s">
        <v>244</v>
      </c>
      <c r="BU74" s="222">
        <v>1.9</v>
      </c>
      <c r="BV74" s="214"/>
      <c r="BW74" s="962"/>
      <c r="BX74" s="189"/>
      <c r="BY74" s="935"/>
      <c r="BZ74" s="991"/>
      <c r="CA74" s="993"/>
      <c r="CB74" s="995"/>
      <c r="CC74" s="923"/>
      <c r="CD74" s="923"/>
      <c r="CE74" s="923"/>
      <c r="CF74" s="920"/>
      <c r="CG74" s="923"/>
      <c r="CH74" s="987"/>
      <c r="CI74" s="989"/>
      <c r="CJ74" s="932"/>
      <c r="CK74" s="1013"/>
      <c r="CL74" s="989"/>
      <c r="CM74" s="1011" t="s">
        <v>295</v>
      </c>
      <c r="CN74" s="1012">
        <v>11200</v>
      </c>
      <c r="CO74" s="1013">
        <v>12400</v>
      </c>
      <c r="CP74" s="935"/>
      <c r="CQ74" s="1055"/>
      <c r="CR74" s="935"/>
      <c r="CS74" s="1010"/>
      <c r="CT74" s="935"/>
      <c r="CU74" s="1055"/>
      <c r="CV74" s="993"/>
      <c r="CW74" s="995"/>
      <c r="CX74" s="1017"/>
      <c r="CY74" s="923"/>
      <c r="CZ74" s="1017"/>
      <c r="DA74" s="920"/>
      <c r="DB74" s="1017"/>
      <c r="DC74" s="987"/>
      <c r="DD74" s="993"/>
      <c r="DE74" s="1020"/>
      <c r="DF74" s="1022"/>
      <c r="DG74" s="1022"/>
      <c r="DH74" s="1068"/>
      <c r="DI74" s="962"/>
      <c r="DJ74" s="1010"/>
      <c r="DK74" s="184"/>
      <c r="DL74" s="184"/>
    </row>
    <row r="75" spans="1:116" s="185" customFormat="1" ht="17.45" customHeight="1">
      <c r="A75" s="951"/>
      <c r="B75" s="944"/>
      <c r="C75" s="947"/>
      <c r="D75" s="949"/>
      <c r="E75" s="951"/>
      <c r="F75" s="177"/>
      <c r="G75" s="953"/>
      <c r="H75" s="955"/>
      <c r="I75" s="953"/>
      <c r="J75" s="955"/>
      <c r="K75" s="935"/>
      <c r="L75" s="932"/>
      <c r="M75" s="934"/>
      <c r="N75" s="940"/>
      <c r="O75" s="924"/>
      <c r="P75" s="924"/>
      <c r="Q75" s="921"/>
      <c r="R75" s="924"/>
      <c r="S75" s="927"/>
      <c r="T75" s="930"/>
      <c r="U75" s="932"/>
      <c r="V75" s="934"/>
      <c r="W75" s="940"/>
      <c r="X75" s="924"/>
      <c r="Y75" s="924"/>
      <c r="Z75" s="921"/>
      <c r="AA75" s="924"/>
      <c r="AB75" s="927"/>
      <c r="AC75" s="961"/>
      <c r="AD75" s="962"/>
      <c r="AE75" s="964"/>
      <c r="AF75" s="966"/>
      <c r="AG75" s="968"/>
      <c r="AH75" s="934"/>
      <c r="AI75" s="940"/>
      <c r="AJ75" s="924"/>
      <c r="AK75" s="924"/>
      <c r="AL75" s="921"/>
      <c r="AM75" s="924"/>
      <c r="AN75" s="927"/>
      <c r="AO75" s="961"/>
      <c r="AP75" s="972"/>
      <c r="AQ75" s="971"/>
      <c r="AR75" s="972"/>
      <c r="AS75" s="975"/>
      <c r="AT75" s="976"/>
      <c r="AU75" s="976"/>
      <c r="AV75" s="976"/>
      <c r="AW75" s="977"/>
      <c r="AX75" s="976"/>
      <c r="AY75" s="980"/>
      <c r="AZ75" s="972"/>
      <c r="BA75" s="971"/>
      <c r="BB75" s="972"/>
      <c r="BC75" s="975"/>
      <c r="BD75" s="976"/>
      <c r="BE75" s="976"/>
      <c r="BF75" s="976"/>
      <c r="BG75" s="977"/>
      <c r="BH75" s="976"/>
      <c r="BI75" s="980"/>
      <c r="BJ75" s="993"/>
      <c r="BK75" s="178"/>
      <c r="BL75" s="190" t="s">
        <v>296</v>
      </c>
      <c r="BM75" s="191">
        <v>315700</v>
      </c>
      <c r="BN75" s="935"/>
      <c r="BO75" s="221">
        <v>3150</v>
      </c>
      <c r="BP75" s="193" t="s">
        <v>245</v>
      </c>
      <c r="BQ75" s="194" t="s">
        <v>246</v>
      </c>
      <c r="BR75" s="195" t="s">
        <v>244</v>
      </c>
      <c r="BS75" s="196" t="s">
        <v>247</v>
      </c>
      <c r="BT75" s="193" t="s">
        <v>244</v>
      </c>
      <c r="BU75" s="222">
        <v>1.8</v>
      </c>
      <c r="BV75" s="214"/>
      <c r="BW75" s="962"/>
      <c r="BX75" s="189"/>
      <c r="BY75" s="935"/>
      <c r="BZ75" s="991"/>
      <c r="CA75" s="993"/>
      <c r="CB75" s="995"/>
      <c r="CC75" s="923"/>
      <c r="CD75" s="923"/>
      <c r="CE75" s="923"/>
      <c r="CF75" s="920"/>
      <c r="CG75" s="923"/>
      <c r="CH75" s="987"/>
      <c r="CI75" s="989"/>
      <c r="CJ75" s="932"/>
      <c r="CK75" s="1013"/>
      <c r="CL75" s="989"/>
      <c r="CM75" s="1011"/>
      <c r="CN75" s="1012"/>
      <c r="CO75" s="1013"/>
      <c r="CP75" s="935"/>
      <c r="CQ75" s="1055"/>
      <c r="CR75" s="935"/>
      <c r="CS75" s="1010"/>
      <c r="CT75" s="935"/>
      <c r="CU75" s="1055"/>
      <c r="CV75" s="993"/>
      <c r="CW75" s="995"/>
      <c r="CX75" s="1017"/>
      <c r="CY75" s="923"/>
      <c r="CZ75" s="1017"/>
      <c r="DA75" s="920"/>
      <c r="DB75" s="1017"/>
      <c r="DC75" s="987"/>
      <c r="DD75" s="993"/>
      <c r="DE75" s="1020"/>
      <c r="DF75" s="1022"/>
      <c r="DG75" s="1022"/>
      <c r="DH75" s="1068"/>
      <c r="DI75" s="962"/>
      <c r="DJ75" s="1010"/>
      <c r="DK75" s="184"/>
      <c r="DL75" s="184"/>
    </row>
    <row r="76" spans="1:116" s="185" customFormat="1" ht="17.45" customHeight="1">
      <c r="A76" s="1002" t="s">
        <v>181</v>
      </c>
      <c r="B76" s="944"/>
      <c r="C76" s="947"/>
      <c r="D76" s="949"/>
      <c r="E76" s="1002" t="s">
        <v>50</v>
      </c>
      <c r="F76" s="177"/>
      <c r="G76" s="1003">
        <v>319530</v>
      </c>
      <c r="H76" s="1004"/>
      <c r="I76" s="1003">
        <v>314720</v>
      </c>
      <c r="J76" s="1004"/>
      <c r="K76" s="935" t="s">
        <v>244</v>
      </c>
      <c r="L76" s="1047">
        <v>3070</v>
      </c>
      <c r="M76" s="1043"/>
      <c r="N76" s="939" t="s">
        <v>245</v>
      </c>
      <c r="O76" s="923" t="s">
        <v>246</v>
      </c>
      <c r="P76" s="923" t="s">
        <v>244</v>
      </c>
      <c r="Q76" s="920" t="s">
        <v>247</v>
      </c>
      <c r="R76" s="923" t="s">
        <v>244</v>
      </c>
      <c r="S76" s="1033">
        <v>3</v>
      </c>
      <c r="T76" s="1034"/>
      <c r="U76" s="1047">
        <v>3020</v>
      </c>
      <c r="V76" s="1043"/>
      <c r="W76" s="939" t="s">
        <v>245</v>
      </c>
      <c r="X76" s="923" t="s">
        <v>246</v>
      </c>
      <c r="Y76" s="923" t="s">
        <v>244</v>
      </c>
      <c r="Z76" s="920" t="s">
        <v>247</v>
      </c>
      <c r="AA76" s="923" t="s">
        <v>244</v>
      </c>
      <c r="AB76" s="1033">
        <v>2.9</v>
      </c>
      <c r="AC76" s="979"/>
      <c r="AD76" s="962" t="s">
        <v>244</v>
      </c>
      <c r="AE76" s="1036">
        <v>88420</v>
      </c>
      <c r="AF76" s="1038"/>
      <c r="AG76" s="1041">
        <v>880</v>
      </c>
      <c r="AH76" s="1043"/>
      <c r="AI76" s="939" t="s">
        <v>245</v>
      </c>
      <c r="AJ76" s="923" t="s">
        <v>246</v>
      </c>
      <c r="AK76" s="923" t="s">
        <v>244</v>
      </c>
      <c r="AL76" s="920" t="s">
        <v>247</v>
      </c>
      <c r="AM76" s="923" t="s">
        <v>244</v>
      </c>
      <c r="AN76" s="1033">
        <v>2.8</v>
      </c>
      <c r="AO76" s="979"/>
      <c r="AP76" s="198"/>
      <c r="AQ76" s="198"/>
      <c r="AR76" s="198"/>
      <c r="AS76" s="198"/>
      <c r="AT76" s="198"/>
      <c r="AU76" s="198"/>
      <c r="AV76" s="198"/>
      <c r="AW76" s="198"/>
      <c r="AX76" s="198"/>
      <c r="AY76" s="199"/>
      <c r="AZ76" s="198"/>
      <c r="BA76" s="198"/>
      <c r="BB76" s="198"/>
      <c r="BC76" s="198"/>
      <c r="BD76" s="198"/>
      <c r="BE76" s="198"/>
      <c r="BF76" s="198"/>
      <c r="BG76" s="198"/>
      <c r="BH76" s="198"/>
      <c r="BI76" s="198"/>
      <c r="BJ76" s="997"/>
      <c r="BK76" s="178"/>
      <c r="BL76" s="190" t="s">
        <v>253</v>
      </c>
      <c r="BM76" s="191">
        <v>358300</v>
      </c>
      <c r="BN76" s="935"/>
      <c r="BO76" s="221">
        <v>3580</v>
      </c>
      <c r="BP76" s="193" t="s">
        <v>245</v>
      </c>
      <c r="BQ76" s="194" t="s">
        <v>246</v>
      </c>
      <c r="BR76" s="195" t="s">
        <v>244</v>
      </c>
      <c r="BS76" s="196" t="s">
        <v>247</v>
      </c>
      <c r="BT76" s="193" t="s">
        <v>244</v>
      </c>
      <c r="BU76" s="222">
        <v>1.9</v>
      </c>
      <c r="BV76" s="214"/>
      <c r="BW76" s="962"/>
      <c r="BX76" s="189"/>
      <c r="BY76" s="935"/>
      <c r="BZ76" s="991"/>
      <c r="CA76" s="993"/>
      <c r="CB76" s="995"/>
      <c r="CC76" s="923"/>
      <c r="CD76" s="923"/>
      <c r="CE76" s="923"/>
      <c r="CF76" s="920"/>
      <c r="CG76" s="923"/>
      <c r="CH76" s="987"/>
      <c r="CI76" s="989"/>
      <c r="CJ76" s="932"/>
      <c r="CK76" s="1013"/>
      <c r="CL76" s="989"/>
      <c r="CM76" s="1011" t="s">
        <v>297</v>
      </c>
      <c r="CN76" s="1012">
        <v>9700</v>
      </c>
      <c r="CO76" s="1013">
        <v>10800</v>
      </c>
      <c r="CP76" s="935"/>
      <c r="CQ76" s="1055"/>
      <c r="CR76" s="935"/>
      <c r="CS76" s="1014">
        <v>0.08</v>
      </c>
      <c r="CT76" s="935"/>
      <c r="CU76" s="1055"/>
      <c r="CV76" s="993"/>
      <c r="CW76" s="995"/>
      <c r="CX76" s="1017"/>
      <c r="CY76" s="923"/>
      <c r="CZ76" s="1017"/>
      <c r="DA76" s="920"/>
      <c r="DB76" s="1017"/>
      <c r="DC76" s="987"/>
      <c r="DD76" s="993"/>
      <c r="DE76" s="1023">
        <v>0.01</v>
      </c>
      <c r="DF76" s="1025">
        <v>0.03</v>
      </c>
      <c r="DG76" s="1025">
        <v>0.04</v>
      </c>
      <c r="DH76" s="1049">
        <v>0.06</v>
      </c>
      <c r="DI76" s="962"/>
      <c r="DJ76" s="1014">
        <v>0.81</v>
      </c>
      <c r="DK76" s="184"/>
      <c r="DL76" s="184"/>
    </row>
    <row r="77" spans="1:116" s="185" customFormat="1" ht="17.45" customHeight="1">
      <c r="A77" s="951"/>
      <c r="B77" s="944"/>
      <c r="C77" s="947"/>
      <c r="D77" s="949"/>
      <c r="E77" s="951"/>
      <c r="F77" s="177"/>
      <c r="G77" s="991"/>
      <c r="H77" s="1005"/>
      <c r="I77" s="991"/>
      <c r="J77" s="1005"/>
      <c r="K77" s="935"/>
      <c r="L77" s="1000"/>
      <c r="M77" s="1044"/>
      <c r="N77" s="939"/>
      <c r="O77" s="923"/>
      <c r="P77" s="923"/>
      <c r="Q77" s="920"/>
      <c r="R77" s="923"/>
      <c r="S77" s="1034"/>
      <c r="T77" s="1034"/>
      <c r="U77" s="1000"/>
      <c r="V77" s="1044"/>
      <c r="W77" s="939"/>
      <c r="X77" s="923"/>
      <c r="Y77" s="923"/>
      <c r="Z77" s="920"/>
      <c r="AA77" s="923"/>
      <c r="AB77" s="1034"/>
      <c r="AC77" s="979"/>
      <c r="AD77" s="962"/>
      <c r="AE77" s="1037"/>
      <c r="AF77" s="1039"/>
      <c r="AG77" s="1042"/>
      <c r="AH77" s="1044"/>
      <c r="AI77" s="939"/>
      <c r="AJ77" s="923"/>
      <c r="AK77" s="923"/>
      <c r="AL77" s="920"/>
      <c r="AM77" s="923"/>
      <c r="AN77" s="1034"/>
      <c r="AO77" s="979"/>
      <c r="AP77" s="198"/>
      <c r="AQ77" s="198"/>
      <c r="AR77" s="198"/>
      <c r="AS77" s="198"/>
      <c r="AT77" s="198"/>
      <c r="AU77" s="198"/>
      <c r="AV77" s="198"/>
      <c r="AW77" s="198"/>
      <c r="AX77" s="198"/>
      <c r="AY77" s="200"/>
      <c r="AZ77" s="198"/>
      <c r="BA77" s="198"/>
      <c r="BB77" s="198"/>
      <c r="BC77" s="198"/>
      <c r="BD77" s="198"/>
      <c r="BE77" s="198"/>
      <c r="BF77" s="198"/>
      <c r="BG77" s="198"/>
      <c r="BH77" s="198"/>
      <c r="BI77" s="198"/>
      <c r="BJ77" s="997"/>
      <c r="BK77" s="178"/>
      <c r="BL77" s="190" t="s">
        <v>254</v>
      </c>
      <c r="BM77" s="191">
        <v>400900</v>
      </c>
      <c r="BN77" s="935"/>
      <c r="BO77" s="221">
        <v>4000</v>
      </c>
      <c r="BP77" s="193" t="s">
        <v>245</v>
      </c>
      <c r="BQ77" s="194" t="s">
        <v>246</v>
      </c>
      <c r="BR77" s="195" t="s">
        <v>244</v>
      </c>
      <c r="BS77" s="196" t="s">
        <v>247</v>
      </c>
      <c r="BT77" s="193" t="s">
        <v>244</v>
      </c>
      <c r="BU77" s="222">
        <v>1.9</v>
      </c>
      <c r="BV77" s="214"/>
      <c r="BW77" s="962"/>
      <c r="BX77" s="189"/>
      <c r="BY77" s="935"/>
      <c r="BZ77" s="991"/>
      <c r="CA77" s="993"/>
      <c r="CB77" s="995"/>
      <c r="CC77" s="923"/>
      <c r="CD77" s="923"/>
      <c r="CE77" s="923"/>
      <c r="CF77" s="920"/>
      <c r="CG77" s="923"/>
      <c r="CH77" s="987"/>
      <c r="CI77" s="989"/>
      <c r="CJ77" s="932"/>
      <c r="CK77" s="1013"/>
      <c r="CL77" s="989"/>
      <c r="CM77" s="1011"/>
      <c r="CN77" s="1012"/>
      <c r="CO77" s="1013"/>
      <c r="CP77" s="935"/>
      <c r="CQ77" s="1055"/>
      <c r="CR77" s="935"/>
      <c r="CS77" s="1014"/>
      <c r="CT77" s="935"/>
      <c r="CU77" s="1055"/>
      <c r="CV77" s="993"/>
      <c r="CW77" s="995"/>
      <c r="CX77" s="1017"/>
      <c r="CY77" s="923"/>
      <c r="CZ77" s="1017"/>
      <c r="DA77" s="920"/>
      <c r="DB77" s="1017"/>
      <c r="DC77" s="987"/>
      <c r="DD77" s="993"/>
      <c r="DE77" s="1023"/>
      <c r="DF77" s="1025"/>
      <c r="DG77" s="1025"/>
      <c r="DH77" s="1049"/>
      <c r="DI77" s="962"/>
      <c r="DJ77" s="1014"/>
      <c r="DK77" s="184"/>
      <c r="DL77" s="184"/>
    </row>
    <row r="78" spans="1:116" s="185" customFormat="1" ht="17.45" customHeight="1">
      <c r="A78" s="951"/>
      <c r="B78" s="944"/>
      <c r="C78" s="947"/>
      <c r="D78" s="949"/>
      <c r="E78" s="951"/>
      <c r="F78" s="177"/>
      <c r="G78" s="991"/>
      <c r="H78" s="1005"/>
      <c r="I78" s="991"/>
      <c r="J78" s="1005"/>
      <c r="K78" s="935"/>
      <c r="L78" s="1000"/>
      <c r="M78" s="1044"/>
      <c r="N78" s="939"/>
      <c r="O78" s="923"/>
      <c r="P78" s="923"/>
      <c r="Q78" s="920"/>
      <c r="R78" s="923"/>
      <c r="S78" s="1034"/>
      <c r="T78" s="1034"/>
      <c r="U78" s="1000"/>
      <c r="V78" s="1044"/>
      <c r="W78" s="939"/>
      <c r="X78" s="923"/>
      <c r="Y78" s="923"/>
      <c r="Z78" s="920"/>
      <c r="AA78" s="923"/>
      <c r="AB78" s="1034"/>
      <c r="AC78" s="979"/>
      <c r="AD78" s="962"/>
      <c r="AE78" s="1037"/>
      <c r="AF78" s="1039"/>
      <c r="AG78" s="1042"/>
      <c r="AH78" s="1044"/>
      <c r="AI78" s="939"/>
      <c r="AJ78" s="923"/>
      <c r="AK78" s="923"/>
      <c r="AL78" s="920"/>
      <c r="AM78" s="923"/>
      <c r="AN78" s="1034"/>
      <c r="AO78" s="979"/>
      <c r="AP78" s="198"/>
      <c r="AQ78" s="198"/>
      <c r="AR78" s="198"/>
      <c r="AS78" s="198"/>
      <c r="AT78" s="198"/>
      <c r="AU78" s="198"/>
      <c r="AV78" s="198"/>
      <c r="AW78" s="198"/>
      <c r="AX78" s="198"/>
      <c r="AY78" s="200"/>
      <c r="AZ78" s="198"/>
      <c r="BA78" s="198"/>
      <c r="BB78" s="198"/>
      <c r="BC78" s="198"/>
      <c r="BD78" s="198"/>
      <c r="BE78" s="198"/>
      <c r="BF78" s="198"/>
      <c r="BG78" s="198"/>
      <c r="BH78" s="198"/>
      <c r="BI78" s="198"/>
      <c r="BJ78" s="997"/>
      <c r="BK78" s="178"/>
      <c r="BL78" s="190" t="s">
        <v>255</v>
      </c>
      <c r="BM78" s="191">
        <v>443500</v>
      </c>
      <c r="BN78" s="935"/>
      <c r="BO78" s="221">
        <v>4430</v>
      </c>
      <c r="BP78" s="193" t="s">
        <v>245</v>
      </c>
      <c r="BQ78" s="194" t="s">
        <v>246</v>
      </c>
      <c r="BR78" s="195" t="s">
        <v>244</v>
      </c>
      <c r="BS78" s="196" t="s">
        <v>247</v>
      </c>
      <c r="BT78" s="193" t="s">
        <v>244</v>
      </c>
      <c r="BU78" s="222">
        <v>2</v>
      </c>
      <c r="BV78" s="214"/>
      <c r="BW78" s="962"/>
      <c r="BX78" s="189"/>
      <c r="BY78" s="935"/>
      <c r="BZ78" s="991"/>
      <c r="CA78" s="993"/>
      <c r="CB78" s="995"/>
      <c r="CC78" s="923"/>
      <c r="CD78" s="923"/>
      <c r="CE78" s="923"/>
      <c r="CF78" s="920"/>
      <c r="CG78" s="923"/>
      <c r="CH78" s="987"/>
      <c r="CI78" s="989"/>
      <c r="CJ78" s="932"/>
      <c r="CK78" s="1013"/>
      <c r="CL78" s="989"/>
      <c r="CM78" s="1011" t="s">
        <v>298</v>
      </c>
      <c r="CN78" s="1012">
        <v>8700</v>
      </c>
      <c r="CO78" s="1013">
        <v>9700</v>
      </c>
      <c r="CP78" s="935"/>
      <c r="CQ78" s="1055"/>
      <c r="CR78" s="935"/>
      <c r="CS78" s="1014"/>
      <c r="CT78" s="935"/>
      <c r="CU78" s="1055"/>
      <c r="CV78" s="993"/>
      <c r="CW78" s="995"/>
      <c r="CX78" s="1017"/>
      <c r="CY78" s="923"/>
      <c r="CZ78" s="1017"/>
      <c r="DA78" s="920"/>
      <c r="DB78" s="1017"/>
      <c r="DC78" s="987"/>
      <c r="DD78" s="993"/>
      <c r="DE78" s="1023"/>
      <c r="DF78" s="1025"/>
      <c r="DG78" s="1025"/>
      <c r="DH78" s="1049"/>
      <c r="DI78" s="962"/>
      <c r="DJ78" s="1014"/>
      <c r="DK78" s="184"/>
      <c r="DL78" s="184"/>
    </row>
    <row r="79" spans="1:116" s="185" customFormat="1" ht="17.45" customHeight="1">
      <c r="A79" s="951"/>
      <c r="B79" s="944"/>
      <c r="C79" s="947"/>
      <c r="D79" s="949"/>
      <c r="E79" s="951"/>
      <c r="F79" s="177"/>
      <c r="G79" s="991"/>
      <c r="H79" s="1006"/>
      <c r="I79" s="991"/>
      <c r="J79" s="1006"/>
      <c r="K79" s="935"/>
      <c r="L79" s="1048"/>
      <c r="M79" s="1045"/>
      <c r="N79" s="1046"/>
      <c r="O79" s="1031"/>
      <c r="P79" s="1031"/>
      <c r="Q79" s="1032"/>
      <c r="R79" s="1031"/>
      <c r="S79" s="1035"/>
      <c r="T79" s="1035"/>
      <c r="U79" s="1048"/>
      <c r="V79" s="1045"/>
      <c r="W79" s="1046"/>
      <c r="X79" s="1031"/>
      <c r="Y79" s="1031"/>
      <c r="Z79" s="1032"/>
      <c r="AA79" s="1031"/>
      <c r="AB79" s="1035"/>
      <c r="AC79" s="980"/>
      <c r="AD79" s="962"/>
      <c r="AE79" s="1037"/>
      <c r="AF79" s="1040"/>
      <c r="AG79" s="1042"/>
      <c r="AH79" s="1045"/>
      <c r="AI79" s="1046"/>
      <c r="AJ79" s="1031"/>
      <c r="AK79" s="1031"/>
      <c r="AL79" s="1032"/>
      <c r="AM79" s="1031"/>
      <c r="AN79" s="1035"/>
      <c r="AO79" s="980"/>
      <c r="AP79" s="198"/>
      <c r="AQ79" s="198"/>
      <c r="AR79" s="198"/>
      <c r="AS79" s="198"/>
      <c r="AT79" s="198"/>
      <c r="AU79" s="198"/>
      <c r="AV79" s="198"/>
      <c r="AW79" s="198"/>
      <c r="AX79" s="198"/>
      <c r="AY79" s="201"/>
      <c r="AZ79" s="198"/>
      <c r="BA79" s="198"/>
      <c r="BB79" s="198"/>
      <c r="BC79" s="198"/>
      <c r="BD79" s="198"/>
      <c r="BE79" s="198"/>
      <c r="BF79" s="198"/>
      <c r="BG79" s="198"/>
      <c r="BH79" s="198"/>
      <c r="BI79" s="198"/>
      <c r="BJ79" s="997"/>
      <c r="BK79" s="178"/>
      <c r="BL79" s="190" t="s">
        <v>256</v>
      </c>
      <c r="BM79" s="191">
        <v>486100</v>
      </c>
      <c r="BN79" s="935"/>
      <c r="BO79" s="221">
        <v>4860</v>
      </c>
      <c r="BP79" s="193" t="s">
        <v>245</v>
      </c>
      <c r="BQ79" s="194" t="s">
        <v>246</v>
      </c>
      <c r="BR79" s="195" t="s">
        <v>244</v>
      </c>
      <c r="BS79" s="196" t="s">
        <v>247</v>
      </c>
      <c r="BT79" s="193" t="s">
        <v>244</v>
      </c>
      <c r="BU79" s="222">
        <v>1.8</v>
      </c>
      <c r="BV79" s="214"/>
      <c r="BW79" s="962"/>
      <c r="BX79" s="189" t="s">
        <v>258</v>
      </c>
      <c r="BY79" s="935"/>
      <c r="BZ79" s="992"/>
      <c r="CA79" s="993"/>
      <c r="CB79" s="996"/>
      <c r="CC79" s="983"/>
      <c r="CD79" s="983"/>
      <c r="CE79" s="983"/>
      <c r="CF79" s="985"/>
      <c r="CG79" s="983"/>
      <c r="CH79" s="988"/>
      <c r="CI79" s="989"/>
      <c r="CJ79" s="1057"/>
      <c r="CK79" s="1053"/>
      <c r="CL79" s="989"/>
      <c r="CM79" s="1051"/>
      <c r="CN79" s="1052"/>
      <c r="CO79" s="1053"/>
      <c r="CP79" s="935"/>
      <c r="CQ79" s="1056"/>
      <c r="CR79" s="935"/>
      <c r="CS79" s="1015"/>
      <c r="CT79" s="935"/>
      <c r="CU79" s="1055"/>
      <c r="CV79" s="993"/>
      <c r="CW79" s="996"/>
      <c r="CX79" s="1018"/>
      <c r="CY79" s="983"/>
      <c r="CZ79" s="1018"/>
      <c r="DA79" s="985"/>
      <c r="DB79" s="1018"/>
      <c r="DC79" s="988"/>
      <c r="DD79" s="993"/>
      <c r="DE79" s="1024"/>
      <c r="DF79" s="1026"/>
      <c r="DG79" s="1026"/>
      <c r="DH79" s="1050"/>
      <c r="DI79" s="962"/>
      <c r="DJ79" s="1015"/>
      <c r="DK79" s="184"/>
      <c r="DL79" s="184"/>
    </row>
    <row r="80" spans="1:116" s="185" customFormat="1" ht="17.45" customHeight="1">
      <c r="A80" s="950" t="s">
        <v>182</v>
      </c>
      <c r="B80" s="944"/>
      <c r="C80" s="1027" t="s">
        <v>299</v>
      </c>
      <c r="D80" s="948" t="s">
        <v>250</v>
      </c>
      <c r="E80" s="950" t="s">
        <v>291</v>
      </c>
      <c r="F80" s="177"/>
      <c r="G80" s="952">
        <v>182880</v>
      </c>
      <c r="H80" s="954">
        <v>271300</v>
      </c>
      <c r="I80" s="952">
        <v>179840</v>
      </c>
      <c r="J80" s="954">
        <v>268260</v>
      </c>
      <c r="K80" s="935" t="s">
        <v>244</v>
      </c>
      <c r="L80" s="931">
        <v>1710</v>
      </c>
      <c r="M80" s="933">
        <v>2590</v>
      </c>
      <c r="N80" s="938" t="s">
        <v>245</v>
      </c>
      <c r="O80" s="922" t="s">
        <v>246</v>
      </c>
      <c r="P80" s="922" t="s">
        <v>244</v>
      </c>
      <c r="Q80" s="919" t="s">
        <v>247</v>
      </c>
      <c r="R80" s="922" t="s">
        <v>244</v>
      </c>
      <c r="S80" s="925">
        <v>3</v>
      </c>
      <c r="T80" s="928">
        <v>2.9</v>
      </c>
      <c r="U80" s="931">
        <v>1680</v>
      </c>
      <c r="V80" s="933">
        <v>2560</v>
      </c>
      <c r="W80" s="938" t="s">
        <v>245</v>
      </c>
      <c r="X80" s="922" t="s">
        <v>246</v>
      </c>
      <c r="Y80" s="922" t="s">
        <v>244</v>
      </c>
      <c r="Z80" s="919" t="s">
        <v>247</v>
      </c>
      <c r="AA80" s="922" t="s">
        <v>244</v>
      </c>
      <c r="AB80" s="925">
        <v>2.9</v>
      </c>
      <c r="AC80" s="959">
        <v>2.9</v>
      </c>
      <c r="AD80" s="962" t="s">
        <v>244</v>
      </c>
      <c r="AE80" s="963">
        <v>176840</v>
      </c>
      <c r="AF80" s="965">
        <v>88420</v>
      </c>
      <c r="AG80" s="967">
        <v>1760</v>
      </c>
      <c r="AH80" s="933">
        <v>880</v>
      </c>
      <c r="AI80" s="938" t="s">
        <v>245</v>
      </c>
      <c r="AJ80" s="922" t="s">
        <v>246</v>
      </c>
      <c r="AK80" s="922" t="s">
        <v>244</v>
      </c>
      <c r="AL80" s="919" t="s">
        <v>247</v>
      </c>
      <c r="AM80" s="922" t="s">
        <v>244</v>
      </c>
      <c r="AN80" s="925">
        <v>2.7</v>
      </c>
      <c r="AO80" s="959">
        <v>2.8</v>
      </c>
      <c r="AP80" s="972" t="s">
        <v>244</v>
      </c>
      <c r="AQ80" s="969">
        <v>159160</v>
      </c>
      <c r="AR80" s="972" t="s">
        <v>244</v>
      </c>
      <c r="AS80" s="973">
        <v>1590</v>
      </c>
      <c r="AT80" s="922" t="s">
        <v>245</v>
      </c>
      <c r="AU80" s="922" t="s">
        <v>246</v>
      </c>
      <c r="AV80" s="922" t="s">
        <v>244</v>
      </c>
      <c r="AW80" s="919" t="s">
        <v>247</v>
      </c>
      <c r="AX80" s="922" t="s">
        <v>244</v>
      </c>
      <c r="AY80" s="978">
        <v>2.7</v>
      </c>
      <c r="AZ80" s="972" t="s">
        <v>244</v>
      </c>
      <c r="BA80" s="969">
        <v>17680</v>
      </c>
      <c r="BB80" s="972" t="s">
        <v>244</v>
      </c>
      <c r="BC80" s="973">
        <v>170</v>
      </c>
      <c r="BD80" s="922" t="s">
        <v>245</v>
      </c>
      <c r="BE80" s="922" t="s">
        <v>246</v>
      </c>
      <c r="BF80" s="922" t="s">
        <v>244</v>
      </c>
      <c r="BG80" s="919" t="s">
        <v>247</v>
      </c>
      <c r="BH80" s="922" t="s">
        <v>244</v>
      </c>
      <c r="BI80" s="978">
        <v>2.6</v>
      </c>
      <c r="BJ80" s="993"/>
      <c r="BK80" s="178"/>
      <c r="BL80" s="190" t="s">
        <v>257</v>
      </c>
      <c r="BM80" s="191">
        <v>528700</v>
      </c>
      <c r="BN80" s="935"/>
      <c r="BO80" s="221">
        <v>5280</v>
      </c>
      <c r="BP80" s="193" t="s">
        <v>245</v>
      </c>
      <c r="BQ80" s="194" t="s">
        <v>246</v>
      </c>
      <c r="BR80" s="195" t="s">
        <v>244</v>
      </c>
      <c r="BS80" s="196" t="s">
        <v>247</v>
      </c>
      <c r="BT80" s="193" t="s">
        <v>244</v>
      </c>
      <c r="BU80" s="222">
        <v>1.9</v>
      </c>
      <c r="BV80" s="214"/>
      <c r="BW80" s="962"/>
      <c r="BX80" s="202" t="s">
        <v>260</v>
      </c>
      <c r="BY80" s="935" t="s">
        <v>244</v>
      </c>
      <c r="BZ80" s="990">
        <v>30590</v>
      </c>
      <c r="CA80" s="935" t="s">
        <v>244</v>
      </c>
      <c r="CB80" s="994">
        <v>240</v>
      </c>
      <c r="CC80" s="982" t="s">
        <v>245</v>
      </c>
      <c r="CD80" s="982" t="s">
        <v>246</v>
      </c>
      <c r="CE80" s="982" t="s">
        <v>244</v>
      </c>
      <c r="CF80" s="984" t="s">
        <v>247</v>
      </c>
      <c r="CG80" s="982" t="s">
        <v>244</v>
      </c>
      <c r="CH80" s="986">
        <v>6.5</v>
      </c>
      <c r="CI80" s="989" t="s">
        <v>244</v>
      </c>
      <c r="CJ80" s="931">
        <v>2100</v>
      </c>
      <c r="CK80" s="1058">
        <v>2300</v>
      </c>
      <c r="CL80" s="989" t="s">
        <v>244</v>
      </c>
      <c r="CM80" s="1059" t="s">
        <v>292</v>
      </c>
      <c r="CN80" s="1060">
        <v>25700</v>
      </c>
      <c r="CO80" s="1058">
        <v>28600</v>
      </c>
      <c r="CP80" s="935" t="s">
        <v>249</v>
      </c>
      <c r="CQ80" s="1054">
        <v>1330</v>
      </c>
      <c r="CR80" s="935" t="s">
        <v>249</v>
      </c>
      <c r="CS80" s="1009" t="s">
        <v>300</v>
      </c>
      <c r="CT80" s="935" t="s">
        <v>249</v>
      </c>
      <c r="CU80" s="1054">
        <v>26450</v>
      </c>
      <c r="CV80" s="935" t="s">
        <v>201</v>
      </c>
      <c r="CW80" s="994">
        <v>260</v>
      </c>
      <c r="CX80" s="1016" t="s">
        <v>245</v>
      </c>
      <c r="CY80" s="982" t="s">
        <v>246</v>
      </c>
      <c r="CZ80" s="1016" t="s">
        <v>244</v>
      </c>
      <c r="DA80" s="984" t="s">
        <v>247</v>
      </c>
      <c r="DB80" s="1016" t="s">
        <v>244</v>
      </c>
      <c r="DC80" s="986">
        <v>0.9</v>
      </c>
      <c r="DD80" s="935" t="s">
        <v>249</v>
      </c>
      <c r="DE80" s="1084" t="s">
        <v>354</v>
      </c>
      <c r="DF80" s="1081" t="s">
        <v>354</v>
      </c>
      <c r="DG80" s="1081" t="s">
        <v>354</v>
      </c>
      <c r="DH80" s="1082" t="s">
        <v>354</v>
      </c>
      <c r="DI80" s="203"/>
      <c r="DJ80" s="1062" t="s">
        <v>301</v>
      </c>
      <c r="DK80" s="184"/>
      <c r="DL80" s="184"/>
    </row>
    <row r="81" spans="1:116" s="185" customFormat="1" ht="17.45" customHeight="1">
      <c r="A81" s="951"/>
      <c r="B81" s="944"/>
      <c r="C81" s="1028"/>
      <c r="D81" s="949"/>
      <c r="E81" s="951"/>
      <c r="F81" s="177"/>
      <c r="G81" s="953"/>
      <c r="H81" s="955"/>
      <c r="I81" s="953"/>
      <c r="J81" s="955"/>
      <c r="K81" s="935"/>
      <c r="L81" s="932"/>
      <c r="M81" s="934"/>
      <c r="N81" s="939"/>
      <c r="O81" s="923"/>
      <c r="P81" s="923"/>
      <c r="Q81" s="920"/>
      <c r="R81" s="923"/>
      <c r="S81" s="926"/>
      <c r="T81" s="929"/>
      <c r="U81" s="932"/>
      <c r="V81" s="934"/>
      <c r="W81" s="939"/>
      <c r="X81" s="923"/>
      <c r="Y81" s="923"/>
      <c r="Z81" s="920"/>
      <c r="AA81" s="923"/>
      <c r="AB81" s="926"/>
      <c r="AC81" s="960"/>
      <c r="AD81" s="962"/>
      <c r="AE81" s="964"/>
      <c r="AF81" s="966"/>
      <c r="AG81" s="968"/>
      <c r="AH81" s="934"/>
      <c r="AI81" s="939"/>
      <c r="AJ81" s="923"/>
      <c r="AK81" s="923"/>
      <c r="AL81" s="920"/>
      <c r="AM81" s="923"/>
      <c r="AN81" s="926"/>
      <c r="AO81" s="960"/>
      <c r="AP81" s="972"/>
      <c r="AQ81" s="970"/>
      <c r="AR81" s="972"/>
      <c r="AS81" s="974"/>
      <c r="AT81" s="923"/>
      <c r="AU81" s="923"/>
      <c r="AV81" s="923"/>
      <c r="AW81" s="920"/>
      <c r="AX81" s="923"/>
      <c r="AY81" s="979"/>
      <c r="AZ81" s="972"/>
      <c r="BA81" s="970"/>
      <c r="BB81" s="972"/>
      <c r="BC81" s="974"/>
      <c r="BD81" s="923"/>
      <c r="BE81" s="923"/>
      <c r="BF81" s="923"/>
      <c r="BG81" s="920"/>
      <c r="BH81" s="923"/>
      <c r="BI81" s="979"/>
      <c r="BJ81" s="993"/>
      <c r="BK81" s="178"/>
      <c r="BL81" s="190" t="s">
        <v>259</v>
      </c>
      <c r="BM81" s="191">
        <v>571200</v>
      </c>
      <c r="BN81" s="935"/>
      <c r="BO81" s="221">
        <v>5710</v>
      </c>
      <c r="BP81" s="193" t="s">
        <v>245</v>
      </c>
      <c r="BQ81" s="194" t="s">
        <v>246</v>
      </c>
      <c r="BR81" s="195" t="s">
        <v>244</v>
      </c>
      <c r="BS81" s="196" t="s">
        <v>247</v>
      </c>
      <c r="BT81" s="193" t="s">
        <v>244</v>
      </c>
      <c r="BU81" s="222">
        <v>1.9</v>
      </c>
      <c r="BV81" s="214"/>
      <c r="BW81" s="962"/>
      <c r="BX81" s="189"/>
      <c r="BY81" s="935"/>
      <c r="BZ81" s="991"/>
      <c r="CA81" s="935"/>
      <c r="CB81" s="995"/>
      <c r="CC81" s="923"/>
      <c r="CD81" s="923"/>
      <c r="CE81" s="923"/>
      <c r="CF81" s="920"/>
      <c r="CG81" s="923"/>
      <c r="CH81" s="987"/>
      <c r="CI81" s="989"/>
      <c r="CJ81" s="932"/>
      <c r="CK81" s="1013"/>
      <c r="CL81" s="989"/>
      <c r="CM81" s="1011"/>
      <c r="CN81" s="1012"/>
      <c r="CO81" s="1013"/>
      <c r="CP81" s="935"/>
      <c r="CQ81" s="1055"/>
      <c r="CR81" s="935"/>
      <c r="CS81" s="1010"/>
      <c r="CT81" s="935"/>
      <c r="CU81" s="1055"/>
      <c r="CV81" s="935"/>
      <c r="CW81" s="995"/>
      <c r="CX81" s="1017"/>
      <c r="CY81" s="923"/>
      <c r="CZ81" s="1017"/>
      <c r="DA81" s="920"/>
      <c r="DB81" s="1017"/>
      <c r="DC81" s="987"/>
      <c r="DD81" s="935"/>
      <c r="DE81" s="1020"/>
      <c r="DF81" s="1022"/>
      <c r="DG81" s="1022"/>
      <c r="DH81" s="1083"/>
      <c r="DI81" s="203"/>
      <c r="DJ81" s="1063"/>
      <c r="DK81" s="184"/>
      <c r="DL81" s="184"/>
    </row>
    <row r="82" spans="1:116" s="185" customFormat="1" ht="17.45" customHeight="1">
      <c r="A82" s="951"/>
      <c r="B82" s="944"/>
      <c r="C82" s="1028"/>
      <c r="D82" s="949"/>
      <c r="E82" s="951"/>
      <c r="F82" s="177"/>
      <c r="G82" s="953"/>
      <c r="H82" s="955"/>
      <c r="I82" s="953"/>
      <c r="J82" s="955"/>
      <c r="K82" s="935"/>
      <c r="L82" s="932"/>
      <c r="M82" s="934"/>
      <c r="N82" s="939"/>
      <c r="O82" s="923"/>
      <c r="P82" s="923"/>
      <c r="Q82" s="920"/>
      <c r="R82" s="923"/>
      <c r="S82" s="926"/>
      <c r="T82" s="929"/>
      <c r="U82" s="932"/>
      <c r="V82" s="934"/>
      <c r="W82" s="939"/>
      <c r="X82" s="923"/>
      <c r="Y82" s="923"/>
      <c r="Z82" s="920"/>
      <c r="AA82" s="923"/>
      <c r="AB82" s="926"/>
      <c r="AC82" s="960"/>
      <c r="AD82" s="962"/>
      <c r="AE82" s="964"/>
      <c r="AF82" s="966"/>
      <c r="AG82" s="968"/>
      <c r="AH82" s="934"/>
      <c r="AI82" s="939"/>
      <c r="AJ82" s="923"/>
      <c r="AK82" s="923"/>
      <c r="AL82" s="920"/>
      <c r="AM82" s="923"/>
      <c r="AN82" s="926"/>
      <c r="AO82" s="960"/>
      <c r="AP82" s="972"/>
      <c r="AQ82" s="970"/>
      <c r="AR82" s="972"/>
      <c r="AS82" s="974"/>
      <c r="AT82" s="923"/>
      <c r="AU82" s="923"/>
      <c r="AV82" s="923"/>
      <c r="AW82" s="920"/>
      <c r="AX82" s="923"/>
      <c r="AY82" s="979"/>
      <c r="AZ82" s="972"/>
      <c r="BA82" s="970"/>
      <c r="BB82" s="972"/>
      <c r="BC82" s="974"/>
      <c r="BD82" s="923"/>
      <c r="BE82" s="923"/>
      <c r="BF82" s="923"/>
      <c r="BG82" s="920"/>
      <c r="BH82" s="923"/>
      <c r="BI82" s="979"/>
      <c r="BJ82" s="993"/>
      <c r="BK82" s="178"/>
      <c r="BL82" s="190" t="s">
        <v>261</v>
      </c>
      <c r="BM82" s="191">
        <v>613800</v>
      </c>
      <c r="BN82" s="935"/>
      <c r="BO82" s="221">
        <v>6130</v>
      </c>
      <c r="BP82" s="193" t="s">
        <v>245</v>
      </c>
      <c r="BQ82" s="194" t="s">
        <v>246</v>
      </c>
      <c r="BR82" s="195" t="s">
        <v>244</v>
      </c>
      <c r="BS82" s="196" t="s">
        <v>247</v>
      </c>
      <c r="BT82" s="193" t="s">
        <v>244</v>
      </c>
      <c r="BU82" s="222">
        <v>2</v>
      </c>
      <c r="BV82" s="214"/>
      <c r="BW82" s="962"/>
      <c r="BX82" s="189"/>
      <c r="BY82" s="935"/>
      <c r="BZ82" s="991"/>
      <c r="CA82" s="935"/>
      <c r="CB82" s="995"/>
      <c r="CC82" s="923"/>
      <c r="CD82" s="923"/>
      <c r="CE82" s="923"/>
      <c r="CF82" s="920"/>
      <c r="CG82" s="923"/>
      <c r="CH82" s="987"/>
      <c r="CI82" s="989"/>
      <c r="CJ82" s="932"/>
      <c r="CK82" s="1013"/>
      <c r="CL82" s="989"/>
      <c r="CM82" s="1011" t="s">
        <v>295</v>
      </c>
      <c r="CN82" s="1012">
        <v>14200</v>
      </c>
      <c r="CO82" s="1013">
        <v>15700</v>
      </c>
      <c r="CP82" s="935"/>
      <c r="CQ82" s="1055"/>
      <c r="CR82" s="935"/>
      <c r="CS82" s="1010"/>
      <c r="CT82" s="935"/>
      <c r="CU82" s="1055"/>
      <c r="CV82" s="935"/>
      <c r="CW82" s="995"/>
      <c r="CX82" s="1017"/>
      <c r="CY82" s="923"/>
      <c r="CZ82" s="1017"/>
      <c r="DA82" s="920"/>
      <c r="DB82" s="1017"/>
      <c r="DC82" s="987"/>
      <c r="DD82" s="935"/>
      <c r="DE82" s="1020"/>
      <c r="DF82" s="1022"/>
      <c r="DG82" s="1022"/>
      <c r="DH82" s="1083"/>
      <c r="DI82" s="203"/>
      <c r="DJ82" s="204" t="s">
        <v>302</v>
      </c>
      <c r="DK82" s="184"/>
      <c r="DL82" s="184"/>
    </row>
    <row r="83" spans="1:116" s="185" customFormat="1" ht="17.45" customHeight="1">
      <c r="A83" s="951"/>
      <c r="B83" s="944"/>
      <c r="C83" s="1028"/>
      <c r="D83" s="949"/>
      <c r="E83" s="951"/>
      <c r="F83" s="177"/>
      <c r="G83" s="953"/>
      <c r="H83" s="955"/>
      <c r="I83" s="953"/>
      <c r="J83" s="955"/>
      <c r="K83" s="935"/>
      <c r="L83" s="932"/>
      <c r="M83" s="934"/>
      <c r="N83" s="940"/>
      <c r="O83" s="924"/>
      <c r="P83" s="924"/>
      <c r="Q83" s="921"/>
      <c r="R83" s="924"/>
      <c r="S83" s="927"/>
      <c r="T83" s="930"/>
      <c r="U83" s="932"/>
      <c r="V83" s="934"/>
      <c r="W83" s="940"/>
      <c r="X83" s="924"/>
      <c r="Y83" s="924"/>
      <c r="Z83" s="921"/>
      <c r="AA83" s="924"/>
      <c r="AB83" s="927"/>
      <c r="AC83" s="961"/>
      <c r="AD83" s="962"/>
      <c r="AE83" s="964"/>
      <c r="AF83" s="966"/>
      <c r="AG83" s="968"/>
      <c r="AH83" s="934"/>
      <c r="AI83" s="940"/>
      <c r="AJ83" s="924"/>
      <c r="AK83" s="924"/>
      <c r="AL83" s="921"/>
      <c r="AM83" s="924"/>
      <c r="AN83" s="927"/>
      <c r="AO83" s="961"/>
      <c r="AP83" s="972"/>
      <c r="AQ83" s="971"/>
      <c r="AR83" s="972"/>
      <c r="AS83" s="975"/>
      <c r="AT83" s="976"/>
      <c r="AU83" s="976"/>
      <c r="AV83" s="976"/>
      <c r="AW83" s="977"/>
      <c r="AX83" s="976"/>
      <c r="AY83" s="980"/>
      <c r="AZ83" s="972"/>
      <c r="BA83" s="971"/>
      <c r="BB83" s="972"/>
      <c r="BC83" s="975"/>
      <c r="BD83" s="976"/>
      <c r="BE83" s="976"/>
      <c r="BF83" s="976"/>
      <c r="BG83" s="977"/>
      <c r="BH83" s="976"/>
      <c r="BI83" s="980"/>
      <c r="BJ83" s="993"/>
      <c r="BK83" s="178"/>
      <c r="BL83" s="190" t="s">
        <v>262</v>
      </c>
      <c r="BM83" s="191">
        <v>656400</v>
      </c>
      <c r="BN83" s="935"/>
      <c r="BO83" s="221">
        <v>6560</v>
      </c>
      <c r="BP83" s="193" t="s">
        <v>245</v>
      </c>
      <c r="BQ83" s="194" t="s">
        <v>246</v>
      </c>
      <c r="BR83" s="195" t="s">
        <v>244</v>
      </c>
      <c r="BS83" s="196" t="s">
        <v>247</v>
      </c>
      <c r="BT83" s="193" t="s">
        <v>244</v>
      </c>
      <c r="BU83" s="222">
        <v>1.9</v>
      </c>
      <c r="BV83" s="214"/>
      <c r="BW83" s="962"/>
      <c r="BX83" s="189"/>
      <c r="BY83" s="935"/>
      <c r="BZ83" s="991"/>
      <c r="CA83" s="935"/>
      <c r="CB83" s="995"/>
      <c r="CC83" s="923"/>
      <c r="CD83" s="923"/>
      <c r="CE83" s="923"/>
      <c r="CF83" s="920"/>
      <c r="CG83" s="923"/>
      <c r="CH83" s="987"/>
      <c r="CI83" s="989"/>
      <c r="CJ83" s="932"/>
      <c r="CK83" s="1013"/>
      <c r="CL83" s="989"/>
      <c r="CM83" s="1011"/>
      <c r="CN83" s="1012"/>
      <c r="CO83" s="1013"/>
      <c r="CP83" s="935"/>
      <c r="CQ83" s="1055"/>
      <c r="CR83" s="935"/>
      <c r="CS83" s="1010"/>
      <c r="CT83" s="935"/>
      <c r="CU83" s="1055"/>
      <c r="CV83" s="935"/>
      <c r="CW83" s="995"/>
      <c r="CX83" s="1017"/>
      <c r="CY83" s="923"/>
      <c r="CZ83" s="1017"/>
      <c r="DA83" s="920"/>
      <c r="DB83" s="1017"/>
      <c r="DC83" s="987"/>
      <c r="DD83" s="935"/>
      <c r="DE83" s="1020"/>
      <c r="DF83" s="1022"/>
      <c r="DG83" s="1022"/>
      <c r="DH83" s="1083"/>
      <c r="DI83" s="203"/>
      <c r="DJ83" s="205">
        <v>0.8</v>
      </c>
      <c r="DK83" s="184"/>
      <c r="DL83" s="184"/>
    </row>
    <row r="84" spans="1:116" s="185" customFormat="1" ht="17.45" customHeight="1">
      <c r="A84" s="1002" t="s">
        <v>183</v>
      </c>
      <c r="B84" s="944"/>
      <c r="C84" s="1028"/>
      <c r="D84" s="949"/>
      <c r="E84" s="1002" t="s">
        <v>50</v>
      </c>
      <c r="F84" s="177"/>
      <c r="G84" s="1003">
        <v>271300</v>
      </c>
      <c r="H84" s="1004"/>
      <c r="I84" s="1003">
        <v>268260</v>
      </c>
      <c r="J84" s="1004"/>
      <c r="K84" s="935" t="s">
        <v>244</v>
      </c>
      <c r="L84" s="1047">
        <v>2590</v>
      </c>
      <c r="M84" s="1043"/>
      <c r="N84" s="939" t="s">
        <v>245</v>
      </c>
      <c r="O84" s="923" t="s">
        <v>246</v>
      </c>
      <c r="P84" s="923" t="s">
        <v>244</v>
      </c>
      <c r="Q84" s="920" t="s">
        <v>247</v>
      </c>
      <c r="R84" s="923" t="s">
        <v>244</v>
      </c>
      <c r="S84" s="1033">
        <v>2.9</v>
      </c>
      <c r="T84" s="1034"/>
      <c r="U84" s="1047">
        <v>2560</v>
      </c>
      <c r="V84" s="1043"/>
      <c r="W84" s="939" t="s">
        <v>245</v>
      </c>
      <c r="X84" s="923" t="s">
        <v>246</v>
      </c>
      <c r="Y84" s="923" t="s">
        <v>244</v>
      </c>
      <c r="Z84" s="920" t="s">
        <v>247</v>
      </c>
      <c r="AA84" s="923" t="s">
        <v>244</v>
      </c>
      <c r="AB84" s="1033">
        <v>2.9</v>
      </c>
      <c r="AC84" s="979"/>
      <c r="AD84" s="962" t="s">
        <v>244</v>
      </c>
      <c r="AE84" s="1036">
        <v>88420</v>
      </c>
      <c r="AF84" s="1038"/>
      <c r="AG84" s="1041">
        <v>880</v>
      </c>
      <c r="AH84" s="1043"/>
      <c r="AI84" s="939" t="s">
        <v>245</v>
      </c>
      <c r="AJ84" s="923" t="s">
        <v>246</v>
      </c>
      <c r="AK84" s="923" t="s">
        <v>244</v>
      </c>
      <c r="AL84" s="920" t="s">
        <v>247</v>
      </c>
      <c r="AM84" s="923" t="s">
        <v>244</v>
      </c>
      <c r="AN84" s="1033">
        <v>2.8</v>
      </c>
      <c r="AO84" s="979"/>
      <c r="AP84" s="198"/>
      <c r="AQ84" s="198"/>
      <c r="AR84" s="198"/>
      <c r="AS84" s="198"/>
      <c r="AT84" s="198"/>
      <c r="AU84" s="198"/>
      <c r="AV84" s="198"/>
      <c r="AW84" s="198"/>
      <c r="AX84" s="198"/>
      <c r="AY84" s="198"/>
      <c r="AZ84" s="198"/>
      <c r="BA84" s="198"/>
      <c r="BB84" s="198"/>
      <c r="BC84" s="198"/>
      <c r="BD84" s="198"/>
      <c r="BE84" s="198"/>
      <c r="BF84" s="198"/>
      <c r="BG84" s="198"/>
      <c r="BH84" s="198"/>
      <c r="BI84" s="198"/>
      <c r="BJ84" s="997"/>
      <c r="BK84" s="178"/>
      <c r="BL84" s="190" t="s">
        <v>303</v>
      </c>
      <c r="BM84" s="191">
        <v>699000</v>
      </c>
      <c r="BN84" s="935"/>
      <c r="BO84" s="221">
        <v>6990</v>
      </c>
      <c r="BP84" s="193" t="s">
        <v>245</v>
      </c>
      <c r="BQ84" s="194" t="s">
        <v>246</v>
      </c>
      <c r="BR84" s="195" t="s">
        <v>244</v>
      </c>
      <c r="BS84" s="196" t="s">
        <v>247</v>
      </c>
      <c r="BT84" s="193" t="s">
        <v>244</v>
      </c>
      <c r="BU84" s="222">
        <v>1.9</v>
      </c>
      <c r="BV84" s="214"/>
      <c r="BW84" s="962"/>
      <c r="BX84" s="189"/>
      <c r="BY84" s="935"/>
      <c r="BZ84" s="991"/>
      <c r="CA84" s="935"/>
      <c r="CB84" s="995"/>
      <c r="CC84" s="923"/>
      <c r="CD84" s="923"/>
      <c r="CE84" s="923"/>
      <c r="CF84" s="920"/>
      <c r="CG84" s="923"/>
      <c r="CH84" s="987"/>
      <c r="CI84" s="989"/>
      <c r="CJ84" s="932"/>
      <c r="CK84" s="1013"/>
      <c r="CL84" s="989"/>
      <c r="CM84" s="1011" t="s">
        <v>297</v>
      </c>
      <c r="CN84" s="1012">
        <v>12300</v>
      </c>
      <c r="CO84" s="1013">
        <v>13700</v>
      </c>
      <c r="CP84" s="935"/>
      <c r="CQ84" s="1055"/>
      <c r="CR84" s="935"/>
      <c r="CS84" s="1014">
        <v>0.08</v>
      </c>
      <c r="CT84" s="935"/>
      <c r="CU84" s="1055"/>
      <c r="CV84" s="935"/>
      <c r="CW84" s="995"/>
      <c r="CX84" s="1017"/>
      <c r="CY84" s="923"/>
      <c r="CZ84" s="1017"/>
      <c r="DA84" s="920"/>
      <c r="DB84" s="1017"/>
      <c r="DC84" s="987"/>
      <c r="DD84" s="935"/>
      <c r="DE84" s="1023">
        <v>0.01</v>
      </c>
      <c r="DF84" s="1025">
        <v>0.03</v>
      </c>
      <c r="DG84" s="1025">
        <v>0.04</v>
      </c>
      <c r="DH84" s="1085">
        <v>0.06</v>
      </c>
      <c r="DI84" s="203"/>
      <c r="DJ84" s="204" t="s">
        <v>304</v>
      </c>
      <c r="DK84" s="184"/>
      <c r="DL84" s="184"/>
    </row>
    <row r="85" spans="1:116" s="185" customFormat="1" ht="17.45" customHeight="1">
      <c r="A85" s="951"/>
      <c r="B85" s="944"/>
      <c r="C85" s="1028"/>
      <c r="D85" s="949"/>
      <c r="E85" s="951"/>
      <c r="F85" s="177"/>
      <c r="G85" s="991"/>
      <c r="H85" s="1005"/>
      <c r="I85" s="991"/>
      <c r="J85" s="1005"/>
      <c r="K85" s="935"/>
      <c r="L85" s="1000"/>
      <c r="M85" s="1044"/>
      <c r="N85" s="939"/>
      <c r="O85" s="923"/>
      <c r="P85" s="923"/>
      <c r="Q85" s="920"/>
      <c r="R85" s="923"/>
      <c r="S85" s="1034"/>
      <c r="T85" s="1034"/>
      <c r="U85" s="1000"/>
      <c r="V85" s="1044"/>
      <c r="W85" s="939"/>
      <c r="X85" s="923"/>
      <c r="Y85" s="923"/>
      <c r="Z85" s="920"/>
      <c r="AA85" s="923"/>
      <c r="AB85" s="1034"/>
      <c r="AC85" s="979"/>
      <c r="AD85" s="962"/>
      <c r="AE85" s="1037"/>
      <c r="AF85" s="1039"/>
      <c r="AG85" s="1042"/>
      <c r="AH85" s="1044"/>
      <c r="AI85" s="939"/>
      <c r="AJ85" s="923"/>
      <c r="AK85" s="923"/>
      <c r="AL85" s="920"/>
      <c r="AM85" s="923"/>
      <c r="AN85" s="1034"/>
      <c r="AO85" s="979"/>
      <c r="AP85" s="198"/>
      <c r="AQ85" s="198"/>
      <c r="AR85" s="198"/>
      <c r="AS85" s="198"/>
      <c r="AT85" s="198"/>
      <c r="AU85" s="198"/>
      <c r="AV85" s="198"/>
      <c r="AW85" s="198"/>
      <c r="AX85" s="198"/>
      <c r="AY85" s="198"/>
      <c r="AZ85" s="198"/>
      <c r="BA85" s="198"/>
      <c r="BB85" s="198"/>
      <c r="BC85" s="198"/>
      <c r="BD85" s="198"/>
      <c r="BE85" s="198"/>
      <c r="BF85" s="198"/>
      <c r="BG85" s="198"/>
      <c r="BH85" s="198"/>
      <c r="BI85" s="198"/>
      <c r="BJ85" s="997"/>
      <c r="BK85" s="178"/>
      <c r="BL85" s="190" t="s">
        <v>263</v>
      </c>
      <c r="BM85" s="191">
        <v>741600</v>
      </c>
      <c r="BN85" s="935"/>
      <c r="BO85" s="221">
        <v>7410</v>
      </c>
      <c r="BP85" s="193" t="s">
        <v>245</v>
      </c>
      <c r="BQ85" s="194" t="s">
        <v>246</v>
      </c>
      <c r="BR85" s="195" t="s">
        <v>244</v>
      </c>
      <c r="BS85" s="196" t="s">
        <v>247</v>
      </c>
      <c r="BT85" s="193" t="s">
        <v>244</v>
      </c>
      <c r="BU85" s="222">
        <v>1.9</v>
      </c>
      <c r="BV85" s="214"/>
      <c r="BW85" s="962"/>
      <c r="BX85" s="189"/>
      <c r="BY85" s="935"/>
      <c r="BZ85" s="991"/>
      <c r="CA85" s="935"/>
      <c r="CB85" s="995"/>
      <c r="CC85" s="923"/>
      <c r="CD85" s="923"/>
      <c r="CE85" s="923"/>
      <c r="CF85" s="920"/>
      <c r="CG85" s="923"/>
      <c r="CH85" s="987"/>
      <c r="CI85" s="989"/>
      <c r="CJ85" s="932"/>
      <c r="CK85" s="1013"/>
      <c r="CL85" s="989"/>
      <c r="CM85" s="1011"/>
      <c r="CN85" s="1012"/>
      <c r="CO85" s="1013"/>
      <c r="CP85" s="935"/>
      <c r="CQ85" s="1055"/>
      <c r="CR85" s="935"/>
      <c r="CS85" s="1014"/>
      <c r="CT85" s="935"/>
      <c r="CU85" s="1055"/>
      <c r="CV85" s="935"/>
      <c r="CW85" s="995"/>
      <c r="CX85" s="1017"/>
      <c r="CY85" s="923"/>
      <c r="CZ85" s="1017"/>
      <c r="DA85" s="920"/>
      <c r="DB85" s="1017"/>
      <c r="DC85" s="987"/>
      <c r="DD85" s="935"/>
      <c r="DE85" s="1023"/>
      <c r="DF85" s="1025"/>
      <c r="DG85" s="1025"/>
      <c r="DH85" s="1085"/>
      <c r="DI85" s="203"/>
      <c r="DJ85" s="205">
        <v>0.75</v>
      </c>
      <c r="DK85" s="184"/>
      <c r="DL85" s="184"/>
    </row>
    <row r="86" spans="1:116" s="185" customFormat="1" ht="17.45" customHeight="1">
      <c r="A86" s="951"/>
      <c r="B86" s="944"/>
      <c r="C86" s="1028"/>
      <c r="D86" s="949"/>
      <c r="E86" s="951"/>
      <c r="F86" s="177"/>
      <c r="G86" s="991"/>
      <c r="H86" s="1005"/>
      <c r="I86" s="991"/>
      <c r="J86" s="1005"/>
      <c r="K86" s="935"/>
      <c r="L86" s="1000"/>
      <c r="M86" s="1044"/>
      <c r="N86" s="939"/>
      <c r="O86" s="923"/>
      <c r="P86" s="923"/>
      <c r="Q86" s="920"/>
      <c r="R86" s="923"/>
      <c r="S86" s="1034"/>
      <c r="T86" s="1034"/>
      <c r="U86" s="1000"/>
      <c r="V86" s="1044"/>
      <c r="W86" s="939"/>
      <c r="X86" s="923"/>
      <c r="Y86" s="923"/>
      <c r="Z86" s="920"/>
      <c r="AA86" s="923"/>
      <c r="AB86" s="1034"/>
      <c r="AC86" s="979"/>
      <c r="AD86" s="962"/>
      <c r="AE86" s="1037"/>
      <c r="AF86" s="1039"/>
      <c r="AG86" s="1042"/>
      <c r="AH86" s="1044"/>
      <c r="AI86" s="939"/>
      <c r="AJ86" s="923"/>
      <c r="AK86" s="923"/>
      <c r="AL86" s="920"/>
      <c r="AM86" s="923"/>
      <c r="AN86" s="1034"/>
      <c r="AO86" s="979"/>
      <c r="AP86" s="198"/>
      <c r="AQ86" s="198"/>
      <c r="AR86" s="198"/>
      <c r="AS86" s="198"/>
      <c r="AT86" s="198"/>
      <c r="AU86" s="198"/>
      <c r="AV86" s="198"/>
      <c r="AW86" s="198"/>
      <c r="AX86" s="198"/>
      <c r="AY86" s="198"/>
      <c r="AZ86" s="198"/>
      <c r="BA86" s="198"/>
      <c r="BB86" s="198"/>
      <c r="BC86" s="198"/>
      <c r="BD86" s="198"/>
      <c r="BE86" s="198"/>
      <c r="BF86" s="198"/>
      <c r="BG86" s="198"/>
      <c r="BH86" s="198"/>
      <c r="BI86" s="198"/>
      <c r="BJ86" s="997"/>
      <c r="BK86" s="178"/>
      <c r="BL86" s="190" t="s">
        <v>264</v>
      </c>
      <c r="BM86" s="191">
        <v>784200</v>
      </c>
      <c r="BN86" s="935"/>
      <c r="BO86" s="221">
        <v>7840</v>
      </c>
      <c r="BP86" s="193" t="s">
        <v>245</v>
      </c>
      <c r="BQ86" s="194" t="s">
        <v>246</v>
      </c>
      <c r="BR86" s="195" t="s">
        <v>244</v>
      </c>
      <c r="BS86" s="196" t="s">
        <v>247</v>
      </c>
      <c r="BT86" s="193" t="s">
        <v>244</v>
      </c>
      <c r="BU86" s="222">
        <v>2</v>
      </c>
      <c r="BV86" s="214"/>
      <c r="BW86" s="962"/>
      <c r="BX86" s="189"/>
      <c r="BY86" s="935"/>
      <c r="BZ86" s="991"/>
      <c r="CA86" s="935"/>
      <c r="CB86" s="995"/>
      <c r="CC86" s="923"/>
      <c r="CD86" s="923"/>
      <c r="CE86" s="923"/>
      <c r="CF86" s="920"/>
      <c r="CG86" s="923"/>
      <c r="CH86" s="987"/>
      <c r="CI86" s="989"/>
      <c r="CJ86" s="932"/>
      <c r="CK86" s="1013"/>
      <c r="CL86" s="989"/>
      <c r="CM86" s="1011" t="s">
        <v>298</v>
      </c>
      <c r="CN86" s="1012">
        <v>11000</v>
      </c>
      <c r="CO86" s="1013">
        <v>12300</v>
      </c>
      <c r="CP86" s="935"/>
      <c r="CQ86" s="1055"/>
      <c r="CR86" s="935"/>
      <c r="CS86" s="1014"/>
      <c r="CT86" s="935"/>
      <c r="CU86" s="1055"/>
      <c r="CV86" s="935"/>
      <c r="CW86" s="995"/>
      <c r="CX86" s="1017"/>
      <c r="CY86" s="923"/>
      <c r="CZ86" s="1017"/>
      <c r="DA86" s="920"/>
      <c r="DB86" s="1017"/>
      <c r="DC86" s="987"/>
      <c r="DD86" s="935"/>
      <c r="DE86" s="1023"/>
      <c r="DF86" s="1025"/>
      <c r="DG86" s="1025"/>
      <c r="DH86" s="1085"/>
      <c r="DI86" s="203"/>
      <c r="DJ86" s="204" t="s">
        <v>305</v>
      </c>
      <c r="DK86" s="184"/>
      <c r="DL86" s="184"/>
    </row>
    <row r="87" spans="1:116" s="185" customFormat="1" ht="17.45" customHeight="1">
      <c r="A87" s="1064"/>
      <c r="B87" s="945"/>
      <c r="C87" s="1029"/>
      <c r="D87" s="1030"/>
      <c r="E87" s="1064"/>
      <c r="F87" s="177"/>
      <c r="G87" s="991"/>
      <c r="H87" s="1006"/>
      <c r="I87" s="991"/>
      <c r="J87" s="1006"/>
      <c r="K87" s="935"/>
      <c r="L87" s="1048"/>
      <c r="M87" s="1045"/>
      <c r="N87" s="1046"/>
      <c r="O87" s="1031"/>
      <c r="P87" s="1031"/>
      <c r="Q87" s="1032"/>
      <c r="R87" s="1031"/>
      <c r="S87" s="1035"/>
      <c r="T87" s="1035"/>
      <c r="U87" s="1048"/>
      <c r="V87" s="1045"/>
      <c r="W87" s="1046"/>
      <c r="X87" s="1031"/>
      <c r="Y87" s="1031"/>
      <c r="Z87" s="1032"/>
      <c r="AA87" s="1031"/>
      <c r="AB87" s="1035"/>
      <c r="AC87" s="980"/>
      <c r="AD87" s="962"/>
      <c r="AE87" s="1037"/>
      <c r="AF87" s="1040"/>
      <c r="AG87" s="1042"/>
      <c r="AH87" s="1045"/>
      <c r="AI87" s="1046"/>
      <c r="AJ87" s="1031"/>
      <c r="AK87" s="1031"/>
      <c r="AL87" s="1032"/>
      <c r="AM87" s="1031"/>
      <c r="AN87" s="1035"/>
      <c r="AO87" s="980"/>
      <c r="AP87" s="198"/>
      <c r="AQ87" s="198"/>
      <c r="AR87" s="198"/>
      <c r="AS87" s="198"/>
      <c r="AT87" s="198"/>
      <c r="AU87" s="198"/>
      <c r="AV87" s="198"/>
      <c r="AW87" s="198"/>
      <c r="AX87" s="198"/>
      <c r="AY87" s="198"/>
      <c r="AZ87" s="198"/>
      <c r="BA87" s="198"/>
      <c r="BB87" s="198"/>
      <c r="BC87" s="198"/>
      <c r="BD87" s="198"/>
      <c r="BE87" s="198"/>
      <c r="BF87" s="198"/>
      <c r="BG87" s="198"/>
      <c r="BH87" s="198"/>
      <c r="BI87" s="198"/>
      <c r="BJ87" s="997"/>
      <c r="BK87" s="178"/>
      <c r="BL87" s="206" t="s">
        <v>265</v>
      </c>
      <c r="BM87" s="207">
        <v>826700</v>
      </c>
      <c r="BN87" s="935"/>
      <c r="BO87" s="225">
        <v>8260</v>
      </c>
      <c r="BP87" s="226" t="s">
        <v>245</v>
      </c>
      <c r="BQ87" s="227" t="s">
        <v>246</v>
      </c>
      <c r="BR87" s="228" t="s">
        <v>244</v>
      </c>
      <c r="BS87" s="229" t="s">
        <v>247</v>
      </c>
      <c r="BT87" s="226" t="s">
        <v>244</v>
      </c>
      <c r="BU87" s="230">
        <v>2</v>
      </c>
      <c r="BV87" s="214"/>
      <c r="BW87" s="962"/>
      <c r="BX87" s="189"/>
      <c r="BY87" s="935"/>
      <c r="BZ87" s="992"/>
      <c r="CA87" s="935"/>
      <c r="CB87" s="996"/>
      <c r="CC87" s="983"/>
      <c r="CD87" s="983"/>
      <c r="CE87" s="983"/>
      <c r="CF87" s="985"/>
      <c r="CG87" s="983"/>
      <c r="CH87" s="988"/>
      <c r="CI87" s="989"/>
      <c r="CJ87" s="1057"/>
      <c r="CK87" s="1053"/>
      <c r="CL87" s="989"/>
      <c r="CM87" s="1051"/>
      <c r="CN87" s="1052"/>
      <c r="CO87" s="1053"/>
      <c r="CP87" s="935"/>
      <c r="CQ87" s="1056"/>
      <c r="CR87" s="935"/>
      <c r="CS87" s="1015"/>
      <c r="CT87" s="935"/>
      <c r="CU87" s="1055"/>
      <c r="CV87" s="935"/>
      <c r="CW87" s="996"/>
      <c r="CX87" s="1018"/>
      <c r="CY87" s="983"/>
      <c r="CZ87" s="1018"/>
      <c r="DA87" s="985"/>
      <c r="DB87" s="1018"/>
      <c r="DC87" s="988"/>
      <c r="DD87" s="935"/>
      <c r="DE87" s="1024"/>
      <c r="DF87" s="1026"/>
      <c r="DG87" s="1026"/>
      <c r="DH87" s="1086"/>
      <c r="DI87" s="203"/>
      <c r="DJ87" s="205">
        <v>0.7</v>
      </c>
      <c r="DK87" s="184"/>
      <c r="DL87" s="184"/>
    </row>
    <row r="88" spans="1:116" s="185" customFormat="1" ht="17.45" customHeight="1">
      <c r="A88" s="950" t="s">
        <v>184</v>
      </c>
      <c r="B88" s="943" t="s">
        <v>270</v>
      </c>
      <c r="C88" s="946" t="s">
        <v>290</v>
      </c>
      <c r="D88" s="948" t="s">
        <v>250</v>
      </c>
      <c r="E88" s="950" t="s">
        <v>291</v>
      </c>
      <c r="F88" s="177"/>
      <c r="G88" s="952">
        <v>224800</v>
      </c>
      <c r="H88" s="954">
        <v>310300</v>
      </c>
      <c r="I88" s="952">
        <v>219990</v>
      </c>
      <c r="J88" s="954">
        <v>305490</v>
      </c>
      <c r="K88" s="935" t="s">
        <v>244</v>
      </c>
      <c r="L88" s="931">
        <v>2130</v>
      </c>
      <c r="M88" s="933">
        <v>2980</v>
      </c>
      <c r="N88" s="938" t="s">
        <v>245</v>
      </c>
      <c r="O88" s="922" t="s">
        <v>246</v>
      </c>
      <c r="P88" s="922" t="s">
        <v>244</v>
      </c>
      <c r="Q88" s="919" t="s">
        <v>247</v>
      </c>
      <c r="R88" s="922" t="s">
        <v>244</v>
      </c>
      <c r="S88" s="925">
        <v>3.2</v>
      </c>
      <c r="T88" s="928">
        <v>3.1</v>
      </c>
      <c r="U88" s="931">
        <v>2080</v>
      </c>
      <c r="V88" s="933">
        <v>2930</v>
      </c>
      <c r="W88" s="938" t="s">
        <v>245</v>
      </c>
      <c r="X88" s="922" t="s">
        <v>246</v>
      </c>
      <c r="Y88" s="922" t="s">
        <v>244</v>
      </c>
      <c r="Z88" s="919" t="s">
        <v>247</v>
      </c>
      <c r="AA88" s="922" t="s">
        <v>244</v>
      </c>
      <c r="AB88" s="925">
        <v>3.1</v>
      </c>
      <c r="AC88" s="959">
        <v>3</v>
      </c>
      <c r="AD88" s="962" t="s">
        <v>244</v>
      </c>
      <c r="AE88" s="963">
        <v>171010</v>
      </c>
      <c r="AF88" s="965">
        <v>85500</v>
      </c>
      <c r="AG88" s="967">
        <v>1710</v>
      </c>
      <c r="AH88" s="933">
        <v>850</v>
      </c>
      <c r="AI88" s="938" t="s">
        <v>245</v>
      </c>
      <c r="AJ88" s="922" t="s">
        <v>246</v>
      </c>
      <c r="AK88" s="922" t="s">
        <v>244</v>
      </c>
      <c r="AL88" s="919" t="s">
        <v>247</v>
      </c>
      <c r="AM88" s="922" t="s">
        <v>244</v>
      </c>
      <c r="AN88" s="925">
        <v>2.8</v>
      </c>
      <c r="AO88" s="959">
        <v>2.9</v>
      </c>
      <c r="AP88" s="972" t="s">
        <v>244</v>
      </c>
      <c r="AQ88" s="969">
        <v>153910</v>
      </c>
      <c r="AR88" s="972" t="s">
        <v>244</v>
      </c>
      <c r="AS88" s="973">
        <v>1530</v>
      </c>
      <c r="AT88" s="922" t="s">
        <v>245</v>
      </c>
      <c r="AU88" s="922" t="s">
        <v>246</v>
      </c>
      <c r="AV88" s="922" t="s">
        <v>244</v>
      </c>
      <c r="AW88" s="919" t="s">
        <v>247</v>
      </c>
      <c r="AX88" s="922" t="s">
        <v>244</v>
      </c>
      <c r="AY88" s="978">
        <v>2.8</v>
      </c>
      <c r="AZ88" s="972" t="s">
        <v>244</v>
      </c>
      <c r="BA88" s="969">
        <v>17100</v>
      </c>
      <c r="BB88" s="972" t="s">
        <v>244</v>
      </c>
      <c r="BC88" s="973">
        <v>170</v>
      </c>
      <c r="BD88" s="922" t="s">
        <v>245</v>
      </c>
      <c r="BE88" s="922" t="s">
        <v>246</v>
      </c>
      <c r="BF88" s="922" t="s">
        <v>244</v>
      </c>
      <c r="BG88" s="919" t="s">
        <v>247</v>
      </c>
      <c r="BH88" s="922" t="s">
        <v>244</v>
      </c>
      <c r="BI88" s="978">
        <v>2.6</v>
      </c>
      <c r="BJ88" s="993" t="s">
        <v>201</v>
      </c>
      <c r="BK88" s="178"/>
      <c r="BL88" s="998" t="s">
        <v>251</v>
      </c>
      <c r="BM88" s="999"/>
      <c r="BN88" s="935" t="s">
        <v>244</v>
      </c>
      <c r="BO88" s="216"/>
      <c r="BP88" s="217"/>
      <c r="BQ88" s="217"/>
      <c r="BR88" s="217"/>
      <c r="BS88" s="217"/>
      <c r="BT88" s="217"/>
      <c r="BU88" s="218"/>
      <c r="BV88" s="214"/>
      <c r="BW88" s="962" t="s">
        <v>248</v>
      </c>
      <c r="BX88" s="183"/>
      <c r="BY88" s="935" t="s">
        <v>244</v>
      </c>
      <c r="BZ88" s="990">
        <v>45150</v>
      </c>
      <c r="CA88" s="935" t="s">
        <v>244</v>
      </c>
      <c r="CB88" s="994">
        <v>390</v>
      </c>
      <c r="CC88" s="982" t="s">
        <v>245</v>
      </c>
      <c r="CD88" s="982" t="s">
        <v>246</v>
      </c>
      <c r="CE88" s="982" t="s">
        <v>244</v>
      </c>
      <c r="CF88" s="984" t="s">
        <v>247</v>
      </c>
      <c r="CG88" s="982" t="s">
        <v>244</v>
      </c>
      <c r="CH88" s="986">
        <v>6.4</v>
      </c>
      <c r="CI88" s="989" t="s">
        <v>244</v>
      </c>
      <c r="CJ88" s="931">
        <v>3400</v>
      </c>
      <c r="CK88" s="1058">
        <v>3700</v>
      </c>
      <c r="CL88" s="989" t="s">
        <v>244</v>
      </c>
      <c r="CM88" s="1059" t="s">
        <v>292</v>
      </c>
      <c r="CN88" s="1060">
        <v>20300</v>
      </c>
      <c r="CO88" s="1058">
        <v>22600</v>
      </c>
      <c r="CP88" s="935" t="s">
        <v>249</v>
      </c>
      <c r="CQ88" s="1054">
        <v>2110</v>
      </c>
      <c r="CR88" s="935" t="s">
        <v>249</v>
      </c>
      <c r="CS88" s="1009" t="s">
        <v>300</v>
      </c>
      <c r="CT88" s="935" t="s">
        <v>249</v>
      </c>
      <c r="CU88" s="1054">
        <v>40150</v>
      </c>
      <c r="CV88" s="935" t="s">
        <v>201</v>
      </c>
      <c r="CW88" s="994">
        <v>400</v>
      </c>
      <c r="CX88" s="1016" t="s">
        <v>245</v>
      </c>
      <c r="CY88" s="982" t="s">
        <v>246</v>
      </c>
      <c r="CZ88" s="1016" t="s">
        <v>244</v>
      </c>
      <c r="DA88" s="984" t="s">
        <v>247</v>
      </c>
      <c r="DB88" s="1016" t="s">
        <v>244</v>
      </c>
      <c r="DC88" s="986">
        <v>0.9</v>
      </c>
      <c r="DD88" s="935" t="s">
        <v>249</v>
      </c>
      <c r="DE88" s="1019" t="s">
        <v>354</v>
      </c>
      <c r="DF88" s="1021" t="s">
        <v>354</v>
      </c>
      <c r="DG88" s="1021" t="s">
        <v>354</v>
      </c>
      <c r="DH88" s="1087" t="s">
        <v>354</v>
      </c>
      <c r="DI88" s="935"/>
      <c r="DJ88" s="1009" t="s">
        <v>306</v>
      </c>
      <c r="DK88" s="184"/>
      <c r="DL88" s="184"/>
    </row>
    <row r="89" spans="1:116" s="185" customFormat="1" ht="17.45" customHeight="1">
      <c r="A89" s="951"/>
      <c r="B89" s="944"/>
      <c r="C89" s="947"/>
      <c r="D89" s="949"/>
      <c r="E89" s="951"/>
      <c r="F89" s="177"/>
      <c r="G89" s="953"/>
      <c r="H89" s="955"/>
      <c r="I89" s="953"/>
      <c r="J89" s="955"/>
      <c r="K89" s="935"/>
      <c r="L89" s="932"/>
      <c r="M89" s="934"/>
      <c r="N89" s="939"/>
      <c r="O89" s="923"/>
      <c r="P89" s="923"/>
      <c r="Q89" s="920"/>
      <c r="R89" s="923"/>
      <c r="S89" s="926"/>
      <c r="T89" s="929"/>
      <c r="U89" s="932"/>
      <c r="V89" s="934"/>
      <c r="W89" s="939"/>
      <c r="X89" s="923"/>
      <c r="Y89" s="923"/>
      <c r="Z89" s="920"/>
      <c r="AA89" s="923"/>
      <c r="AB89" s="926"/>
      <c r="AC89" s="960"/>
      <c r="AD89" s="962"/>
      <c r="AE89" s="964"/>
      <c r="AF89" s="966"/>
      <c r="AG89" s="968"/>
      <c r="AH89" s="934"/>
      <c r="AI89" s="939"/>
      <c r="AJ89" s="923"/>
      <c r="AK89" s="923"/>
      <c r="AL89" s="920"/>
      <c r="AM89" s="923"/>
      <c r="AN89" s="926"/>
      <c r="AO89" s="960"/>
      <c r="AP89" s="972"/>
      <c r="AQ89" s="970"/>
      <c r="AR89" s="972"/>
      <c r="AS89" s="974"/>
      <c r="AT89" s="923"/>
      <c r="AU89" s="923"/>
      <c r="AV89" s="923"/>
      <c r="AW89" s="920"/>
      <c r="AX89" s="923"/>
      <c r="AY89" s="979"/>
      <c r="AZ89" s="972"/>
      <c r="BA89" s="970"/>
      <c r="BB89" s="972"/>
      <c r="BC89" s="974"/>
      <c r="BD89" s="923"/>
      <c r="BE89" s="923"/>
      <c r="BF89" s="923"/>
      <c r="BG89" s="920"/>
      <c r="BH89" s="923"/>
      <c r="BI89" s="979"/>
      <c r="BJ89" s="993"/>
      <c r="BK89" s="178"/>
      <c r="BL89" s="1000"/>
      <c r="BM89" s="1001"/>
      <c r="BN89" s="935"/>
      <c r="BO89" s="219"/>
      <c r="BP89" s="187"/>
      <c r="BQ89" s="187"/>
      <c r="BR89" s="187"/>
      <c r="BS89" s="187"/>
      <c r="BT89" s="187"/>
      <c r="BU89" s="220"/>
      <c r="BV89" s="214"/>
      <c r="BW89" s="962"/>
      <c r="BX89" s="189"/>
      <c r="BY89" s="935"/>
      <c r="BZ89" s="991"/>
      <c r="CA89" s="935"/>
      <c r="CB89" s="995"/>
      <c r="CC89" s="923"/>
      <c r="CD89" s="923"/>
      <c r="CE89" s="923"/>
      <c r="CF89" s="920"/>
      <c r="CG89" s="923"/>
      <c r="CH89" s="987"/>
      <c r="CI89" s="989"/>
      <c r="CJ89" s="932"/>
      <c r="CK89" s="1013"/>
      <c r="CL89" s="989"/>
      <c r="CM89" s="1011"/>
      <c r="CN89" s="1012"/>
      <c r="CO89" s="1013"/>
      <c r="CP89" s="935"/>
      <c r="CQ89" s="1055"/>
      <c r="CR89" s="935"/>
      <c r="CS89" s="1010"/>
      <c r="CT89" s="935"/>
      <c r="CU89" s="1055"/>
      <c r="CV89" s="935"/>
      <c r="CW89" s="995"/>
      <c r="CX89" s="1017"/>
      <c r="CY89" s="923"/>
      <c r="CZ89" s="1017"/>
      <c r="DA89" s="920"/>
      <c r="DB89" s="1017"/>
      <c r="DC89" s="987"/>
      <c r="DD89" s="935"/>
      <c r="DE89" s="1020"/>
      <c r="DF89" s="1022"/>
      <c r="DG89" s="1022"/>
      <c r="DH89" s="1083"/>
      <c r="DI89" s="935"/>
      <c r="DJ89" s="1010"/>
      <c r="DK89" s="184"/>
      <c r="DL89" s="184"/>
    </row>
    <row r="90" spans="1:116" s="185" customFormat="1" ht="17.45" customHeight="1">
      <c r="A90" s="951"/>
      <c r="B90" s="944"/>
      <c r="C90" s="947"/>
      <c r="D90" s="949"/>
      <c r="E90" s="951"/>
      <c r="F90" s="177"/>
      <c r="G90" s="953"/>
      <c r="H90" s="955"/>
      <c r="I90" s="953"/>
      <c r="J90" s="955"/>
      <c r="K90" s="935"/>
      <c r="L90" s="932"/>
      <c r="M90" s="934"/>
      <c r="N90" s="939"/>
      <c r="O90" s="923"/>
      <c r="P90" s="923"/>
      <c r="Q90" s="920"/>
      <c r="R90" s="923"/>
      <c r="S90" s="926"/>
      <c r="T90" s="929"/>
      <c r="U90" s="932"/>
      <c r="V90" s="934"/>
      <c r="W90" s="939"/>
      <c r="X90" s="923"/>
      <c r="Y90" s="923"/>
      <c r="Z90" s="920"/>
      <c r="AA90" s="923"/>
      <c r="AB90" s="926"/>
      <c r="AC90" s="960"/>
      <c r="AD90" s="962"/>
      <c r="AE90" s="964"/>
      <c r="AF90" s="966"/>
      <c r="AG90" s="968"/>
      <c r="AH90" s="934"/>
      <c r="AI90" s="939"/>
      <c r="AJ90" s="923"/>
      <c r="AK90" s="923"/>
      <c r="AL90" s="920"/>
      <c r="AM90" s="923"/>
      <c r="AN90" s="926"/>
      <c r="AO90" s="960"/>
      <c r="AP90" s="972"/>
      <c r="AQ90" s="970"/>
      <c r="AR90" s="972"/>
      <c r="AS90" s="974"/>
      <c r="AT90" s="923"/>
      <c r="AU90" s="923"/>
      <c r="AV90" s="923"/>
      <c r="AW90" s="920"/>
      <c r="AX90" s="923"/>
      <c r="AY90" s="979"/>
      <c r="AZ90" s="972"/>
      <c r="BA90" s="970"/>
      <c r="BB90" s="972"/>
      <c r="BC90" s="974"/>
      <c r="BD90" s="923"/>
      <c r="BE90" s="923"/>
      <c r="BF90" s="923"/>
      <c r="BG90" s="920"/>
      <c r="BH90" s="923"/>
      <c r="BI90" s="979"/>
      <c r="BJ90" s="993"/>
      <c r="BK90" s="178"/>
      <c r="BL90" s="190" t="s">
        <v>252</v>
      </c>
      <c r="BM90" s="191">
        <v>286100</v>
      </c>
      <c r="BN90" s="935"/>
      <c r="BO90" s="221">
        <v>2860</v>
      </c>
      <c r="BP90" s="193" t="s">
        <v>245</v>
      </c>
      <c r="BQ90" s="194" t="s">
        <v>246</v>
      </c>
      <c r="BR90" s="195" t="s">
        <v>244</v>
      </c>
      <c r="BS90" s="196" t="s">
        <v>247</v>
      </c>
      <c r="BT90" s="193" t="s">
        <v>244</v>
      </c>
      <c r="BU90" s="222">
        <v>1.9</v>
      </c>
      <c r="BV90" s="214"/>
      <c r="BW90" s="962"/>
      <c r="BX90" s="189"/>
      <c r="BY90" s="935"/>
      <c r="BZ90" s="991"/>
      <c r="CA90" s="935"/>
      <c r="CB90" s="995"/>
      <c r="CC90" s="923"/>
      <c r="CD90" s="923"/>
      <c r="CE90" s="923"/>
      <c r="CF90" s="920"/>
      <c r="CG90" s="923"/>
      <c r="CH90" s="987"/>
      <c r="CI90" s="989"/>
      <c r="CJ90" s="932"/>
      <c r="CK90" s="1013"/>
      <c r="CL90" s="989"/>
      <c r="CM90" s="1011" t="s">
        <v>295</v>
      </c>
      <c r="CN90" s="1012">
        <v>11200</v>
      </c>
      <c r="CO90" s="1013">
        <v>12400</v>
      </c>
      <c r="CP90" s="935"/>
      <c r="CQ90" s="1055"/>
      <c r="CR90" s="935"/>
      <c r="CS90" s="1010"/>
      <c r="CT90" s="935"/>
      <c r="CU90" s="1055"/>
      <c r="CV90" s="935"/>
      <c r="CW90" s="995"/>
      <c r="CX90" s="1017"/>
      <c r="CY90" s="923"/>
      <c r="CZ90" s="1017"/>
      <c r="DA90" s="920"/>
      <c r="DB90" s="1017"/>
      <c r="DC90" s="987"/>
      <c r="DD90" s="935"/>
      <c r="DE90" s="1020"/>
      <c r="DF90" s="1022"/>
      <c r="DG90" s="1022"/>
      <c r="DH90" s="1083"/>
      <c r="DI90" s="935"/>
      <c r="DJ90" s="1010"/>
      <c r="DK90" s="184"/>
      <c r="DL90" s="184"/>
    </row>
    <row r="91" spans="1:116" s="185" customFormat="1" ht="17.45" customHeight="1">
      <c r="A91" s="951"/>
      <c r="B91" s="944"/>
      <c r="C91" s="947"/>
      <c r="D91" s="949"/>
      <c r="E91" s="951"/>
      <c r="F91" s="177"/>
      <c r="G91" s="953"/>
      <c r="H91" s="955"/>
      <c r="I91" s="953"/>
      <c r="J91" s="955"/>
      <c r="K91" s="935"/>
      <c r="L91" s="932"/>
      <c r="M91" s="934"/>
      <c r="N91" s="940"/>
      <c r="O91" s="924"/>
      <c r="P91" s="924"/>
      <c r="Q91" s="921"/>
      <c r="R91" s="924"/>
      <c r="S91" s="927"/>
      <c r="T91" s="930"/>
      <c r="U91" s="932"/>
      <c r="V91" s="934"/>
      <c r="W91" s="940"/>
      <c r="X91" s="924"/>
      <c r="Y91" s="924"/>
      <c r="Z91" s="921"/>
      <c r="AA91" s="924"/>
      <c r="AB91" s="927"/>
      <c r="AC91" s="961"/>
      <c r="AD91" s="962"/>
      <c r="AE91" s="964"/>
      <c r="AF91" s="966"/>
      <c r="AG91" s="968"/>
      <c r="AH91" s="934"/>
      <c r="AI91" s="940"/>
      <c r="AJ91" s="924"/>
      <c r="AK91" s="924"/>
      <c r="AL91" s="921"/>
      <c r="AM91" s="924"/>
      <c r="AN91" s="927"/>
      <c r="AO91" s="961"/>
      <c r="AP91" s="972"/>
      <c r="AQ91" s="971"/>
      <c r="AR91" s="972"/>
      <c r="AS91" s="975"/>
      <c r="AT91" s="976"/>
      <c r="AU91" s="976"/>
      <c r="AV91" s="976"/>
      <c r="AW91" s="977"/>
      <c r="AX91" s="976"/>
      <c r="AY91" s="980"/>
      <c r="AZ91" s="972"/>
      <c r="BA91" s="971"/>
      <c r="BB91" s="972"/>
      <c r="BC91" s="975"/>
      <c r="BD91" s="976"/>
      <c r="BE91" s="976"/>
      <c r="BF91" s="976"/>
      <c r="BG91" s="977"/>
      <c r="BH91" s="976"/>
      <c r="BI91" s="980"/>
      <c r="BJ91" s="993"/>
      <c r="BK91" s="178"/>
      <c r="BL91" s="190" t="s">
        <v>296</v>
      </c>
      <c r="BM91" s="191">
        <v>306800</v>
      </c>
      <c r="BN91" s="935"/>
      <c r="BO91" s="221">
        <v>3060</v>
      </c>
      <c r="BP91" s="193" t="s">
        <v>245</v>
      </c>
      <c r="BQ91" s="194" t="s">
        <v>246</v>
      </c>
      <c r="BR91" s="195" t="s">
        <v>244</v>
      </c>
      <c r="BS91" s="196" t="s">
        <v>247</v>
      </c>
      <c r="BT91" s="193" t="s">
        <v>244</v>
      </c>
      <c r="BU91" s="222">
        <v>1.8</v>
      </c>
      <c r="BV91" s="214"/>
      <c r="BW91" s="962"/>
      <c r="BX91" s="189"/>
      <c r="BY91" s="935"/>
      <c r="BZ91" s="991"/>
      <c r="CA91" s="935"/>
      <c r="CB91" s="995"/>
      <c r="CC91" s="923"/>
      <c r="CD91" s="923"/>
      <c r="CE91" s="923"/>
      <c r="CF91" s="920"/>
      <c r="CG91" s="923"/>
      <c r="CH91" s="987"/>
      <c r="CI91" s="989"/>
      <c r="CJ91" s="932"/>
      <c r="CK91" s="1013"/>
      <c r="CL91" s="989"/>
      <c r="CM91" s="1011"/>
      <c r="CN91" s="1012"/>
      <c r="CO91" s="1013"/>
      <c r="CP91" s="935"/>
      <c r="CQ91" s="1055"/>
      <c r="CR91" s="935"/>
      <c r="CS91" s="1010"/>
      <c r="CT91" s="935"/>
      <c r="CU91" s="1055"/>
      <c r="CV91" s="935"/>
      <c r="CW91" s="995"/>
      <c r="CX91" s="1017"/>
      <c r="CY91" s="923"/>
      <c r="CZ91" s="1017"/>
      <c r="DA91" s="920"/>
      <c r="DB91" s="1017"/>
      <c r="DC91" s="987"/>
      <c r="DD91" s="935"/>
      <c r="DE91" s="1020"/>
      <c r="DF91" s="1022"/>
      <c r="DG91" s="1022"/>
      <c r="DH91" s="1083"/>
      <c r="DI91" s="935"/>
      <c r="DJ91" s="1010"/>
      <c r="DK91" s="184"/>
      <c r="DL91" s="184"/>
    </row>
    <row r="92" spans="1:116" s="185" customFormat="1" ht="17.45" customHeight="1">
      <c r="A92" s="1002" t="s">
        <v>185</v>
      </c>
      <c r="B92" s="944"/>
      <c r="C92" s="947"/>
      <c r="D92" s="949"/>
      <c r="E92" s="1002" t="s">
        <v>50</v>
      </c>
      <c r="F92" s="177"/>
      <c r="G92" s="1003">
        <v>310300</v>
      </c>
      <c r="H92" s="1004"/>
      <c r="I92" s="1003">
        <v>305490</v>
      </c>
      <c r="J92" s="1004"/>
      <c r="K92" s="935" t="s">
        <v>244</v>
      </c>
      <c r="L92" s="1047">
        <v>2980</v>
      </c>
      <c r="M92" s="1043"/>
      <c r="N92" s="939" t="s">
        <v>245</v>
      </c>
      <c r="O92" s="923" t="s">
        <v>246</v>
      </c>
      <c r="P92" s="923" t="s">
        <v>244</v>
      </c>
      <c r="Q92" s="920" t="s">
        <v>247</v>
      </c>
      <c r="R92" s="923" t="s">
        <v>244</v>
      </c>
      <c r="S92" s="1033">
        <v>3.1</v>
      </c>
      <c r="T92" s="1034"/>
      <c r="U92" s="1047">
        <v>2930</v>
      </c>
      <c r="V92" s="1043"/>
      <c r="W92" s="939" t="s">
        <v>245</v>
      </c>
      <c r="X92" s="923" t="s">
        <v>246</v>
      </c>
      <c r="Y92" s="923" t="s">
        <v>244</v>
      </c>
      <c r="Z92" s="920" t="s">
        <v>247</v>
      </c>
      <c r="AA92" s="923" t="s">
        <v>244</v>
      </c>
      <c r="AB92" s="1033">
        <v>3</v>
      </c>
      <c r="AC92" s="979"/>
      <c r="AD92" s="962" t="s">
        <v>244</v>
      </c>
      <c r="AE92" s="1036">
        <v>85500</v>
      </c>
      <c r="AF92" s="1038"/>
      <c r="AG92" s="1041">
        <v>850</v>
      </c>
      <c r="AH92" s="1043"/>
      <c r="AI92" s="939" t="s">
        <v>245</v>
      </c>
      <c r="AJ92" s="923" t="s">
        <v>246</v>
      </c>
      <c r="AK92" s="923" t="s">
        <v>244</v>
      </c>
      <c r="AL92" s="920" t="s">
        <v>247</v>
      </c>
      <c r="AM92" s="923" t="s">
        <v>244</v>
      </c>
      <c r="AN92" s="1033">
        <v>2.9</v>
      </c>
      <c r="AO92" s="979"/>
      <c r="AP92" s="198"/>
      <c r="AQ92" s="198"/>
      <c r="AR92" s="198"/>
      <c r="AS92" s="198"/>
      <c r="AT92" s="198"/>
      <c r="AU92" s="198"/>
      <c r="AV92" s="198"/>
      <c r="AW92" s="198"/>
      <c r="AX92" s="198"/>
      <c r="AY92" s="198"/>
      <c r="AZ92" s="198"/>
      <c r="BA92" s="198"/>
      <c r="BB92" s="198"/>
      <c r="BC92" s="198"/>
      <c r="BD92" s="198"/>
      <c r="BE92" s="198"/>
      <c r="BF92" s="198"/>
      <c r="BG92" s="198"/>
      <c r="BH92" s="198"/>
      <c r="BI92" s="198"/>
      <c r="BJ92" s="997"/>
      <c r="BK92" s="178"/>
      <c r="BL92" s="190" t="s">
        <v>253</v>
      </c>
      <c r="BM92" s="191">
        <v>348200</v>
      </c>
      <c r="BN92" s="935"/>
      <c r="BO92" s="221">
        <v>3480</v>
      </c>
      <c r="BP92" s="193" t="s">
        <v>245</v>
      </c>
      <c r="BQ92" s="194" t="s">
        <v>246</v>
      </c>
      <c r="BR92" s="195" t="s">
        <v>244</v>
      </c>
      <c r="BS92" s="196" t="s">
        <v>247</v>
      </c>
      <c r="BT92" s="193" t="s">
        <v>244</v>
      </c>
      <c r="BU92" s="222">
        <v>1.9</v>
      </c>
      <c r="BV92" s="214"/>
      <c r="BW92" s="962"/>
      <c r="BX92" s="189"/>
      <c r="BY92" s="935"/>
      <c r="BZ92" s="991"/>
      <c r="CA92" s="935"/>
      <c r="CB92" s="995"/>
      <c r="CC92" s="923"/>
      <c r="CD92" s="923"/>
      <c r="CE92" s="923"/>
      <c r="CF92" s="920"/>
      <c r="CG92" s="923"/>
      <c r="CH92" s="987"/>
      <c r="CI92" s="989"/>
      <c r="CJ92" s="932"/>
      <c r="CK92" s="1013"/>
      <c r="CL92" s="989"/>
      <c r="CM92" s="1011" t="s">
        <v>297</v>
      </c>
      <c r="CN92" s="1012">
        <v>9700</v>
      </c>
      <c r="CO92" s="1013">
        <v>10800</v>
      </c>
      <c r="CP92" s="935"/>
      <c r="CQ92" s="1055"/>
      <c r="CR92" s="935"/>
      <c r="CS92" s="1014">
        <v>0.09</v>
      </c>
      <c r="CT92" s="935"/>
      <c r="CU92" s="1055"/>
      <c r="CV92" s="935"/>
      <c r="CW92" s="995"/>
      <c r="CX92" s="1017"/>
      <c r="CY92" s="923"/>
      <c r="CZ92" s="1017"/>
      <c r="DA92" s="920"/>
      <c r="DB92" s="1017"/>
      <c r="DC92" s="987"/>
      <c r="DD92" s="935"/>
      <c r="DE92" s="1023">
        <v>0.01</v>
      </c>
      <c r="DF92" s="1025">
        <v>0.03</v>
      </c>
      <c r="DG92" s="1025">
        <v>0.04</v>
      </c>
      <c r="DH92" s="1085">
        <v>0.06</v>
      </c>
      <c r="DI92" s="935"/>
      <c r="DJ92" s="1014">
        <v>0.81</v>
      </c>
      <c r="DK92" s="184"/>
      <c r="DL92" s="184"/>
    </row>
    <row r="93" spans="1:116" s="185" customFormat="1" ht="17.45" customHeight="1">
      <c r="A93" s="951"/>
      <c r="B93" s="944"/>
      <c r="C93" s="947"/>
      <c r="D93" s="949"/>
      <c r="E93" s="951"/>
      <c r="F93" s="177"/>
      <c r="G93" s="991"/>
      <c r="H93" s="1005"/>
      <c r="I93" s="991"/>
      <c r="J93" s="1005"/>
      <c r="K93" s="935"/>
      <c r="L93" s="1000"/>
      <c r="M93" s="1044"/>
      <c r="N93" s="939"/>
      <c r="O93" s="923"/>
      <c r="P93" s="923"/>
      <c r="Q93" s="920"/>
      <c r="R93" s="923"/>
      <c r="S93" s="1034"/>
      <c r="T93" s="1034"/>
      <c r="U93" s="1000"/>
      <c r="V93" s="1044"/>
      <c r="W93" s="939"/>
      <c r="X93" s="923"/>
      <c r="Y93" s="923"/>
      <c r="Z93" s="920"/>
      <c r="AA93" s="923"/>
      <c r="AB93" s="1034"/>
      <c r="AC93" s="979"/>
      <c r="AD93" s="962"/>
      <c r="AE93" s="1037"/>
      <c r="AF93" s="1039"/>
      <c r="AG93" s="1042"/>
      <c r="AH93" s="1044"/>
      <c r="AI93" s="939"/>
      <c r="AJ93" s="923"/>
      <c r="AK93" s="923"/>
      <c r="AL93" s="920"/>
      <c r="AM93" s="923"/>
      <c r="AN93" s="1034"/>
      <c r="AO93" s="979"/>
      <c r="AP93" s="198"/>
      <c r="AQ93" s="198"/>
      <c r="AR93" s="198"/>
      <c r="AS93" s="198"/>
      <c r="AT93" s="198"/>
      <c r="AU93" s="198"/>
      <c r="AV93" s="198"/>
      <c r="AW93" s="198"/>
      <c r="AX93" s="198"/>
      <c r="AY93" s="198"/>
      <c r="AZ93" s="198"/>
      <c r="BA93" s="198"/>
      <c r="BB93" s="198"/>
      <c r="BC93" s="198"/>
      <c r="BD93" s="198"/>
      <c r="BE93" s="198"/>
      <c r="BF93" s="198"/>
      <c r="BG93" s="198"/>
      <c r="BH93" s="198"/>
      <c r="BI93" s="198"/>
      <c r="BJ93" s="997"/>
      <c r="BK93" s="178"/>
      <c r="BL93" s="190" t="s">
        <v>254</v>
      </c>
      <c r="BM93" s="191">
        <v>389600</v>
      </c>
      <c r="BN93" s="935"/>
      <c r="BO93" s="221">
        <v>3890</v>
      </c>
      <c r="BP93" s="193" t="s">
        <v>245</v>
      </c>
      <c r="BQ93" s="194" t="s">
        <v>246</v>
      </c>
      <c r="BR93" s="195" t="s">
        <v>244</v>
      </c>
      <c r="BS93" s="196" t="s">
        <v>247</v>
      </c>
      <c r="BT93" s="193" t="s">
        <v>244</v>
      </c>
      <c r="BU93" s="222">
        <v>2</v>
      </c>
      <c r="BV93" s="214"/>
      <c r="BW93" s="962"/>
      <c r="BX93" s="189"/>
      <c r="BY93" s="935"/>
      <c r="BZ93" s="991"/>
      <c r="CA93" s="935"/>
      <c r="CB93" s="995"/>
      <c r="CC93" s="923"/>
      <c r="CD93" s="923"/>
      <c r="CE93" s="923"/>
      <c r="CF93" s="920"/>
      <c r="CG93" s="923"/>
      <c r="CH93" s="987"/>
      <c r="CI93" s="989"/>
      <c r="CJ93" s="932"/>
      <c r="CK93" s="1013"/>
      <c r="CL93" s="989"/>
      <c r="CM93" s="1011"/>
      <c r="CN93" s="1012"/>
      <c r="CO93" s="1013"/>
      <c r="CP93" s="935"/>
      <c r="CQ93" s="1055"/>
      <c r="CR93" s="935"/>
      <c r="CS93" s="1014"/>
      <c r="CT93" s="935"/>
      <c r="CU93" s="1055"/>
      <c r="CV93" s="935"/>
      <c r="CW93" s="995"/>
      <c r="CX93" s="1017"/>
      <c r="CY93" s="923"/>
      <c r="CZ93" s="1017"/>
      <c r="DA93" s="920"/>
      <c r="DB93" s="1017"/>
      <c r="DC93" s="987"/>
      <c r="DD93" s="935"/>
      <c r="DE93" s="1023"/>
      <c r="DF93" s="1025"/>
      <c r="DG93" s="1025"/>
      <c r="DH93" s="1085"/>
      <c r="DI93" s="935"/>
      <c r="DJ93" s="1014"/>
      <c r="DK93" s="184"/>
      <c r="DL93" s="184"/>
    </row>
    <row r="94" spans="1:116" s="185" customFormat="1" ht="17.45" customHeight="1">
      <c r="A94" s="951"/>
      <c r="B94" s="944"/>
      <c r="C94" s="947"/>
      <c r="D94" s="949"/>
      <c r="E94" s="951"/>
      <c r="F94" s="177"/>
      <c r="G94" s="991"/>
      <c r="H94" s="1005"/>
      <c r="I94" s="991"/>
      <c r="J94" s="1005"/>
      <c r="K94" s="935"/>
      <c r="L94" s="1000"/>
      <c r="M94" s="1044"/>
      <c r="N94" s="939"/>
      <c r="O94" s="923"/>
      <c r="P94" s="923"/>
      <c r="Q94" s="920"/>
      <c r="R94" s="923"/>
      <c r="S94" s="1034"/>
      <c r="T94" s="1034"/>
      <c r="U94" s="1000"/>
      <c r="V94" s="1044"/>
      <c r="W94" s="939"/>
      <c r="X94" s="923"/>
      <c r="Y94" s="923"/>
      <c r="Z94" s="920"/>
      <c r="AA94" s="923"/>
      <c r="AB94" s="1034"/>
      <c r="AC94" s="979"/>
      <c r="AD94" s="962"/>
      <c r="AE94" s="1037"/>
      <c r="AF94" s="1039"/>
      <c r="AG94" s="1042"/>
      <c r="AH94" s="1044"/>
      <c r="AI94" s="939"/>
      <c r="AJ94" s="923"/>
      <c r="AK94" s="923"/>
      <c r="AL94" s="920"/>
      <c r="AM94" s="923"/>
      <c r="AN94" s="1034"/>
      <c r="AO94" s="979"/>
      <c r="AP94" s="198"/>
      <c r="AQ94" s="198"/>
      <c r="AR94" s="198"/>
      <c r="AS94" s="198"/>
      <c r="AT94" s="198"/>
      <c r="AU94" s="198"/>
      <c r="AV94" s="198"/>
      <c r="AW94" s="198"/>
      <c r="AX94" s="198"/>
      <c r="AY94" s="198"/>
      <c r="AZ94" s="198"/>
      <c r="BA94" s="198"/>
      <c r="BB94" s="198"/>
      <c r="BC94" s="198"/>
      <c r="BD94" s="198"/>
      <c r="BE94" s="198"/>
      <c r="BF94" s="198"/>
      <c r="BG94" s="198"/>
      <c r="BH94" s="198"/>
      <c r="BI94" s="198"/>
      <c r="BJ94" s="997"/>
      <c r="BK94" s="178"/>
      <c r="BL94" s="190" t="s">
        <v>255</v>
      </c>
      <c r="BM94" s="191">
        <v>431000</v>
      </c>
      <c r="BN94" s="935"/>
      <c r="BO94" s="221">
        <v>4310</v>
      </c>
      <c r="BP94" s="193" t="s">
        <v>245</v>
      </c>
      <c r="BQ94" s="194" t="s">
        <v>246</v>
      </c>
      <c r="BR94" s="195" t="s">
        <v>244</v>
      </c>
      <c r="BS94" s="196" t="s">
        <v>247</v>
      </c>
      <c r="BT94" s="193" t="s">
        <v>244</v>
      </c>
      <c r="BU94" s="222">
        <v>2</v>
      </c>
      <c r="BV94" s="214"/>
      <c r="BW94" s="962"/>
      <c r="BX94" s="189"/>
      <c r="BY94" s="935"/>
      <c r="BZ94" s="991"/>
      <c r="CA94" s="935"/>
      <c r="CB94" s="995"/>
      <c r="CC94" s="923"/>
      <c r="CD94" s="923"/>
      <c r="CE94" s="923"/>
      <c r="CF94" s="920"/>
      <c r="CG94" s="923"/>
      <c r="CH94" s="987"/>
      <c r="CI94" s="989"/>
      <c r="CJ94" s="932"/>
      <c r="CK94" s="1013"/>
      <c r="CL94" s="989"/>
      <c r="CM94" s="1011" t="s">
        <v>298</v>
      </c>
      <c r="CN94" s="1012">
        <v>8700</v>
      </c>
      <c r="CO94" s="1013">
        <v>9700</v>
      </c>
      <c r="CP94" s="935"/>
      <c r="CQ94" s="1055"/>
      <c r="CR94" s="935"/>
      <c r="CS94" s="1014"/>
      <c r="CT94" s="935"/>
      <c r="CU94" s="1055"/>
      <c r="CV94" s="935"/>
      <c r="CW94" s="995"/>
      <c r="CX94" s="1017"/>
      <c r="CY94" s="923"/>
      <c r="CZ94" s="1017"/>
      <c r="DA94" s="920"/>
      <c r="DB94" s="1017"/>
      <c r="DC94" s="987"/>
      <c r="DD94" s="935"/>
      <c r="DE94" s="1023"/>
      <c r="DF94" s="1025"/>
      <c r="DG94" s="1025"/>
      <c r="DH94" s="1085"/>
      <c r="DI94" s="935"/>
      <c r="DJ94" s="1014"/>
      <c r="DK94" s="184"/>
      <c r="DL94" s="184"/>
    </row>
    <row r="95" spans="1:116" s="185" customFormat="1" ht="17.45" customHeight="1">
      <c r="A95" s="951"/>
      <c r="B95" s="944"/>
      <c r="C95" s="947"/>
      <c r="D95" s="949"/>
      <c r="E95" s="951"/>
      <c r="F95" s="177"/>
      <c r="G95" s="991"/>
      <c r="H95" s="1006"/>
      <c r="I95" s="991"/>
      <c r="J95" s="1006"/>
      <c r="K95" s="935"/>
      <c r="L95" s="1048"/>
      <c r="M95" s="1045"/>
      <c r="N95" s="1046"/>
      <c r="O95" s="1031"/>
      <c r="P95" s="1031"/>
      <c r="Q95" s="1032"/>
      <c r="R95" s="1031"/>
      <c r="S95" s="1035"/>
      <c r="T95" s="1035"/>
      <c r="U95" s="1048"/>
      <c r="V95" s="1045"/>
      <c r="W95" s="1046"/>
      <c r="X95" s="1031"/>
      <c r="Y95" s="1031"/>
      <c r="Z95" s="1032"/>
      <c r="AA95" s="1031"/>
      <c r="AB95" s="1035"/>
      <c r="AC95" s="980"/>
      <c r="AD95" s="962"/>
      <c r="AE95" s="1037"/>
      <c r="AF95" s="1040"/>
      <c r="AG95" s="1042"/>
      <c r="AH95" s="1045"/>
      <c r="AI95" s="1046"/>
      <c r="AJ95" s="1031"/>
      <c r="AK95" s="1031"/>
      <c r="AL95" s="1032"/>
      <c r="AM95" s="1031"/>
      <c r="AN95" s="1035"/>
      <c r="AO95" s="980"/>
      <c r="AP95" s="198"/>
      <c r="AQ95" s="198"/>
      <c r="AR95" s="198"/>
      <c r="AS95" s="198"/>
      <c r="AT95" s="198"/>
      <c r="AU95" s="198"/>
      <c r="AV95" s="198"/>
      <c r="AW95" s="198"/>
      <c r="AX95" s="198"/>
      <c r="AY95" s="198"/>
      <c r="AZ95" s="198"/>
      <c r="BA95" s="198"/>
      <c r="BB95" s="198"/>
      <c r="BC95" s="198"/>
      <c r="BD95" s="198"/>
      <c r="BE95" s="198"/>
      <c r="BF95" s="198"/>
      <c r="BG95" s="198"/>
      <c r="BH95" s="198"/>
      <c r="BI95" s="198"/>
      <c r="BJ95" s="997"/>
      <c r="BK95" s="178"/>
      <c r="BL95" s="190" t="s">
        <v>256</v>
      </c>
      <c r="BM95" s="191">
        <v>472400</v>
      </c>
      <c r="BN95" s="935"/>
      <c r="BO95" s="221">
        <v>4720</v>
      </c>
      <c r="BP95" s="193" t="s">
        <v>245</v>
      </c>
      <c r="BQ95" s="194" t="s">
        <v>246</v>
      </c>
      <c r="BR95" s="195" t="s">
        <v>244</v>
      </c>
      <c r="BS95" s="196" t="s">
        <v>247</v>
      </c>
      <c r="BT95" s="193" t="s">
        <v>244</v>
      </c>
      <c r="BU95" s="222">
        <v>1.9</v>
      </c>
      <c r="BV95" s="214"/>
      <c r="BW95" s="962"/>
      <c r="BX95" s="189" t="s">
        <v>258</v>
      </c>
      <c r="BY95" s="935"/>
      <c r="BZ95" s="992"/>
      <c r="CA95" s="935"/>
      <c r="CB95" s="996"/>
      <c r="CC95" s="983"/>
      <c r="CD95" s="983"/>
      <c r="CE95" s="983"/>
      <c r="CF95" s="985"/>
      <c r="CG95" s="983"/>
      <c r="CH95" s="988"/>
      <c r="CI95" s="989"/>
      <c r="CJ95" s="1057"/>
      <c r="CK95" s="1053"/>
      <c r="CL95" s="989"/>
      <c r="CM95" s="1051"/>
      <c r="CN95" s="1052"/>
      <c r="CO95" s="1053"/>
      <c r="CP95" s="935"/>
      <c r="CQ95" s="1056"/>
      <c r="CR95" s="935"/>
      <c r="CS95" s="1015"/>
      <c r="CT95" s="935"/>
      <c r="CU95" s="1055"/>
      <c r="CV95" s="935"/>
      <c r="CW95" s="996"/>
      <c r="CX95" s="1018"/>
      <c r="CY95" s="983"/>
      <c r="CZ95" s="1018"/>
      <c r="DA95" s="985"/>
      <c r="DB95" s="1018"/>
      <c r="DC95" s="988"/>
      <c r="DD95" s="935"/>
      <c r="DE95" s="1024"/>
      <c r="DF95" s="1026"/>
      <c r="DG95" s="1026"/>
      <c r="DH95" s="1086"/>
      <c r="DI95" s="935"/>
      <c r="DJ95" s="1015"/>
      <c r="DK95" s="184"/>
      <c r="DL95" s="184"/>
    </row>
    <row r="96" spans="1:116" s="185" customFormat="1" ht="17.45" customHeight="1">
      <c r="A96" s="950" t="s">
        <v>186</v>
      </c>
      <c r="B96" s="944"/>
      <c r="C96" s="1027" t="s">
        <v>299</v>
      </c>
      <c r="D96" s="948" t="s">
        <v>250</v>
      </c>
      <c r="E96" s="950" t="s">
        <v>291</v>
      </c>
      <c r="F96" s="177"/>
      <c r="G96" s="952">
        <v>177820</v>
      </c>
      <c r="H96" s="954">
        <v>263320</v>
      </c>
      <c r="I96" s="952">
        <v>174780</v>
      </c>
      <c r="J96" s="954">
        <v>260280</v>
      </c>
      <c r="K96" s="935" t="s">
        <v>244</v>
      </c>
      <c r="L96" s="931">
        <v>1660</v>
      </c>
      <c r="M96" s="933">
        <v>2510</v>
      </c>
      <c r="N96" s="938" t="s">
        <v>245</v>
      </c>
      <c r="O96" s="922" t="s">
        <v>246</v>
      </c>
      <c r="P96" s="922" t="s">
        <v>244</v>
      </c>
      <c r="Q96" s="919" t="s">
        <v>247</v>
      </c>
      <c r="R96" s="922" t="s">
        <v>244</v>
      </c>
      <c r="S96" s="925">
        <v>3.1</v>
      </c>
      <c r="T96" s="928">
        <v>3</v>
      </c>
      <c r="U96" s="931">
        <v>1630</v>
      </c>
      <c r="V96" s="933">
        <v>2480</v>
      </c>
      <c r="W96" s="938" t="s">
        <v>245</v>
      </c>
      <c r="X96" s="922" t="s">
        <v>246</v>
      </c>
      <c r="Y96" s="922" t="s">
        <v>244</v>
      </c>
      <c r="Z96" s="919" t="s">
        <v>247</v>
      </c>
      <c r="AA96" s="922" t="s">
        <v>244</v>
      </c>
      <c r="AB96" s="925">
        <v>3</v>
      </c>
      <c r="AC96" s="959">
        <v>3</v>
      </c>
      <c r="AD96" s="962" t="s">
        <v>244</v>
      </c>
      <c r="AE96" s="963">
        <v>171010</v>
      </c>
      <c r="AF96" s="965">
        <v>85500</v>
      </c>
      <c r="AG96" s="967">
        <v>1710</v>
      </c>
      <c r="AH96" s="933">
        <v>850</v>
      </c>
      <c r="AI96" s="938" t="s">
        <v>245</v>
      </c>
      <c r="AJ96" s="922" t="s">
        <v>246</v>
      </c>
      <c r="AK96" s="922" t="s">
        <v>244</v>
      </c>
      <c r="AL96" s="919" t="s">
        <v>247</v>
      </c>
      <c r="AM96" s="922" t="s">
        <v>244</v>
      </c>
      <c r="AN96" s="925">
        <v>2.8</v>
      </c>
      <c r="AO96" s="959">
        <v>2.8</v>
      </c>
      <c r="AP96" s="972" t="s">
        <v>244</v>
      </c>
      <c r="AQ96" s="969">
        <v>153910</v>
      </c>
      <c r="AR96" s="972" t="s">
        <v>244</v>
      </c>
      <c r="AS96" s="973">
        <v>1530</v>
      </c>
      <c r="AT96" s="922" t="s">
        <v>245</v>
      </c>
      <c r="AU96" s="922" t="s">
        <v>246</v>
      </c>
      <c r="AV96" s="922" t="s">
        <v>244</v>
      </c>
      <c r="AW96" s="919" t="s">
        <v>247</v>
      </c>
      <c r="AX96" s="922" t="s">
        <v>244</v>
      </c>
      <c r="AY96" s="978">
        <v>2.8</v>
      </c>
      <c r="AZ96" s="972" t="s">
        <v>244</v>
      </c>
      <c r="BA96" s="969">
        <v>17100</v>
      </c>
      <c r="BB96" s="972" t="s">
        <v>244</v>
      </c>
      <c r="BC96" s="973">
        <v>170</v>
      </c>
      <c r="BD96" s="922" t="s">
        <v>245</v>
      </c>
      <c r="BE96" s="922" t="s">
        <v>246</v>
      </c>
      <c r="BF96" s="922" t="s">
        <v>244</v>
      </c>
      <c r="BG96" s="919" t="s">
        <v>247</v>
      </c>
      <c r="BH96" s="922" t="s">
        <v>244</v>
      </c>
      <c r="BI96" s="978">
        <v>2.6</v>
      </c>
      <c r="BJ96" s="993"/>
      <c r="BK96" s="178"/>
      <c r="BL96" s="190" t="s">
        <v>257</v>
      </c>
      <c r="BM96" s="191">
        <v>513800</v>
      </c>
      <c r="BN96" s="935"/>
      <c r="BO96" s="221">
        <v>5130</v>
      </c>
      <c r="BP96" s="193" t="s">
        <v>245</v>
      </c>
      <c r="BQ96" s="194" t="s">
        <v>246</v>
      </c>
      <c r="BR96" s="195" t="s">
        <v>244</v>
      </c>
      <c r="BS96" s="196" t="s">
        <v>247</v>
      </c>
      <c r="BT96" s="193" t="s">
        <v>244</v>
      </c>
      <c r="BU96" s="222">
        <v>1.9</v>
      </c>
      <c r="BV96" s="214"/>
      <c r="BW96" s="962"/>
      <c r="BX96" s="202" t="s">
        <v>260</v>
      </c>
      <c r="BY96" s="935" t="s">
        <v>244</v>
      </c>
      <c r="BZ96" s="990">
        <v>30590</v>
      </c>
      <c r="CA96" s="935" t="s">
        <v>244</v>
      </c>
      <c r="CB96" s="994">
        <v>240</v>
      </c>
      <c r="CC96" s="982" t="s">
        <v>245</v>
      </c>
      <c r="CD96" s="982" t="s">
        <v>246</v>
      </c>
      <c r="CE96" s="982" t="s">
        <v>244</v>
      </c>
      <c r="CF96" s="984" t="s">
        <v>247</v>
      </c>
      <c r="CG96" s="982" t="s">
        <v>244</v>
      </c>
      <c r="CH96" s="986">
        <v>6.5</v>
      </c>
      <c r="CI96" s="989" t="s">
        <v>244</v>
      </c>
      <c r="CJ96" s="931">
        <v>2100</v>
      </c>
      <c r="CK96" s="1058">
        <v>2300</v>
      </c>
      <c r="CL96" s="989" t="s">
        <v>244</v>
      </c>
      <c r="CM96" s="1059" t="s">
        <v>292</v>
      </c>
      <c r="CN96" s="1060">
        <v>25700</v>
      </c>
      <c r="CO96" s="1058">
        <v>28600</v>
      </c>
      <c r="CP96" s="935" t="s">
        <v>249</v>
      </c>
      <c r="CQ96" s="1054">
        <v>1330</v>
      </c>
      <c r="CR96" s="935" t="s">
        <v>249</v>
      </c>
      <c r="CS96" s="1009" t="s">
        <v>300</v>
      </c>
      <c r="CT96" s="935" t="s">
        <v>249</v>
      </c>
      <c r="CU96" s="1054">
        <v>25350</v>
      </c>
      <c r="CV96" s="935" t="s">
        <v>201</v>
      </c>
      <c r="CW96" s="994">
        <v>250</v>
      </c>
      <c r="CX96" s="1016" t="s">
        <v>245</v>
      </c>
      <c r="CY96" s="982" t="s">
        <v>246</v>
      </c>
      <c r="CZ96" s="1016" t="s">
        <v>244</v>
      </c>
      <c r="DA96" s="984" t="s">
        <v>247</v>
      </c>
      <c r="DB96" s="1016" t="s">
        <v>244</v>
      </c>
      <c r="DC96" s="986">
        <v>0.9</v>
      </c>
      <c r="DD96" s="935" t="s">
        <v>249</v>
      </c>
      <c r="DE96" s="1019" t="s">
        <v>354</v>
      </c>
      <c r="DF96" s="1021" t="s">
        <v>354</v>
      </c>
      <c r="DG96" s="1021" t="s">
        <v>354</v>
      </c>
      <c r="DH96" s="1087" t="s">
        <v>354</v>
      </c>
      <c r="DI96" s="203"/>
      <c r="DJ96" s="1062" t="s">
        <v>301</v>
      </c>
      <c r="DK96" s="184"/>
      <c r="DL96" s="184"/>
    </row>
    <row r="97" spans="1:116" s="185" customFormat="1" ht="17.45" customHeight="1">
      <c r="A97" s="951"/>
      <c r="B97" s="944"/>
      <c r="C97" s="1028"/>
      <c r="D97" s="949"/>
      <c r="E97" s="951"/>
      <c r="F97" s="177"/>
      <c r="G97" s="953"/>
      <c r="H97" s="955"/>
      <c r="I97" s="953"/>
      <c r="J97" s="955"/>
      <c r="K97" s="935"/>
      <c r="L97" s="932"/>
      <c r="M97" s="934"/>
      <c r="N97" s="939"/>
      <c r="O97" s="923"/>
      <c r="P97" s="923"/>
      <c r="Q97" s="920"/>
      <c r="R97" s="923"/>
      <c r="S97" s="926"/>
      <c r="T97" s="929"/>
      <c r="U97" s="932"/>
      <c r="V97" s="934"/>
      <c r="W97" s="939"/>
      <c r="X97" s="923"/>
      <c r="Y97" s="923"/>
      <c r="Z97" s="920"/>
      <c r="AA97" s="923"/>
      <c r="AB97" s="926"/>
      <c r="AC97" s="960"/>
      <c r="AD97" s="962"/>
      <c r="AE97" s="964"/>
      <c r="AF97" s="966"/>
      <c r="AG97" s="968"/>
      <c r="AH97" s="934"/>
      <c r="AI97" s="939"/>
      <c r="AJ97" s="923"/>
      <c r="AK97" s="923"/>
      <c r="AL97" s="920"/>
      <c r="AM97" s="923"/>
      <c r="AN97" s="926"/>
      <c r="AO97" s="960"/>
      <c r="AP97" s="972"/>
      <c r="AQ97" s="970"/>
      <c r="AR97" s="972"/>
      <c r="AS97" s="974"/>
      <c r="AT97" s="923"/>
      <c r="AU97" s="923"/>
      <c r="AV97" s="923"/>
      <c r="AW97" s="920"/>
      <c r="AX97" s="923"/>
      <c r="AY97" s="979"/>
      <c r="AZ97" s="972"/>
      <c r="BA97" s="970"/>
      <c r="BB97" s="972"/>
      <c r="BC97" s="974"/>
      <c r="BD97" s="923"/>
      <c r="BE97" s="923"/>
      <c r="BF97" s="923"/>
      <c r="BG97" s="920"/>
      <c r="BH97" s="923"/>
      <c r="BI97" s="979"/>
      <c r="BJ97" s="993"/>
      <c r="BK97" s="178"/>
      <c r="BL97" s="190" t="s">
        <v>259</v>
      </c>
      <c r="BM97" s="191">
        <v>555300</v>
      </c>
      <c r="BN97" s="935"/>
      <c r="BO97" s="221">
        <v>5550</v>
      </c>
      <c r="BP97" s="193" t="s">
        <v>245</v>
      </c>
      <c r="BQ97" s="194" t="s">
        <v>246</v>
      </c>
      <c r="BR97" s="195" t="s">
        <v>244</v>
      </c>
      <c r="BS97" s="196" t="s">
        <v>247</v>
      </c>
      <c r="BT97" s="193" t="s">
        <v>244</v>
      </c>
      <c r="BU97" s="222">
        <v>2</v>
      </c>
      <c r="BV97" s="214"/>
      <c r="BW97" s="962"/>
      <c r="BX97" s="189"/>
      <c r="BY97" s="935"/>
      <c r="BZ97" s="991"/>
      <c r="CA97" s="935"/>
      <c r="CB97" s="995"/>
      <c r="CC97" s="923"/>
      <c r="CD97" s="923"/>
      <c r="CE97" s="923"/>
      <c r="CF97" s="920"/>
      <c r="CG97" s="923"/>
      <c r="CH97" s="987"/>
      <c r="CI97" s="989"/>
      <c r="CJ97" s="932"/>
      <c r="CK97" s="1013"/>
      <c r="CL97" s="989"/>
      <c r="CM97" s="1011"/>
      <c r="CN97" s="1012"/>
      <c r="CO97" s="1013"/>
      <c r="CP97" s="935"/>
      <c r="CQ97" s="1055"/>
      <c r="CR97" s="935"/>
      <c r="CS97" s="1010"/>
      <c r="CT97" s="935"/>
      <c r="CU97" s="1055"/>
      <c r="CV97" s="935"/>
      <c r="CW97" s="995"/>
      <c r="CX97" s="1017"/>
      <c r="CY97" s="923"/>
      <c r="CZ97" s="1017"/>
      <c r="DA97" s="920"/>
      <c r="DB97" s="1017"/>
      <c r="DC97" s="987"/>
      <c r="DD97" s="935"/>
      <c r="DE97" s="1020"/>
      <c r="DF97" s="1022"/>
      <c r="DG97" s="1022"/>
      <c r="DH97" s="1083"/>
      <c r="DI97" s="203"/>
      <c r="DJ97" s="1063"/>
      <c r="DK97" s="184"/>
      <c r="DL97" s="184"/>
    </row>
    <row r="98" spans="1:116" s="185" customFormat="1" ht="17.45" customHeight="1">
      <c r="A98" s="951"/>
      <c r="B98" s="944"/>
      <c r="C98" s="1028"/>
      <c r="D98" s="949"/>
      <c r="E98" s="951"/>
      <c r="F98" s="177"/>
      <c r="G98" s="953"/>
      <c r="H98" s="955"/>
      <c r="I98" s="953"/>
      <c r="J98" s="955"/>
      <c r="K98" s="935"/>
      <c r="L98" s="932"/>
      <c r="M98" s="934"/>
      <c r="N98" s="939"/>
      <c r="O98" s="923"/>
      <c r="P98" s="923"/>
      <c r="Q98" s="920"/>
      <c r="R98" s="923"/>
      <c r="S98" s="926"/>
      <c r="T98" s="929"/>
      <c r="U98" s="932"/>
      <c r="V98" s="934"/>
      <c r="W98" s="939"/>
      <c r="X98" s="923"/>
      <c r="Y98" s="923"/>
      <c r="Z98" s="920"/>
      <c r="AA98" s="923"/>
      <c r="AB98" s="926"/>
      <c r="AC98" s="960"/>
      <c r="AD98" s="962"/>
      <c r="AE98" s="964"/>
      <c r="AF98" s="966"/>
      <c r="AG98" s="968"/>
      <c r="AH98" s="934"/>
      <c r="AI98" s="939"/>
      <c r="AJ98" s="923"/>
      <c r="AK98" s="923"/>
      <c r="AL98" s="920"/>
      <c r="AM98" s="923"/>
      <c r="AN98" s="926"/>
      <c r="AO98" s="960"/>
      <c r="AP98" s="972"/>
      <c r="AQ98" s="970"/>
      <c r="AR98" s="972"/>
      <c r="AS98" s="974"/>
      <c r="AT98" s="923"/>
      <c r="AU98" s="923"/>
      <c r="AV98" s="923"/>
      <c r="AW98" s="920"/>
      <c r="AX98" s="923"/>
      <c r="AY98" s="979"/>
      <c r="AZ98" s="972"/>
      <c r="BA98" s="970"/>
      <c r="BB98" s="972"/>
      <c r="BC98" s="974"/>
      <c r="BD98" s="923"/>
      <c r="BE98" s="923"/>
      <c r="BF98" s="923"/>
      <c r="BG98" s="920"/>
      <c r="BH98" s="923"/>
      <c r="BI98" s="979"/>
      <c r="BJ98" s="993"/>
      <c r="BK98" s="178"/>
      <c r="BL98" s="190" t="s">
        <v>261</v>
      </c>
      <c r="BM98" s="191">
        <v>596700</v>
      </c>
      <c r="BN98" s="935"/>
      <c r="BO98" s="221">
        <v>5960</v>
      </c>
      <c r="BP98" s="193" t="s">
        <v>245</v>
      </c>
      <c r="BQ98" s="194" t="s">
        <v>246</v>
      </c>
      <c r="BR98" s="195" t="s">
        <v>244</v>
      </c>
      <c r="BS98" s="196" t="s">
        <v>247</v>
      </c>
      <c r="BT98" s="193" t="s">
        <v>244</v>
      </c>
      <c r="BU98" s="222">
        <v>2</v>
      </c>
      <c r="BV98" s="214"/>
      <c r="BW98" s="962"/>
      <c r="BX98" s="189"/>
      <c r="BY98" s="935"/>
      <c r="BZ98" s="991"/>
      <c r="CA98" s="935"/>
      <c r="CB98" s="995"/>
      <c r="CC98" s="923"/>
      <c r="CD98" s="923"/>
      <c r="CE98" s="923"/>
      <c r="CF98" s="920"/>
      <c r="CG98" s="923"/>
      <c r="CH98" s="987"/>
      <c r="CI98" s="989"/>
      <c r="CJ98" s="932"/>
      <c r="CK98" s="1013"/>
      <c r="CL98" s="989"/>
      <c r="CM98" s="1011" t="s">
        <v>295</v>
      </c>
      <c r="CN98" s="1012">
        <v>14200</v>
      </c>
      <c r="CO98" s="1013">
        <v>15700</v>
      </c>
      <c r="CP98" s="935"/>
      <c r="CQ98" s="1055"/>
      <c r="CR98" s="935"/>
      <c r="CS98" s="1010"/>
      <c r="CT98" s="935"/>
      <c r="CU98" s="1055"/>
      <c r="CV98" s="935"/>
      <c r="CW98" s="995"/>
      <c r="CX98" s="1017"/>
      <c r="CY98" s="923"/>
      <c r="CZ98" s="1017"/>
      <c r="DA98" s="920"/>
      <c r="DB98" s="1017"/>
      <c r="DC98" s="987"/>
      <c r="DD98" s="935"/>
      <c r="DE98" s="1020"/>
      <c r="DF98" s="1022"/>
      <c r="DG98" s="1022"/>
      <c r="DH98" s="1083"/>
      <c r="DI98" s="203"/>
      <c r="DJ98" s="204" t="s">
        <v>302</v>
      </c>
      <c r="DK98" s="184"/>
      <c r="DL98" s="184"/>
    </row>
    <row r="99" spans="1:116" s="185" customFormat="1" ht="17.45" customHeight="1">
      <c r="A99" s="951"/>
      <c r="B99" s="944"/>
      <c r="C99" s="1028"/>
      <c r="D99" s="949"/>
      <c r="E99" s="951"/>
      <c r="F99" s="177"/>
      <c r="G99" s="953"/>
      <c r="H99" s="955"/>
      <c r="I99" s="953"/>
      <c r="J99" s="955"/>
      <c r="K99" s="935"/>
      <c r="L99" s="932"/>
      <c r="M99" s="934"/>
      <c r="N99" s="940"/>
      <c r="O99" s="924"/>
      <c r="P99" s="924"/>
      <c r="Q99" s="921"/>
      <c r="R99" s="924"/>
      <c r="S99" s="927"/>
      <c r="T99" s="930"/>
      <c r="U99" s="932"/>
      <c r="V99" s="934"/>
      <c r="W99" s="940"/>
      <c r="X99" s="924"/>
      <c r="Y99" s="924"/>
      <c r="Z99" s="921"/>
      <c r="AA99" s="924"/>
      <c r="AB99" s="927"/>
      <c r="AC99" s="961"/>
      <c r="AD99" s="962"/>
      <c r="AE99" s="964"/>
      <c r="AF99" s="966"/>
      <c r="AG99" s="968"/>
      <c r="AH99" s="934"/>
      <c r="AI99" s="940"/>
      <c r="AJ99" s="924"/>
      <c r="AK99" s="924"/>
      <c r="AL99" s="921"/>
      <c r="AM99" s="924"/>
      <c r="AN99" s="927"/>
      <c r="AO99" s="961"/>
      <c r="AP99" s="972"/>
      <c r="AQ99" s="971"/>
      <c r="AR99" s="972"/>
      <c r="AS99" s="975"/>
      <c r="AT99" s="976"/>
      <c r="AU99" s="976"/>
      <c r="AV99" s="976"/>
      <c r="AW99" s="977"/>
      <c r="AX99" s="976"/>
      <c r="AY99" s="980"/>
      <c r="AZ99" s="972"/>
      <c r="BA99" s="971"/>
      <c r="BB99" s="972"/>
      <c r="BC99" s="975"/>
      <c r="BD99" s="976"/>
      <c r="BE99" s="976"/>
      <c r="BF99" s="976"/>
      <c r="BG99" s="977"/>
      <c r="BH99" s="976"/>
      <c r="BI99" s="980"/>
      <c r="BJ99" s="993"/>
      <c r="BK99" s="178"/>
      <c r="BL99" s="190" t="s">
        <v>262</v>
      </c>
      <c r="BM99" s="191">
        <v>638100</v>
      </c>
      <c r="BN99" s="935"/>
      <c r="BO99" s="221">
        <v>6380</v>
      </c>
      <c r="BP99" s="193" t="s">
        <v>245</v>
      </c>
      <c r="BQ99" s="194" t="s">
        <v>246</v>
      </c>
      <c r="BR99" s="195" t="s">
        <v>244</v>
      </c>
      <c r="BS99" s="196" t="s">
        <v>247</v>
      </c>
      <c r="BT99" s="193" t="s">
        <v>244</v>
      </c>
      <c r="BU99" s="222">
        <v>1.9</v>
      </c>
      <c r="BV99" s="214"/>
      <c r="BW99" s="962"/>
      <c r="BX99" s="189"/>
      <c r="BY99" s="935"/>
      <c r="BZ99" s="991"/>
      <c r="CA99" s="935"/>
      <c r="CB99" s="995"/>
      <c r="CC99" s="923"/>
      <c r="CD99" s="923"/>
      <c r="CE99" s="923"/>
      <c r="CF99" s="920"/>
      <c r="CG99" s="923"/>
      <c r="CH99" s="987"/>
      <c r="CI99" s="989"/>
      <c r="CJ99" s="932"/>
      <c r="CK99" s="1013"/>
      <c r="CL99" s="989"/>
      <c r="CM99" s="1011"/>
      <c r="CN99" s="1012"/>
      <c r="CO99" s="1013"/>
      <c r="CP99" s="935"/>
      <c r="CQ99" s="1055"/>
      <c r="CR99" s="935"/>
      <c r="CS99" s="1010"/>
      <c r="CT99" s="935"/>
      <c r="CU99" s="1055"/>
      <c r="CV99" s="935"/>
      <c r="CW99" s="995"/>
      <c r="CX99" s="1017"/>
      <c r="CY99" s="923"/>
      <c r="CZ99" s="1017"/>
      <c r="DA99" s="920"/>
      <c r="DB99" s="1017"/>
      <c r="DC99" s="987"/>
      <c r="DD99" s="935"/>
      <c r="DE99" s="1020"/>
      <c r="DF99" s="1022"/>
      <c r="DG99" s="1022"/>
      <c r="DH99" s="1083"/>
      <c r="DI99" s="203"/>
      <c r="DJ99" s="205">
        <v>0.8</v>
      </c>
      <c r="DK99" s="184"/>
      <c r="DL99" s="184"/>
    </row>
    <row r="100" spans="1:116" s="185" customFormat="1" ht="17.45" customHeight="1">
      <c r="A100" s="1002" t="s">
        <v>187</v>
      </c>
      <c r="B100" s="944"/>
      <c r="C100" s="1028"/>
      <c r="D100" s="949"/>
      <c r="E100" s="1002" t="s">
        <v>50</v>
      </c>
      <c r="F100" s="177"/>
      <c r="G100" s="1003">
        <v>263320</v>
      </c>
      <c r="H100" s="1004"/>
      <c r="I100" s="1003">
        <v>260280</v>
      </c>
      <c r="J100" s="1004"/>
      <c r="K100" s="935" t="s">
        <v>244</v>
      </c>
      <c r="L100" s="1047">
        <v>2510</v>
      </c>
      <c r="M100" s="1043"/>
      <c r="N100" s="939" t="s">
        <v>245</v>
      </c>
      <c r="O100" s="923" t="s">
        <v>246</v>
      </c>
      <c r="P100" s="923" t="s">
        <v>244</v>
      </c>
      <c r="Q100" s="920" t="s">
        <v>247</v>
      </c>
      <c r="R100" s="923" t="s">
        <v>244</v>
      </c>
      <c r="S100" s="1033">
        <v>3</v>
      </c>
      <c r="T100" s="1034"/>
      <c r="U100" s="1047">
        <v>2480</v>
      </c>
      <c r="V100" s="1043"/>
      <c r="W100" s="939" t="s">
        <v>245</v>
      </c>
      <c r="X100" s="923" t="s">
        <v>246</v>
      </c>
      <c r="Y100" s="923" t="s">
        <v>244</v>
      </c>
      <c r="Z100" s="920" t="s">
        <v>247</v>
      </c>
      <c r="AA100" s="923" t="s">
        <v>244</v>
      </c>
      <c r="AB100" s="1033">
        <v>3</v>
      </c>
      <c r="AC100" s="979"/>
      <c r="AD100" s="962" t="s">
        <v>244</v>
      </c>
      <c r="AE100" s="1036">
        <v>85500</v>
      </c>
      <c r="AF100" s="1038"/>
      <c r="AG100" s="1041">
        <v>850</v>
      </c>
      <c r="AH100" s="1043"/>
      <c r="AI100" s="939" t="s">
        <v>245</v>
      </c>
      <c r="AJ100" s="923" t="s">
        <v>246</v>
      </c>
      <c r="AK100" s="923" t="s">
        <v>244</v>
      </c>
      <c r="AL100" s="920" t="s">
        <v>247</v>
      </c>
      <c r="AM100" s="923" t="s">
        <v>244</v>
      </c>
      <c r="AN100" s="1033">
        <v>2.8</v>
      </c>
      <c r="AO100" s="979"/>
      <c r="AP100" s="198"/>
      <c r="AQ100" s="198"/>
      <c r="AR100" s="198"/>
      <c r="AS100" s="198"/>
      <c r="AT100" s="198"/>
      <c r="AU100" s="198"/>
      <c r="AV100" s="198"/>
      <c r="AW100" s="198"/>
      <c r="AX100" s="198"/>
      <c r="AY100" s="198"/>
      <c r="AZ100" s="198"/>
      <c r="BA100" s="198"/>
      <c r="BB100" s="198"/>
      <c r="BC100" s="198"/>
      <c r="BD100" s="198"/>
      <c r="BE100" s="198"/>
      <c r="BF100" s="198"/>
      <c r="BG100" s="198"/>
      <c r="BH100" s="198"/>
      <c r="BI100" s="198"/>
      <c r="BJ100" s="997"/>
      <c r="BK100" s="178"/>
      <c r="BL100" s="190" t="s">
        <v>303</v>
      </c>
      <c r="BM100" s="191">
        <v>679500</v>
      </c>
      <c r="BN100" s="935"/>
      <c r="BO100" s="221">
        <v>6790</v>
      </c>
      <c r="BP100" s="193" t="s">
        <v>245</v>
      </c>
      <c r="BQ100" s="194" t="s">
        <v>246</v>
      </c>
      <c r="BR100" s="195" t="s">
        <v>244</v>
      </c>
      <c r="BS100" s="196" t="s">
        <v>247</v>
      </c>
      <c r="BT100" s="193" t="s">
        <v>244</v>
      </c>
      <c r="BU100" s="222">
        <v>2</v>
      </c>
      <c r="BV100" s="214"/>
      <c r="BW100" s="962"/>
      <c r="BX100" s="189"/>
      <c r="BY100" s="935"/>
      <c r="BZ100" s="991"/>
      <c r="CA100" s="935"/>
      <c r="CB100" s="995"/>
      <c r="CC100" s="923"/>
      <c r="CD100" s="923"/>
      <c r="CE100" s="923"/>
      <c r="CF100" s="920"/>
      <c r="CG100" s="923"/>
      <c r="CH100" s="987"/>
      <c r="CI100" s="989"/>
      <c r="CJ100" s="932"/>
      <c r="CK100" s="1013"/>
      <c r="CL100" s="989"/>
      <c r="CM100" s="1011" t="s">
        <v>297</v>
      </c>
      <c r="CN100" s="1012">
        <v>12300</v>
      </c>
      <c r="CO100" s="1013">
        <v>13700</v>
      </c>
      <c r="CP100" s="935"/>
      <c r="CQ100" s="1055"/>
      <c r="CR100" s="935"/>
      <c r="CS100" s="1014">
        <v>0.08</v>
      </c>
      <c r="CT100" s="935"/>
      <c r="CU100" s="1055"/>
      <c r="CV100" s="935"/>
      <c r="CW100" s="995"/>
      <c r="CX100" s="1017"/>
      <c r="CY100" s="923"/>
      <c r="CZ100" s="1017"/>
      <c r="DA100" s="920"/>
      <c r="DB100" s="1017"/>
      <c r="DC100" s="987"/>
      <c r="DD100" s="935"/>
      <c r="DE100" s="1023">
        <v>0.02</v>
      </c>
      <c r="DF100" s="1025">
        <v>0.03</v>
      </c>
      <c r="DG100" s="1025">
        <v>0.05</v>
      </c>
      <c r="DH100" s="1085">
        <v>0.06</v>
      </c>
      <c r="DI100" s="203"/>
      <c r="DJ100" s="204" t="s">
        <v>304</v>
      </c>
      <c r="DK100" s="184"/>
      <c r="DL100" s="184"/>
    </row>
    <row r="101" spans="1:116" s="185" customFormat="1" ht="17.45" customHeight="1">
      <c r="A101" s="951"/>
      <c r="B101" s="944"/>
      <c r="C101" s="1028"/>
      <c r="D101" s="949"/>
      <c r="E101" s="951"/>
      <c r="F101" s="177"/>
      <c r="G101" s="991"/>
      <c r="H101" s="1005"/>
      <c r="I101" s="991"/>
      <c r="J101" s="1005"/>
      <c r="K101" s="935"/>
      <c r="L101" s="1000"/>
      <c r="M101" s="1044"/>
      <c r="N101" s="939"/>
      <c r="O101" s="923"/>
      <c r="P101" s="923"/>
      <c r="Q101" s="920"/>
      <c r="R101" s="923"/>
      <c r="S101" s="1034"/>
      <c r="T101" s="1034"/>
      <c r="U101" s="1000"/>
      <c r="V101" s="1044"/>
      <c r="W101" s="939"/>
      <c r="X101" s="923"/>
      <c r="Y101" s="923"/>
      <c r="Z101" s="920"/>
      <c r="AA101" s="923"/>
      <c r="AB101" s="1034"/>
      <c r="AC101" s="979"/>
      <c r="AD101" s="962"/>
      <c r="AE101" s="1037"/>
      <c r="AF101" s="1039"/>
      <c r="AG101" s="1042"/>
      <c r="AH101" s="1044"/>
      <c r="AI101" s="939"/>
      <c r="AJ101" s="923"/>
      <c r="AK101" s="923"/>
      <c r="AL101" s="920"/>
      <c r="AM101" s="923"/>
      <c r="AN101" s="1034"/>
      <c r="AO101" s="979"/>
      <c r="AP101" s="198"/>
      <c r="AQ101" s="198"/>
      <c r="AR101" s="198"/>
      <c r="AS101" s="198"/>
      <c r="AT101" s="198"/>
      <c r="AU101" s="198"/>
      <c r="AV101" s="198"/>
      <c r="AW101" s="198"/>
      <c r="AX101" s="198"/>
      <c r="AY101" s="198"/>
      <c r="AZ101" s="198"/>
      <c r="BA101" s="198"/>
      <c r="BB101" s="198"/>
      <c r="BC101" s="198"/>
      <c r="BD101" s="198"/>
      <c r="BE101" s="198"/>
      <c r="BF101" s="198"/>
      <c r="BG101" s="198"/>
      <c r="BH101" s="198"/>
      <c r="BI101" s="198"/>
      <c r="BJ101" s="997"/>
      <c r="BK101" s="178"/>
      <c r="BL101" s="190" t="s">
        <v>263</v>
      </c>
      <c r="BM101" s="191">
        <v>720900</v>
      </c>
      <c r="BN101" s="935"/>
      <c r="BO101" s="221">
        <v>7200</v>
      </c>
      <c r="BP101" s="193" t="s">
        <v>245</v>
      </c>
      <c r="BQ101" s="194" t="s">
        <v>246</v>
      </c>
      <c r="BR101" s="195" t="s">
        <v>244</v>
      </c>
      <c r="BS101" s="196" t="s">
        <v>247</v>
      </c>
      <c r="BT101" s="193" t="s">
        <v>244</v>
      </c>
      <c r="BU101" s="222">
        <v>2</v>
      </c>
      <c r="BV101" s="214"/>
      <c r="BW101" s="962"/>
      <c r="BX101" s="189"/>
      <c r="BY101" s="935"/>
      <c r="BZ101" s="991"/>
      <c r="CA101" s="935"/>
      <c r="CB101" s="995"/>
      <c r="CC101" s="923"/>
      <c r="CD101" s="923"/>
      <c r="CE101" s="923"/>
      <c r="CF101" s="920"/>
      <c r="CG101" s="923"/>
      <c r="CH101" s="987"/>
      <c r="CI101" s="989"/>
      <c r="CJ101" s="932"/>
      <c r="CK101" s="1013"/>
      <c r="CL101" s="989"/>
      <c r="CM101" s="1011"/>
      <c r="CN101" s="1012"/>
      <c r="CO101" s="1013"/>
      <c r="CP101" s="935"/>
      <c r="CQ101" s="1055"/>
      <c r="CR101" s="935"/>
      <c r="CS101" s="1014"/>
      <c r="CT101" s="935"/>
      <c r="CU101" s="1055"/>
      <c r="CV101" s="935"/>
      <c r="CW101" s="995"/>
      <c r="CX101" s="1017"/>
      <c r="CY101" s="923"/>
      <c r="CZ101" s="1017"/>
      <c r="DA101" s="920"/>
      <c r="DB101" s="1017"/>
      <c r="DC101" s="987"/>
      <c r="DD101" s="935"/>
      <c r="DE101" s="1023"/>
      <c r="DF101" s="1025"/>
      <c r="DG101" s="1025"/>
      <c r="DH101" s="1085"/>
      <c r="DI101" s="203"/>
      <c r="DJ101" s="205">
        <v>0.75</v>
      </c>
      <c r="DK101" s="184"/>
      <c r="DL101" s="184"/>
    </row>
    <row r="102" spans="1:116" s="185" customFormat="1" ht="17.45" customHeight="1">
      <c r="A102" s="951"/>
      <c r="B102" s="944"/>
      <c r="C102" s="1028"/>
      <c r="D102" s="949"/>
      <c r="E102" s="951"/>
      <c r="F102" s="177"/>
      <c r="G102" s="991"/>
      <c r="H102" s="1005"/>
      <c r="I102" s="991"/>
      <c r="J102" s="1005"/>
      <c r="K102" s="935"/>
      <c r="L102" s="1000"/>
      <c r="M102" s="1044"/>
      <c r="N102" s="939"/>
      <c r="O102" s="923"/>
      <c r="P102" s="923"/>
      <c r="Q102" s="920"/>
      <c r="R102" s="923"/>
      <c r="S102" s="1034"/>
      <c r="T102" s="1034"/>
      <c r="U102" s="1000"/>
      <c r="V102" s="1044"/>
      <c r="W102" s="939"/>
      <c r="X102" s="923"/>
      <c r="Y102" s="923"/>
      <c r="Z102" s="920"/>
      <c r="AA102" s="923"/>
      <c r="AB102" s="1034"/>
      <c r="AC102" s="979"/>
      <c r="AD102" s="962"/>
      <c r="AE102" s="1037"/>
      <c r="AF102" s="1039"/>
      <c r="AG102" s="1042"/>
      <c r="AH102" s="1044"/>
      <c r="AI102" s="939"/>
      <c r="AJ102" s="923"/>
      <c r="AK102" s="923"/>
      <c r="AL102" s="920"/>
      <c r="AM102" s="923"/>
      <c r="AN102" s="1034"/>
      <c r="AO102" s="979"/>
      <c r="AP102" s="198"/>
      <c r="AQ102" s="198"/>
      <c r="AR102" s="198"/>
      <c r="AS102" s="198"/>
      <c r="AT102" s="198"/>
      <c r="AU102" s="198"/>
      <c r="AV102" s="198"/>
      <c r="AW102" s="198"/>
      <c r="AX102" s="198"/>
      <c r="AY102" s="198"/>
      <c r="AZ102" s="198"/>
      <c r="BA102" s="198"/>
      <c r="BB102" s="198"/>
      <c r="BC102" s="198"/>
      <c r="BD102" s="198"/>
      <c r="BE102" s="198"/>
      <c r="BF102" s="198"/>
      <c r="BG102" s="198"/>
      <c r="BH102" s="198"/>
      <c r="BI102" s="198"/>
      <c r="BJ102" s="997"/>
      <c r="BK102" s="178"/>
      <c r="BL102" s="190" t="s">
        <v>264</v>
      </c>
      <c r="BM102" s="191">
        <v>762300</v>
      </c>
      <c r="BN102" s="935"/>
      <c r="BO102" s="221">
        <v>7620</v>
      </c>
      <c r="BP102" s="193" t="s">
        <v>245</v>
      </c>
      <c r="BQ102" s="194" t="s">
        <v>246</v>
      </c>
      <c r="BR102" s="195" t="s">
        <v>244</v>
      </c>
      <c r="BS102" s="196" t="s">
        <v>247</v>
      </c>
      <c r="BT102" s="193" t="s">
        <v>244</v>
      </c>
      <c r="BU102" s="222">
        <v>2</v>
      </c>
      <c r="BV102" s="214"/>
      <c r="BW102" s="962"/>
      <c r="BX102" s="189"/>
      <c r="BY102" s="935"/>
      <c r="BZ102" s="991"/>
      <c r="CA102" s="935"/>
      <c r="CB102" s="995"/>
      <c r="CC102" s="923"/>
      <c r="CD102" s="923"/>
      <c r="CE102" s="923"/>
      <c r="CF102" s="920"/>
      <c r="CG102" s="923"/>
      <c r="CH102" s="987"/>
      <c r="CI102" s="989"/>
      <c r="CJ102" s="932"/>
      <c r="CK102" s="1013"/>
      <c r="CL102" s="989"/>
      <c r="CM102" s="1011" t="s">
        <v>298</v>
      </c>
      <c r="CN102" s="1012">
        <v>11000</v>
      </c>
      <c r="CO102" s="1013">
        <v>12300</v>
      </c>
      <c r="CP102" s="935"/>
      <c r="CQ102" s="1055"/>
      <c r="CR102" s="935"/>
      <c r="CS102" s="1014"/>
      <c r="CT102" s="935"/>
      <c r="CU102" s="1055"/>
      <c r="CV102" s="935"/>
      <c r="CW102" s="995"/>
      <c r="CX102" s="1017"/>
      <c r="CY102" s="923"/>
      <c r="CZ102" s="1017"/>
      <c r="DA102" s="920"/>
      <c r="DB102" s="1017"/>
      <c r="DC102" s="987"/>
      <c r="DD102" s="935"/>
      <c r="DE102" s="1023"/>
      <c r="DF102" s="1025"/>
      <c r="DG102" s="1025"/>
      <c r="DH102" s="1085"/>
      <c r="DI102" s="203"/>
      <c r="DJ102" s="204" t="s">
        <v>305</v>
      </c>
      <c r="DK102" s="184"/>
      <c r="DL102" s="184"/>
    </row>
    <row r="103" spans="1:116" s="185" customFormat="1" ht="17.45" customHeight="1">
      <c r="A103" s="1064"/>
      <c r="B103" s="945"/>
      <c r="C103" s="1029"/>
      <c r="D103" s="1030"/>
      <c r="E103" s="1064"/>
      <c r="F103" s="177"/>
      <c r="G103" s="991"/>
      <c r="H103" s="1006"/>
      <c r="I103" s="991"/>
      <c r="J103" s="1006"/>
      <c r="K103" s="935"/>
      <c r="L103" s="1048"/>
      <c r="M103" s="1045"/>
      <c r="N103" s="1046"/>
      <c r="O103" s="1031"/>
      <c r="P103" s="1031"/>
      <c r="Q103" s="1032"/>
      <c r="R103" s="1031"/>
      <c r="S103" s="1035"/>
      <c r="T103" s="1035"/>
      <c r="U103" s="1048"/>
      <c r="V103" s="1045"/>
      <c r="W103" s="1046"/>
      <c r="X103" s="1031"/>
      <c r="Y103" s="1031"/>
      <c r="Z103" s="1032"/>
      <c r="AA103" s="1031"/>
      <c r="AB103" s="1035"/>
      <c r="AC103" s="980"/>
      <c r="AD103" s="962"/>
      <c r="AE103" s="1037"/>
      <c r="AF103" s="1040"/>
      <c r="AG103" s="1042"/>
      <c r="AH103" s="1045"/>
      <c r="AI103" s="1046"/>
      <c r="AJ103" s="1031"/>
      <c r="AK103" s="1031"/>
      <c r="AL103" s="1032"/>
      <c r="AM103" s="1031"/>
      <c r="AN103" s="1035"/>
      <c r="AO103" s="980"/>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997"/>
      <c r="BK103" s="178"/>
      <c r="BL103" s="206" t="s">
        <v>265</v>
      </c>
      <c r="BM103" s="207">
        <v>803800</v>
      </c>
      <c r="BN103" s="935"/>
      <c r="BO103" s="225">
        <v>8030</v>
      </c>
      <c r="BP103" s="226" t="s">
        <v>245</v>
      </c>
      <c r="BQ103" s="227" t="s">
        <v>246</v>
      </c>
      <c r="BR103" s="228" t="s">
        <v>244</v>
      </c>
      <c r="BS103" s="229" t="s">
        <v>247</v>
      </c>
      <c r="BT103" s="226" t="s">
        <v>244</v>
      </c>
      <c r="BU103" s="230">
        <v>2.1</v>
      </c>
      <c r="BV103" s="214"/>
      <c r="BW103" s="962"/>
      <c r="BX103" s="189"/>
      <c r="BY103" s="935"/>
      <c r="BZ103" s="992"/>
      <c r="CA103" s="935"/>
      <c r="CB103" s="996"/>
      <c r="CC103" s="983"/>
      <c r="CD103" s="983"/>
      <c r="CE103" s="983"/>
      <c r="CF103" s="985"/>
      <c r="CG103" s="983"/>
      <c r="CH103" s="988"/>
      <c r="CI103" s="989"/>
      <c r="CJ103" s="1057"/>
      <c r="CK103" s="1053"/>
      <c r="CL103" s="989"/>
      <c r="CM103" s="1051"/>
      <c r="CN103" s="1052"/>
      <c r="CO103" s="1053"/>
      <c r="CP103" s="935"/>
      <c r="CQ103" s="1056"/>
      <c r="CR103" s="935"/>
      <c r="CS103" s="1015"/>
      <c r="CT103" s="935"/>
      <c r="CU103" s="1055"/>
      <c r="CV103" s="935"/>
      <c r="CW103" s="996"/>
      <c r="CX103" s="1018"/>
      <c r="CY103" s="983"/>
      <c r="CZ103" s="1018"/>
      <c r="DA103" s="985"/>
      <c r="DB103" s="1018"/>
      <c r="DC103" s="988"/>
      <c r="DD103" s="935"/>
      <c r="DE103" s="1024"/>
      <c r="DF103" s="1026"/>
      <c r="DG103" s="1026"/>
      <c r="DH103" s="1086"/>
      <c r="DI103" s="203"/>
      <c r="DJ103" s="205">
        <v>0.7</v>
      </c>
      <c r="DK103" s="184"/>
      <c r="DL103" s="184"/>
    </row>
    <row r="104" spans="1:116" s="185" customFormat="1" ht="17.45" customHeight="1">
      <c r="A104" s="950" t="s">
        <v>188</v>
      </c>
      <c r="B104" s="943" t="s">
        <v>271</v>
      </c>
      <c r="C104" s="946" t="s">
        <v>290</v>
      </c>
      <c r="D104" s="948" t="s">
        <v>250</v>
      </c>
      <c r="E104" s="950" t="s">
        <v>291</v>
      </c>
      <c r="F104" s="177"/>
      <c r="G104" s="952">
        <v>220070</v>
      </c>
      <c r="H104" s="954">
        <v>303390</v>
      </c>
      <c r="I104" s="952">
        <v>215260</v>
      </c>
      <c r="J104" s="954">
        <v>298580</v>
      </c>
      <c r="K104" s="935" t="s">
        <v>244</v>
      </c>
      <c r="L104" s="931">
        <v>2080</v>
      </c>
      <c r="M104" s="933">
        <v>2910</v>
      </c>
      <c r="N104" s="938" t="s">
        <v>245</v>
      </c>
      <c r="O104" s="922" t="s">
        <v>246</v>
      </c>
      <c r="P104" s="922" t="s">
        <v>244</v>
      </c>
      <c r="Q104" s="919" t="s">
        <v>247</v>
      </c>
      <c r="R104" s="922" t="s">
        <v>244</v>
      </c>
      <c r="S104" s="925">
        <v>3.3</v>
      </c>
      <c r="T104" s="928">
        <v>3.2</v>
      </c>
      <c r="U104" s="931">
        <v>2030</v>
      </c>
      <c r="V104" s="933">
        <v>2860</v>
      </c>
      <c r="W104" s="938" t="s">
        <v>245</v>
      </c>
      <c r="X104" s="922" t="s">
        <v>246</v>
      </c>
      <c r="Y104" s="922" t="s">
        <v>244</v>
      </c>
      <c r="Z104" s="919" t="s">
        <v>247</v>
      </c>
      <c r="AA104" s="922" t="s">
        <v>244</v>
      </c>
      <c r="AB104" s="925">
        <v>3.2</v>
      </c>
      <c r="AC104" s="959">
        <v>3.1</v>
      </c>
      <c r="AD104" s="962" t="s">
        <v>244</v>
      </c>
      <c r="AE104" s="963">
        <v>166640</v>
      </c>
      <c r="AF104" s="965">
        <v>83320</v>
      </c>
      <c r="AG104" s="967">
        <v>1660</v>
      </c>
      <c r="AH104" s="933">
        <v>830</v>
      </c>
      <c r="AI104" s="938" t="s">
        <v>245</v>
      </c>
      <c r="AJ104" s="922" t="s">
        <v>246</v>
      </c>
      <c r="AK104" s="922" t="s">
        <v>244</v>
      </c>
      <c r="AL104" s="919" t="s">
        <v>247</v>
      </c>
      <c r="AM104" s="922" t="s">
        <v>244</v>
      </c>
      <c r="AN104" s="925">
        <v>2.9</v>
      </c>
      <c r="AO104" s="959">
        <v>2.9</v>
      </c>
      <c r="AP104" s="972" t="s">
        <v>244</v>
      </c>
      <c r="AQ104" s="969">
        <v>149970</v>
      </c>
      <c r="AR104" s="972" t="s">
        <v>244</v>
      </c>
      <c r="AS104" s="973">
        <v>1490</v>
      </c>
      <c r="AT104" s="922" t="s">
        <v>245</v>
      </c>
      <c r="AU104" s="922" t="s">
        <v>246</v>
      </c>
      <c r="AV104" s="922" t="s">
        <v>244</v>
      </c>
      <c r="AW104" s="919" t="s">
        <v>247</v>
      </c>
      <c r="AX104" s="922" t="s">
        <v>244</v>
      </c>
      <c r="AY104" s="978">
        <v>2.9</v>
      </c>
      <c r="AZ104" s="972" t="s">
        <v>244</v>
      </c>
      <c r="BA104" s="969">
        <v>16660</v>
      </c>
      <c r="BB104" s="972" t="s">
        <v>244</v>
      </c>
      <c r="BC104" s="973">
        <v>160</v>
      </c>
      <c r="BD104" s="922" t="s">
        <v>245</v>
      </c>
      <c r="BE104" s="922" t="s">
        <v>246</v>
      </c>
      <c r="BF104" s="922" t="s">
        <v>244</v>
      </c>
      <c r="BG104" s="919" t="s">
        <v>247</v>
      </c>
      <c r="BH104" s="922" t="s">
        <v>244</v>
      </c>
      <c r="BI104" s="978">
        <v>2.8</v>
      </c>
      <c r="BJ104" s="993" t="s">
        <v>201</v>
      </c>
      <c r="BK104" s="178"/>
      <c r="BL104" s="998" t="s">
        <v>251</v>
      </c>
      <c r="BM104" s="999"/>
      <c r="BN104" s="935" t="s">
        <v>244</v>
      </c>
      <c r="BO104" s="216"/>
      <c r="BP104" s="217"/>
      <c r="BQ104" s="217"/>
      <c r="BR104" s="217"/>
      <c r="BS104" s="217"/>
      <c r="BT104" s="217"/>
      <c r="BU104" s="218"/>
      <c r="BV104" s="214"/>
      <c r="BW104" s="962" t="s">
        <v>248</v>
      </c>
      <c r="BX104" s="183"/>
      <c r="BY104" s="935" t="s">
        <v>244</v>
      </c>
      <c r="BZ104" s="1054">
        <v>45150</v>
      </c>
      <c r="CA104" s="935" t="s">
        <v>244</v>
      </c>
      <c r="CB104" s="994">
        <v>390</v>
      </c>
      <c r="CC104" s="982" t="s">
        <v>245</v>
      </c>
      <c r="CD104" s="982" t="s">
        <v>246</v>
      </c>
      <c r="CE104" s="982" t="s">
        <v>244</v>
      </c>
      <c r="CF104" s="984" t="s">
        <v>247</v>
      </c>
      <c r="CG104" s="982" t="s">
        <v>244</v>
      </c>
      <c r="CH104" s="986">
        <v>6.4</v>
      </c>
      <c r="CI104" s="989" t="s">
        <v>244</v>
      </c>
      <c r="CJ104" s="931">
        <v>3400</v>
      </c>
      <c r="CK104" s="1058">
        <v>3700</v>
      </c>
      <c r="CL104" s="989" t="s">
        <v>244</v>
      </c>
      <c r="CM104" s="1059" t="s">
        <v>292</v>
      </c>
      <c r="CN104" s="1060">
        <v>20300</v>
      </c>
      <c r="CO104" s="1058">
        <v>22600</v>
      </c>
      <c r="CP104" s="935" t="s">
        <v>249</v>
      </c>
      <c r="CQ104" s="1054">
        <v>2110</v>
      </c>
      <c r="CR104" s="935" t="s">
        <v>249</v>
      </c>
      <c r="CS104" s="1009" t="s">
        <v>300</v>
      </c>
      <c r="CT104" s="935" t="s">
        <v>249</v>
      </c>
      <c r="CU104" s="1054">
        <v>38840</v>
      </c>
      <c r="CV104" s="935" t="s">
        <v>201</v>
      </c>
      <c r="CW104" s="994">
        <v>380</v>
      </c>
      <c r="CX104" s="1016" t="s">
        <v>245</v>
      </c>
      <c r="CY104" s="982" t="s">
        <v>246</v>
      </c>
      <c r="CZ104" s="1016" t="s">
        <v>244</v>
      </c>
      <c r="DA104" s="984" t="s">
        <v>247</v>
      </c>
      <c r="DB104" s="1016" t="s">
        <v>244</v>
      </c>
      <c r="DC104" s="986">
        <v>1</v>
      </c>
      <c r="DD104" s="935" t="s">
        <v>249</v>
      </c>
      <c r="DE104" s="1019" t="s">
        <v>354</v>
      </c>
      <c r="DF104" s="1021" t="s">
        <v>354</v>
      </c>
      <c r="DG104" s="1021" t="s">
        <v>354</v>
      </c>
      <c r="DH104" s="1087" t="s">
        <v>354</v>
      </c>
      <c r="DI104" s="935"/>
      <c r="DJ104" s="1009" t="s">
        <v>306</v>
      </c>
      <c r="DK104" s="184"/>
      <c r="DL104" s="184"/>
    </row>
    <row r="105" spans="1:116" s="185" customFormat="1" ht="17.45" customHeight="1">
      <c r="A105" s="951"/>
      <c r="B105" s="944"/>
      <c r="C105" s="947"/>
      <c r="D105" s="949"/>
      <c r="E105" s="951"/>
      <c r="F105" s="177"/>
      <c r="G105" s="953"/>
      <c r="H105" s="955"/>
      <c r="I105" s="953"/>
      <c r="J105" s="955"/>
      <c r="K105" s="935"/>
      <c r="L105" s="932"/>
      <c r="M105" s="934"/>
      <c r="N105" s="939"/>
      <c r="O105" s="923"/>
      <c r="P105" s="923"/>
      <c r="Q105" s="920"/>
      <c r="R105" s="923"/>
      <c r="S105" s="926"/>
      <c r="T105" s="929"/>
      <c r="U105" s="932"/>
      <c r="V105" s="934"/>
      <c r="W105" s="939"/>
      <c r="X105" s="923"/>
      <c r="Y105" s="923"/>
      <c r="Z105" s="920"/>
      <c r="AA105" s="923"/>
      <c r="AB105" s="926"/>
      <c r="AC105" s="960"/>
      <c r="AD105" s="962"/>
      <c r="AE105" s="964"/>
      <c r="AF105" s="966"/>
      <c r="AG105" s="968"/>
      <c r="AH105" s="934"/>
      <c r="AI105" s="939"/>
      <c r="AJ105" s="923"/>
      <c r="AK105" s="923"/>
      <c r="AL105" s="920"/>
      <c r="AM105" s="923"/>
      <c r="AN105" s="926"/>
      <c r="AO105" s="960"/>
      <c r="AP105" s="972"/>
      <c r="AQ105" s="970"/>
      <c r="AR105" s="972"/>
      <c r="AS105" s="974"/>
      <c r="AT105" s="923"/>
      <c r="AU105" s="923"/>
      <c r="AV105" s="923"/>
      <c r="AW105" s="920"/>
      <c r="AX105" s="923"/>
      <c r="AY105" s="979"/>
      <c r="AZ105" s="972"/>
      <c r="BA105" s="970"/>
      <c r="BB105" s="972"/>
      <c r="BC105" s="974"/>
      <c r="BD105" s="923"/>
      <c r="BE105" s="923"/>
      <c r="BF105" s="923"/>
      <c r="BG105" s="920"/>
      <c r="BH105" s="923"/>
      <c r="BI105" s="979"/>
      <c r="BJ105" s="993"/>
      <c r="BK105" s="178"/>
      <c r="BL105" s="1000"/>
      <c r="BM105" s="1001"/>
      <c r="BN105" s="935"/>
      <c r="BO105" s="219"/>
      <c r="BP105" s="187"/>
      <c r="BQ105" s="187"/>
      <c r="BR105" s="187"/>
      <c r="BS105" s="187"/>
      <c r="BT105" s="187"/>
      <c r="BU105" s="220"/>
      <c r="BV105" s="214"/>
      <c r="BW105" s="962"/>
      <c r="BX105" s="189"/>
      <c r="BY105" s="935"/>
      <c r="BZ105" s="1055"/>
      <c r="CA105" s="935"/>
      <c r="CB105" s="995"/>
      <c r="CC105" s="923"/>
      <c r="CD105" s="923"/>
      <c r="CE105" s="923"/>
      <c r="CF105" s="920"/>
      <c r="CG105" s="923"/>
      <c r="CH105" s="987"/>
      <c r="CI105" s="989"/>
      <c r="CJ105" s="932"/>
      <c r="CK105" s="1013"/>
      <c r="CL105" s="989"/>
      <c r="CM105" s="1011"/>
      <c r="CN105" s="1012"/>
      <c r="CO105" s="1013"/>
      <c r="CP105" s="935"/>
      <c r="CQ105" s="1055"/>
      <c r="CR105" s="935"/>
      <c r="CS105" s="1010"/>
      <c r="CT105" s="935"/>
      <c r="CU105" s="1055"/>
      <c r="CV105" s="935"/>
      <c r="CW105" s="995"/>
      <c r="CX105" s="1017"/>
      <c r="CY105" s="923"/>
      <c r="CZ105" s="1017"/>
      <c r="DA105" s="920"/>
      <c r="DB105" s="1017"/>
      <c r="DC105" s="987"/>
      <c r="DD105" s="935"/>
      <c r="DE105" s="1020"/>
      <c r="DF105" s="1022"/>
      <c r="DG105" s="1022"/>
      <c r="DH105" s="1083"/>
      <c r="DI105" s="935"/>
      <c r="DJ105" s="1010"/>
      <c r="DK105" s="184"/>
      <c r="DL105" s="184"/>
    </row>
    <row r="106" spans="1:116" s="185" customFormat="1" ht="17.45" customHeight="1">
      <c r="A106" s="951"/>
      <c r="B106" s="944"/>
      <c r="C106" s="947"/>
      <c r="D106" s="949"/>
      <c r="E106" s="951"/>
      <c r="F106" s="177"/>
      <c r="G106" s="953"/>
      <c r="H106" s="955"/>
      <c r="I106" s="953"/>
      <c r="J106" s="955"/>
      <c r="K106" s="935"/>
      <c r="L106" s="932"/>
      <c r="M106" s="934"/>
      <c r="N106" s="939"/>
      <c r="O106" s="923"/>
      <c r="P106" s="923"/>
      <c r="Q106" s="920"/>
      <c r="R106" s="923"/>
      <c r="S106" s="926"/>
      <c r="T106" s="929"/>
      <c r="U106" s="932"/>
      <c r="V106" s="934"/>
      <c r="W106" s="939"/>
      <c r="X106" s="923"/>
      <c r="Y106" s="923"/>
      <c r="Z106" s="920"/>
      <c r="AA106" s="923"/>
      <c r="AB106" s="926"/>
      <c r="AC106" s="960"/>
      <c r="AD106" s="962"/>
      <c r="AE106" s="964"/>
      <c r="AF106" s="966"/>
      <c r="AG106" s="968"/>
      <c r="AH106" s="934"/>
      <c r="AI106" s="939"/>
      <c r="AJ106" s="923"/>
      <c r="AK106" s="923"/>
      <c r="AL106" s="920"/>
      <c r="AM106" s="923"/>
      <c r="AN106" s="926"/>
      <c r="AO106" s="960"/>
      <c r="AP106" s="972"/>
      <c r="AQ106" s="970"/>
      <c r="AR106" s="972"/>
      <c r="AS106" s="974"/>
      <c r="AT106" s="923"/>
      <c r="AU106" s="923"/>
      <c r="AV106" s="923"/>
      <c r="AW106" s="920"/>
      <c r="AX106" s="923"/>
      <c r="AY106" s="979"/>
      <c r="AZ106" s="972"/>
      <c r="BA106" s="970"/>
      <c r="BB106" s="972"/>
      <c r="BC106" s="974"/>
      <c r="BD106" s="923"/>
      <c r="BE106" s="923"/>
      <c r="BF106" s="923"/>
      <c r="BG106" s="920"/>
      <c r="BH106" s="923"/>
      <c r="BI106" s="979"/>
      <c r="BJ106" s="993"/>
      <c r="BK106" s="178"/>
      <c r="BL106" s="190" t="s">
        <v>252</v>
      </c>
      <c r="BM106" s="191">
        <v>279900</v>
      </c>
      <c r="BN106" s="935"/>
      <c r="BO106" s="221">
        <v>2790</v>
      </c>
      <c r="BP106" s="193" t="s">
        <v>245</v>
      </c>
      <c r="BQ106" s="194" t="s">
        <v>246</v>
      </c>
      <c r="BR106" s="195" t="s">
        <v>244</v>
      </c>
      <c r="BS106" s="196" t="s">
        <v>247</v>
      </c>
      <c r="BT106" s="193" t="s">
        <v>244</v>
      </c>
      <c r="BU106" s="222">
        <v>2</v>
      </c>
      <c r="BV106" s="214"/>
      <c r="BW106" s="962"/>
      <c r="BX106" s="189"/>
      <c r="BY106" s="935"/>
      <c r="BZ106" s="1055"/>
      <c r="CA106" s="935"/>
      <c r="CB106" s="995"/>
      <c r="CC106" s="923"/>
      <c r="CD106" s="923"/>
      <c r="CE106" s="923"/>
      <c r="CF106" s="920"/>
      <c r="CG106" s="923"/>
      <c r="CH106" s="987"/>
      <c r="CI106" s="989"/>
      <c r="CJ106" s="932"/>
      <c r="CK106" s="1013"/>
      <c r="CL106" s="989"/>
      <c r="CM106" s="1011" t="s">
        <v>295</v>
      </c>
      <c r="CN106" s="1012">
        <v>11200</v>
      </c>
      <c r="CO106" s="1013">
        <v>12400</v>
      </c>
      <c r="CP106" s="935"/>
      <c r="CQ106" s="1055"/>
      <c r="CR106" s="935"/>
      <c r="CS106" s="1010"/>
      <c r="CT106" s="935"/>
      <c r="CU106" s="1055"/>
      <c r="CV106" s="935"/>
      <c r="CW106" s="995"/>
      <c r="CX106" s="1017"/>
      <c r="CY106" s="923"/>
      <c r="CZ106" s="1017"/>
      <c r="DA106" s="920"/>
      <c r="DB106" s="1017"/>
      <c r="DC106" s="987"/>
      <c r="DD106" s="935"/>
      <c r="DE106" s="1020"/>
      <c r="DF106" s="1022"/>
      <c r="DG106" s="1022"/>
      <c r="DH106" s="1083"/>
      <c r="DI106" s="935"/>
      <c r="DJ106" s="1010"/>
      <c r="DK106" s="184"/>
      <c r="DL106" s="184"/>
    </row>
    <row r="107" spans="1:116" s="185" customFormat="1" ht="17.45" customHeight="1">
      <c r="A107" s="1089"/>
      <c r="B107" s="944"/>
      <c r="C107" s="947"/>
      <c r="D107" s="949"/>
      <c r="E107" s="1089"/>
      <c r="F107" s="177"/>
      <c r="G107" s="1090"/>
      <c r="H107" s="1091"/>
      <c r="I107" s="1090"/>
      <c r="J107" s="1091"/>
      <c r="K107" s="935"/>
      <c r="L107" s="1092"/>
      <c r="M107" s="1093"/>
      <c r="N107" s="940"/>
      <c r="O107" s="924"/>
      <c r="P107" s="924"/>
      <c r="Q107" s="921"/>
      <c r="R107" s="924"/>
      <c r="S107" s="927"/>
      <c r="T107" s="930"/>
      <c r="U107" s="932"/>
      <c r="V107" s="934"/>
      <c r="W107" s="940"/>
      <c r="X107" s="924"/>
      <c r="Y107" s="924"/>
      <c r="Z107" s="921"/>
      <c r="AA107" s="924"/>
      <c r="AB107" s="927"/>
      <c r="AC107" s="961"/>
      <c r="AD107" s="962"/>
      <c r="AE107" s="1095"/>
      <c r="AF107" s="1096"/>
      <c r="AG107" s="1094"/>
      <c r="AH107" s="1093"/>
      <c r="AI107" s="940"/>
      <c r="AJ107" s="924"/>
      <c r="AK107" s="924"/>
      <c r="AL107" s="921"/>
      <c r="AM107" s="924"/>
      <c r="AN107" s="927"/>
      <c r="AO107" s="961"/>
      <c r="AP107" s="972"/>
      <c r="AQ107" s="971"/>
      <c r="AR107" s="972"/>
      <c r="AS107" s="975"/>
      <c r="AT107" s="976"/>
      <c r="AU107" s="976"/>
      <c r="AV107" s="976"/>
      <c r="AW107" s="977"/>
      <c r="AX107" s="976"/>
      <c r="AY107" s="980"/>
      <c r="AZ107" s="972"/>
      <c r="BA107" s="971"/>
      <c r="BB107" s="972"/>
      <c r="BC107" s="975"/>
      <c r="BD107" s="976"/>
      <c r="BE107" s="976"/>
      <c r="BF107" s="976"/>
      <c r="BG107" s="977"/>
      <c r="BH107" s="976"/>
      <c r="BI107" s="980"/>
      <c r="BJ107" s="993"/>
      <c r="BK107" s="178"/>
      <c r="BL107" s="190" t="s">
        <v>296</v>
      </c>
      <c r="BM107" s="191">
        <v>300000</v>
      </c>
      <c r="BN107" s="935"/>
      <c r="BO107" s="221">
        <v>3000</v>
      </c>
      <c r="BP107" s="193" t="s">
        <v>245</v>
      </c>
      <c r="BQ107" s="194" t="s">
        <v>246</v>
      </c>
      <c r="BR107" s="195" t="s">
        <v>244</v>
      </c>
      <c r="BS107" s="196" t="s">
        <v>247</v>
      </c>
      <c r="BT107" s="193" t="s">
        <v>244</v>
      </c>
      <c r="BU107" s="222">
        <v>1.8</v>
      </c>
      <c r="BV107" s="214"/>
      <c r="BW107" s="962"/>
      <c r="BX107" s="189"/>
      <c r="BY107" s="935"/>
      <c r="BZ107" s="1055"/>
      <c r="CA107" s="935"/>
      <c r="CB107" s="995"/>
      <c r="CC107" s="923"/>
      <c r="CD107" s="923"/>
      <c r="CE107" s="923"/>
      <c r="CF107" s="920"/>
      <c r="CG107" s="923"/>
      <c r="CH107" s="987"/>
      <c r="CI107" s="989"/>
      <c r="CJ107" s="932"/>
      <c r="CK107" s="1013"/>
      <c r="CL107" s="989"/>
      <c r="CM107" s="1011"/>
      <c r="CN107" s="1012"/>
      <c r="CO107" s="1013"/>
      <c r="CP107" s="935"/>
      <c r="CQ107" s="1055"/>
      <c r="CR107" s="935"/>
      <c r="CS107" s="1010"/>
      <c r="CT107" s="935"/>
      <c r="CU107" s="1055"/>
      <c r="CV107" s="935"/>
      <c r="CW107" s="995"/>
      <c r="CX107" s="1017"/>
      <c r="CY107" s="923"/>
      <c r="CZ107" s="1017"/>
      <c r="DA107" s="920"/>
      <c r="DB107" s="1017"/>
      <c r="DC107" s="987"/>
      <c r="DD107" s="935"/>
      <c r="DE107" s="1020"/>
      <c r="DF107" s="1022"/>
      <c r="DG107" s="1022"/>
      <c r="DH107" s="1083"/>
      <c r="DI107" s="935"/>
      <c r="DJ107" s="1010"/>
      <c r="DK107" s="184"/>
      <c r="DL107" s="184"/>
    </row>
    <row r="108" spans="1:116" s="185" customFormat="1" ht="17.45" customHeight="1">
      <c r="A108" s="1002" t="s">
        <v>189</v>
      </c>
      <c r="B108" s="944"/>
      <c r="C108" s="947"/>
      <c r="D108" s="949"/>
      <c r="E108" s="1002" t="s">
        <v>50</v>
      </c>
      <c r="F108" s="177"/>
      <c r="G108" s="1003">
        <v>303390</v>
      </c>
      <c r="H108" s="1004"/>
      <c r="I108" s="1003">
        <v>298580</v>
      </c>
      <c r="J108" s="1004"/>
      <c r="K108" s="935" t="s">
        <v>244</v>
      </c>
      <c r="L108" s="1047">
        <v>2910</v>
      </c>
      <c r="M108" s="1043"/>
      <c r="N108" s="939" t="s">
        <v>245</v>
      </c>
      <c r="O108" s="923" t="s">
        <v>246</v>
      </c>
      <c r="P108" s="923" t="s">
        <v>244</v>
      </c>
      <c r="Q108" s="920" t="s">
        <v>247</v>
      </c>
      <c r="R108" s="923" t="s">
        <v>244</v>
      </c>
      <c r="S108" s="1033">
        <v>3.2</v>
      </c>
      <c r="T108" s="1034"/>
      <c r="U108" s="1047">
        <v>2860</v>
      </c>
      <c r="V108" s="1043"/>
      <c r="W108" s="939" t="s">
        <v>245</v>
      </c>
      <c r="X108" s="923" t="s">
        <v>246</v>
      </c>
      <c r="Y108" s="923" t="s">
        <v>244</v>
      </c>
      <c r="Z108" s="920" t="s">
        <v>247</v>
      </c>
      <c r="AA108" s="923" t="s">
        <v>244</v>
      </c>
      <c r="AB108" s="1033">
        <v>3.1</v>
      </c>
      <c r="AC108" s="979"/>
      <c r="AD108" s="962" t="s">
        <v>244</v>
      </c>
      <c r="AE108" s="1036">
        <v>83320</v>
      </c>
      <c r="AF108" s="1038"/>
      <c r="AG108" s="1041">
        <v>830</v>
      </c>
      <c r="AH108" s="1043"/>
      <c r="AI108" s="939" t="s">
        <v>245</v>
      </c>
      <c r="AJ108" s="923" t="s">
        <v>246</v>
      </c>
      <c r="AK108" s="923" t="s">
        <v>244</v>
      </c>
      <c r="AL108" s="920" t="s">
        <v>247</v>
      </c>
      <c r="AM108" s="923" t="s">
        <v>244</v>
      </c>
      <c r="AN108" s="1033">
        <v>2.9</v>
      </c>
      <c r="AO108" s="979"/>
      <c r="AP108" s="198"/>
      <c r="AQ108" s="198"/>
      <c r="AR108" s="198"/>
      <c r="AS108" s="198"/>
      <c r="AT108" s="198"/>
      <c r="AU108" s="198"/>
      <c r="AV108" s="198"/>
      <c r="AW108" s="198"/>
      <c r="AX108" s="198"/>
      <c r="AY108" s="198"/>
      <c r="AZ108" s="198"/>
      <c r="BA108" s="198"/>
      <c r="BB108" s="198"/>
      <c r="BC108" s="198"/>
      <c r="BD108" s="198"/>
      <c r="BE108" s="198"/>
      <c r="BF108" s="198"/>
      <c r="BG108" s="198"/>
      <c r="BH108" s="198"/>
      <c r="BI108" s="198"/>
      <c r="BJ108" s="997"/>
      <c r="BK108" s="178"/>
      <c r="BL108" s="190" t="s">
        <v>253</v>
      </c>
      <c r="BM108" s="191">
        <v>340200</v>
      </c>
      <c r="BN108" s="935"/>
      <c r="BO108" s="221">
        <v>3400</v>
      </c>
      <c r="BP108" s="193" t="s">
        <v>245</v>
      </c>
      <c r="BQ108" s="194" t="s">
        <v>246</v>
      </c>
      <c r="BR108" s="195" t="s">
        <v>244</v>
      </c>
      <c r="BS108" s="196" t="s">
        <v>247</v>
      </c>
      <c r="BT108" s="193" t="s">
        <v>244</v>
      </c>
      <c r="BU108" s="222">
        <v>1.9</v>
      </c>
      <c r="BV108" s="214"/>
      <c r="BW108" s="962"/>
      <c r="BX108" s="189"/>
      <c r="BY108" s="935"/>
      <c r="BZ108" s="1055"/>
      <c r="CA108" s="935"/>
      <c r="CB108" s="995"/>
      <c r="CC108" s="923"/>
      <c r="CD108" s="923"/>
      <c r="CE108" s="923"/>
      <c r="CF108" s="920"/>
      <c r="CG108" s="923"/>
      <c r="CH108" s="987"/>
      <c r="CI108" s="989"/>
      <c r="CJ108" s="932"/>
      <c r="CK108" s="1013"/>
      <c r="CL108" s="989"/>
      <c r="CM108" s="1011" t="s">
        <v>297</v>
      </c>
      <c r="CN108" s="1012">
        <v>9700</v>
      </c>
      <c r="CO108" s="1013">
        <v>10800</v>
      </c>
      <c r="CP108" s="935"/>
      <c r="CQ108" s="1055"/>
      <c r="CR108" s="935"/>
      <c r="CS108" s="1014">
        <v>0.09</v>
      </c>
      <c r="CT108" s="935"/>
      <c r="CU108" s="1055"/>
      <c r="CV108" s="935"/>
      <c r="CW108" s="995"/>
      <c r="CX108" s="1017"/>
      <c r="CY108" s="923"/>
      <c r="CZ108" s="1017"/>
      <c r="DA108" s="920"/>
      <c r="DB108" s="1017"/>
      <c r="DC108" s="987"/>
      <c r="DD108" s="935"/>
      <c r="DE108" s="1023">
        <v>0.02</v>
      </c>
      <c r="DF108" s="1025">
        <v>0.03</v>
      </c>
      <c r="DG108" s="1025">
        <v>0.05</v>
      </c>
      <c r="DH108" s="1085">
        <v>0.06</v>
      </c>
      <c r="DI108" s="935"/>
      <c r="DJ108" s="1014">
        <v>0.81</v>
      </c>
      <c r="DK108" s="184"/>
      <c r="DL108" s="184"/>
    </row>
    <row r="109" spans="1:116" s="185" customFormat="1" ht="17.45" customHeight="1">
      <c r="A109" s="951"/>
      <c r="B109" s="944"/>
      <c r="C109" s="947"/>
      <c r="D109" s="949"/>
      <c r="E109" s="951"/>
      <c r="F109" s="177"/>
      <c r="G109" s="991"/>
      <c r="H109" s="1005"/>
      <c r="I109" s="991"/>
      <c r="J109" s="1005"/>
      <c r="K109" s="935"/>
      <c r="L109" s="1000"/>
      <c r="M109" s="1044"/>
      <c r="N109" s="939"/>
      <c r="O109" s="923"/>
      <c r="P109" s="923"/>
      <c r="Q109" s="920"/>
      <c r="R109" s="923"/>
      <c r="S109" s="1034"/>
      <c r="T109" s="1034"/>
      <c r="U109" s="1000"/>
      <c r="V109" s="1044"/>
      <c r="W109" s="939"/>
      <c r="X109" s="923"/>
      <c r="Y109" s="923"/>
      <c r="Z109" s="920"/>
      <c r="AA109" s="923"/>
      <c r="AB109" s="1034"/>
      <c r="AC109" s="979"/>
      <c r="AD109" s="962"/>
      <c r="AE109" s="1037"/>
      <c r="AF109" s="1039"/>
      <c r="AG109" s="1042"/>
      <c r="AH109" s="1044"/>
      <c r="AI109" s="939"/>
      <c r="AJ109" s="923"/>
      <c r="AK109" s="923"/>
      <c r="AL109" s="920"/>
      <c r="AM109" s="923"/>
      <c r="AN109" s="1034"/>
      <c r="AO109" s="979"/>
      <c r="AP109" s="198"/>
      <c r="AQ109" s="198"/>
      <c r="AR109" s="198"/>
      <c r="AS109" s="198"/>
      <c r="AT109" s="198"/>
      <c r="AU109" s="198"/>
      <c r="AV109" s="198"/>
      <c r="AW109" s="198"/>
      <c r="AX109" s="198"/>
      <c r="AY109" s="198"/>
      <c r="AZ109" s="198"/>
      <c r="BA109" s="198"/>
      <c r="BB109" s="198"/>
      <c r="BC109" s="198"/>
      <c r="BD109" s="198"/>
      <c r="BE109" s="198"/>
      <c r="BF109" s="198"/>
      <c r="BG109" s="198"/>
      <c r="BH109" s="198"/>
      <c r="BI109" s="198"/>
      <c r="BJ109" s="997"/>
      <c r="BK109" s="178"/>
      <c r="BL109" s="190" t="s">
        <v>254</v>
      </c>
      <c r="BM109" s="191">
        <v>380500</v>
      </c>
      <c r="BN109" s="935"/>
      <c r="BO109" s="221">
        <v>3800</v>
      </c>
      <c r="BP109" s="193" t="s">
        <v>245</v>
      </c>
      <c r="BQ109" s="194" t="s">
        <v>246</v>
      </c>
      <c r="BR109" s="195" t="s">
        <v>244</v>
      </c>
      <c r="BS109" s="196" t="s">
        <v>247</v>
      </c>
      <c r="BT109" s="193" t="s">
        <v>244</v>
      </c>
      <c r="BU109" s="222">
        <v>2</v>
      </c>
      <c r="BV109" s="214"/>
      <c r="BW109" s="962"/>
      <c r="BX109" s="189"/>
      <c r="BY109" s="935"/>
      <c r="BZ109" s="1055"/>
      <c r="CA109" s="935"/>
      <c r="CB109" s="995"/>
      <c r="CC109" s="923"/>
      <c r="CD109" s="923"/>
      <c r="CE109" s="923"/>
      <c r="CF109" s="920"/>
      <c r="CG109" s="923"/>
      <c r="CH109" s="987"/>
      <c r="CI109" s="989"/>
      <c r="CJ109" s="932"/>
      <c r="CK109" s="1013"/>
      <c r="CL109" s="989"/>
      <c r="CM109" s="1011"/>
      <c r="CN109" s="1012"/>
      <c r="CO109" s="1013"/>
      <c r="CP109" s="935"/>
      <c r="CQ109" s="1055"/>
      <c r="CR109" s="935"/>
      <c r="CS109" s="1014"/>
      <c r="CT109" s="935"/>
      <c r="CU109" s="1055"/>
      <c r="CV109" s="935"/>
      <c r="CW109" s="995"/>
      <c r="CX109" s="1017"/>
      <c r="CY109" s="923"/>
      <c r="CZ109" s="1017"/>
      <c r="DA109" s="920"/>
      <c r="DB109" s="1017"/>
      <c r="DC109" s="987"/>
      <c r="DD109" s="935"/>
      <c r="DE109" s="1023"/>
      <c r="DF109" s="1025"/>
      <c r="DG109" s="1025"/>
      <c r="DH109" s="1085"/>
      <c r="DI109" s="935"/>
      <c r="DJ109" s="1014"/>
      <c r="DK109" s="184"/>
      <c r="DL109" s="184"/>
    </row>
    <row r="110" spans="1:116" s="185" customFormat="1" ht="17.45" customHeight="1">
      <c r="A110" s="951"/>
      <c r="B110" s="944"/>
      <c r="C110" s="947"/>
      <c r="D110" s="949"/>
      <c r="E110" s="951"/>
      <c r="F110" s="177"/>
      <c r="G110" s="991"/>
      <c r="H110" s="1005"/>
      <c r="I110" s="991"/>
      <c r="J110" s="1005"/>
      <c r="K110" s="935"/>
      <c r="L110" s="1000"/>
      <c r="M110" s="1044"/>
      <c r="N110" s="939"/>
      <c r="O110" s="923"/>
      <c r="P110" s="923"/>
      <c r="Q110" s="920"/>
      <c r="R110" s="923"/>
      <c r="S110" s="1034"/>
      <c r="T110" s="1034"/>
      <c r="U110" s="1000"/>
      <c r="V110" s="1044"/>
      <c r="W110" s="939"/>
      <c r="X110" s="923"/>
      <c r="Y110" s="923"/>
      <c r="Z110" s="920"/>
      <c r="AA110" s="923"/>
      <c r="AB110" s="1034"/>
      <c r="AC110" s="979"/>
      <c r="AD110" s="962"/>
      <c r="AE110" s="1037"/>
      <c r="AF110" s="1039"/>
      <c r="AG110" s="1042"/>
      <c r="AH110" s="1044"/>
      <c r="AI110" s="939"/>
      <c r="AJ110" s="923"/>
      <c r="AK110" s="923"/>
      <c r="AL110" s="920"/>
      <c r="AM110" s="923"/>
      <c r="AN110" s="1034"/>
      <c r="AO110" s="979"/>
      <c r="AP110" s="198"/>
      <c r="AQ110" s="198"/>
      <c r="AR110" s="198"/>
      <c r="AS110" s="198"/>
      <c r="AT110" s="198"/>
      <c r="AU110" s="198"/>
      <c r="AV110" s="198"/>
      <c r="AW110" s="198"/>
      <c r="AX110" s="198"/>
      <c r="AY110" s="198"/>
      <c r="AZ110" s="198"/>
      <c r="BA110" s="198"/>
      <c r="BB110" s="198"/>
      <c r="BC110" s="198"/>
      <c r="BD110" s="198"/>
      <c r="BE110" s="198"/>
      <c r="BF110" s="198"/>
      <c r="BG110" s="198"/>
      <c r="BH110" s="198"/>
      <c r="BI110" s="198"/>
      <c r="BJ110" s="997"/>
      <c r="BK110" s="178"/>
      <c r="BL110" s="190" t="s">
        <v>255</v>
      </c>
      <c r="BM110" s="191">
        <v>420700</v>
      </c>
      <c r="BN110" s="935"/>
      <c r="BO110" s="221">
        <v>4200</v>
      </c>
      <c r="BP110" s="193" t="s">
        <v>245</v>
      </c>
      <c r="BQ110" s="194" t="s">
        <v>246</v>
      </c>
      <c r="BR110" s="195" t="s">
        <v>244</v>
      </c>
      <c r="BS110" s="196" t="s">
        <v>247</v>
      </c>
      <c r="BT110" s="193" t="s">
        <v>244</v>
      </c>
      <c r="BU110" s="222">
        <v>2.1</v>
      </c>
      <c r="BV110" s="214"/>
      <c r="BW110" s="962"/>
      <c r="BX110" s="189"/>
      <c r="BY110" s="935"/>
      <c r="BZ110" s="1055"/>
      <c r="CA110" s="935"/>
      <c r="CB110" s="995"/>
      <c r="CC110" s="923"/>
      <c r="CD110" s="923"/>
      <c r="CE110" s="923"/>
      <c r="CF110" s="920"/>
      <c r="CG110" s="923"/>
      <c r="CH110" s="987"/>
      <c r="CI110" s="989"/>
      <c r="CJ110" s="932"/>
      <c r="CK110" s="1013"/>
      <c r="CL110" s="989"/>
      <c r="CM110" s="1011" t="s">
        <v>298</v>
      </c>
      <c r="CN110" s="1012">
        <v>8700</v>
      </c>
      <c r="CO110" s="1013">
        <v>9700</v>
      </c>
      <c r="CP110" s="935"/>
      <c r="CQ110" s="1055"/>
      <c r="CR110" s="935"/>
      <c r="CS110" s="1014"/>
      <c r="CT110" s="935"/>
      <c r="CU110" s="1055"/>
      <c r="CV110" s="935"/>
      <c r="CW110" s="995"/>
      <c r="CX110" s="1017"/>
      <c r="CY110" s="923"/>
      <c r="CZ110" s="1017"/>
      <c r="DA110" s="920"/>
      <c r="DB110" s="1017"/>
      <c r="DC110" s="987"/>
      <c r="DD110" s="935"/>
      <c r="DE110" s="1023"/>
      <c r="DF110" s="1025"/>
      <c r="DG110" s="1025"/>
      <c r="DH110" s="1085"/>
      <c r="DI110" s="935"/>
      <c r="DJ110" s="1014"/>
      <c r="DK110" s="184"/>
      <c r="DL110" s="184"/>
    </row>
    <row r="111" spans="1:116" s="185" customFormat="1" ht="17.45" customHeight="1">
      <c r="A111" s="1064"/>
      <c r="B111" s="944"/>
      <c r="C111" s="1088"/>
      <c r="D111" s="1030"/>
      <c r="E111" s="1064"/>
      <c r="F111" s="177"/>
      <c r="G111" s="992"/>
      <c r="H111" s="1006"/>
      <c r="I111" s="992"/>
      <c r="J111" s="1006"/>
      <c r="K111" s="935"/>
      <c r="L111" s="1048"/>
      <c r="M111" s="1045"/>
      <c r="N111" s="1046"/>
      <c r="O111" s="1031"/>
      <c r="P111" s="1031"/>
      <c r="Q111" s="1032"/>
      <c r="R111" s="1031"/>
      <c r="S111" s="1035"/>
      <c r="T111" s="1035"/>
      <c r="U111" s="1048"/>
      <c r="V111" s="1045"/>
      <c r="W111" s="1046"/>
      <c r="X111" s="1031"/>
      <c r="Y111" s="1031"/>
      <c r="Z111" s="1032"/>
      <c r="AA111" s="1031"/>
      <c r="AB111" s="1035"/>
      <c r="AC111" s="980"/>
      <c r="AD111" s="962"/>
      <c r="AE111" s="1037"/>
      <c r="AF111" s="1039"/>
      <c r="AG111" s="1042"/>
      <c r="AH111" s="1044"/>
      <c r="AI111" s="939"/>
      <c r="AJ111" s="923"/>
      <c r="AK111" s="923"/>
      <c r="AL111" s="920"/>
      <c r="AM111" s="923"/>
      <c r="AN111" s="1034"/>
      <c r="AO111" s="980"/>
      <c r="AP111" s="198"/>
      <c r="AQ111" s="198"/>
      <c r="AR111" s="198"/>
      <c r="AS111" s="198"/>
      <c r="AT111" s="198"/>
      <c r="AU111" s="198"/>
      <c r="AV111" s="198"/>
      <c r="AW111" s="198"/>
      <c r="AX111" s="198"/>
      <c r="AY111" s="198"/>
      <c r="AZ111" s="198"/>
      <c r="BA111" s="198"/>
      <c r="BB111" s="198"/>
      <c r="BC111" s="198"/>
      <c r="BD111" s="198"/>
      <c r="BE111" s="198"/>
      <c r="BF111" s="198"/>
      <c r="BG111" s="198"/>
      <c r="BH111" s="198"/>
      <c r="BI111" s="198"/>
      <c r="BJ111" s="997"/>
      <c r="BK111" s="178"/>
      <c r="BL111" s="190" t="s">
        <v>256</v>
      </c>
      <c r="BM111" s="191">
        <v>461000</v>
      </c>
      <c r="BN111" s="935"/>
      <c r="BO111" s="221">
        <v>4610</v>
      </c>
      <c r="BP111" s="193" t="s">
        <v>245</v>
      </c>
      <c r="BQ111" s="194" t="s">
        <v>246</v>
      </c>
      <c r="BR111" s="195" t="s">
        <v>244</v>
      </c>
      <c r="BS111" s="196" t="s">
        <v>247</v>
      </c>
      <c r="BT111" s="193" t="s">
        <v>244</v>
      </c>
      <c r="BU111" s="222">
        <v>1.9</v>
      </c>
      <c r="BV111" s="214"/>
      <c r="BW111" s="962"/>
      <c r="BX111" s="189" t="s">
        <v>258</v>
      </c>
      <c r="BY111" s="935"/>
      <c r="BZ111" s="1056"/>
      <c r="CA111" s="935"/>
      <c r="CB111" s="996"/>
      <c r="CC111" s="983"/>
      <c r="CD111" s="983"/>
      <c r="CE111" s="983"/>
      <c r="CF111" s="985"/>
      <c r="CG111" s="983"/>
      <c r="CH111" s="988"/>
      <c r="CI111" s="989"/>
      <c r="CJ111" s="1057"/>
      <c r="CK111" s="1053"/>
      <c r="CL111" s="989"/>
      <c r="CM111" s="1051"/>
      <c r="CN111" s="1052"/>
      <c r="CO111" s="1053"/>
      <c r="CP111" s="935"/>
      <c r="CQ111" s="1056"/>
      <c r="CR111" s="935"/>
      <c r="CS111" s="1015"/>
      <c r="CT111" s="935"/>
      <c r="CU111" s="1056"/>
      <c r="CV111" s="935"/>
      <c r="CW111" s="996"/>
      <c r="CX111" s="1018"/>
      <c r="CY111" s="983"/>
      <c r="CZ111" s="1018"/>
      <c r="DA111" s="985"/>
      <c r="DB111" s="1018"/>
      <c r="DC111" s="988"/>
      <c r="DD111" s="935"/>
      <c r="DE111" s="1024"/>
      <c r="DF111" s="1026"/>
      <c r="DG111" s="1026"/>
      <c r="DH111" s="1086"/>
      <c r="DI111" s="935"/>
      <c r="DJ111" s="1015"/>
      <c r="DK111" s="184"/>
      <c r="DL111" s="184"/>
    </row>
    <row r="112" spans="1:116" s="185" customFormat="1" ht="17.45" customHeight="1">
      <c r="A112" s="950" t="s">
        <v>190</v>
      </c>
      <c r="B112" s="944"/>
      <c r="C112" s="1027" t="s">
        <v>299</v>
      </c>
      <c r="D112" s="948" t="s">
        <v>250</v>
      </c>
      <c r="E112" s="950" t="s">
        <v>291</v>
      </c>
      <c r="F112" s="177"/>
      <c r="G112" s="952">
        <v>174020</v>
      </c>
      <c r="H112" s="954">
        <v>257340</v>
      </c>
      <c r="I112" s="952">
        <v>170980</v>
      </c>
      <c r="J112" s="954">
        <v>254300</v>
      </c>
      <c r="K112" s="935" t="s">
        <v>244</v>
      </c>
      <c r="L112" s="931">
        <v>1620</v>
      </c>
      <c r="M112" s="933">
        <v>2450</v>
      </c>
      <c r="N112" s="938" t="s">
        <v>245</v>
      </c>
      <c r="O112" s="922" t="s">
        <v>246</v>
      </c>
      <c r="P112" s="922" t="s">
        <v>244</v>
      </c>
      <c r="Q112" s="919" t="s">
        <v>247</v>
      </c>
      <c r="R112" s="922" t="s">
        <v>244</v>
      </c>
      <c r="S112" s="925">
        <v>3.2</v>
      </c>
      <c r="T112" s="928">
        <v>3.1</v>
      </c>
      <c r="U112" s="931">
        <v>1590</v>
      </c>
      <c r="V112" s="933">
        <v>2420</v>
      </c>
      <c r="W112" s="938" t="s">
        <v>245</v>
      </c>
      <c r="X112" s="922" t="s">
        <v>246</v>
      </c>
      <c r="Y112" s="922" t="s">
        <v>244</v>
      </c>
      <c r="Z112" s="919" t="s">
        <v>247</v>
      </c>
      <c r="AA112" s="922" t="s">
        <v>244</v>
      </c>
      <c r="AB112" s="925">
        <v>3.1</v>
      </c>
      <c r="AC112" s="959">
        <v>3</v>
      </c>
      <c r="AD112" s="997" t="s">
        <v>244</v>
      </c>
      <c r="AE112" s="1097">
        <v>166640</v>
      </c>
      <c r="AF112" s="1100">
        <v>83320</v>
      </c>
      <c r="AG112" s="1101">
        <v>1660</v>
      </c>
      <c r="AH112" s="1102">
        <v>830</v>
      </c>
      <c r="AI112" s="1103" t="s">
        <v>245</v>
      </c>
      <c r="AJ112" s="982" t="s">
        <v>246</v>
      </c>
      <c r="AK112" s="982" t="s">
        <v>244</v>
      </c>
      <c r="AL112" s="984" t="s">
        <v>247</v>
      </c>
      <c r="AM112" s="982" t="s">
        <v>244</v>
      </c>
      <c r="AN112" s="1104">
        <v>2.9</v>
      </c>
      <c r="AO112" s="959">
        <v>2.9</v>
      </c>
      <c r="AP112" s="972" t="s">
        <v>244</v>
      </c>
      <c r="AQ112" s="969">
        <v>149970</v>
      </c>
      <c r="AR112" s="972" t="s">
        <v>244</v>
      </c>
      <c r="AS112" s="973">
        <v>1490</v>
      </c>
      <c r="AT112" s="922" t="s">
        <v>245</v>
      </c>
      <c r="AU112" s="922" t="s">
        <v>246</v>
      </c>
      <c r="AV112" s="922" t="s">
        <v>244</v>
      </c>
      <c r="AW112" s="919" t="s">
        <v>247</v>
      </c>
      <c r="AX112" s="922" t="s">
        <v>244</v>
      </c>
      <c r="AY112" s="978">
        <v>2.9</v>
      </c>
      <c r="AZ112" s="972" t="s">
        <v>244</v>
      </c>
      <c r="BA112" s="969">
        <v>16660</v>
      </c>
      <c r="BB112" s="972" t="s">
        <v>244</v>
      </c>
      <c r="BC112" s="973">
        <v>160</v>
      </c>
      <c r="BD112" s="922" t="s">
        <v>245</v>
      </c>
      <c r="BE112" s="922" t="s">
        <v>246</v>
      </c>
      <c r="BF112" s="922" t="s">
        <v>244</v>
      </c>
      <c r="BG112" s="919" t="s">
        <v>247</v>
      </c>
      <c r="BH112" s="922" t="s">
        <v>244</v>
      </c>
      <c r="BI112" s="978">
        <v>2.8</v>
      </c>
      <c r="BJ112" s="993"/>
      <c r="BK112" s="178"/>
      <c r="BL112" s="190" t="s">
        <v>257</v>
      </c>
      <c r="BM112" s="191">
        <v>501200</v>
      </c>
      <c r="BN112" s="935"/>
      <c r="BO112" s="221">
        <v>5010</v>
      </c>
      <c r="BP112" s="193" t="s">
        <v>245</v>
      </c>
      <c r="BQ112" s="194" t="s">
        <v>246</v>
      </c>
      <c r="BR112" s="195" t="s">
        <v>244</v>
      </c>
      <c r="BS112" s="196" t="s">
        <v>247</v>
      </c>
      <c r="BT112" s="193" t="s">
        <v>244</v>
      </c>
      <c r="BU112" s="222">
        <v>2</v>
      </c>
      <c r="BV112" s="214"/>
      <c r="BW112" s="962"/>
      <c r="BX112" s="202" t="s">
        <v>260</v>
      </c>
      <c r="BY112" s="935" t="s">
        <v>244</v>
      </c>
      <c r="BZ112" s="1054">
        <v>30590</v>
      </c>
      <c r="CA112" s="935" t="s">
        <v>244</v>
      </c>
      <c r="CB112" s="994">
        <v>240</v>
      </c>
      <c r="CC112" s="982" t="s">
        <v>245</v>
      </c>
      <c r="CD112" s="982" t="s">
        <v>246</v>
      </c>
      <c r="CE112" s="982" t="s">
        <v>244</v>
      </c>
      <c r="CF112" s="984" t="s">
        <v>247</v>
      </c>
      <c r="CG112" s="982" t="s">
        <v>244</v>
      </c>
      <c r="CH112" s="986">
        <v>6.5</v>
      </c>
      <c r="CI112" s="989" t="s">
        <v>244</v>
      </c>
      <c r="CJ112" s="931">
        <v>2100</v>
      </c>
      <c r="CK112" s="1058">
        <v>2300</v>
      </c>
      <c r="CL112" s="989" t="s">
        <v>244</v>
      </c>
      <c r="CM112" s="1059" t="s">
        <v>292</v>
      </c>
      <c r="CN112" s="1060">
        <v>25700</v>
      </c>
      <c r="CO112" s="1058">
        <v>28600</v>
      </c>
      <c r="CP112" s="935" t="s">
        <v>249</v>
      </c>
      <c r="CQ112" s="1054">
        <v>1330</v>
      </c>
      <c r="CR112" s="935" t="s">
        <v>249</v>
      </c>
      <c r="CS112" s="1009" t="s">
        <v>300</v>
      </c>
      <c r="CT112" s="935" t="s">
        <v>249</v>
      </c>
      <c r="CU112" s="1054">
        <v>24530</v>
      </c>
      <c r="CV112" s="935" t="s">
        <v>201</v>
      </c>
      <c r="CW112" s="994">
        <v>240</v>
      </c>
      <c r="CX112" s="1016" t="s">
        <v>245</v>
      </c>
      <c r="CY112" s="982" t="s">
        <v>246</v>
      </c>
      <c r="CZ112" s="1016" t="s">
        <v>244</v>
      </c>
      <c r="DA112" s="984" t="s">
        <v>247</v>
      </c>
      <c r="DB112" s="1016" t="s">
        <v>244</v>
      </c>
      <c r="DC112" s="986">
        <v>1</v>
      </c>
      <c r="DD112" s="935" t="s">
        <v>249</v>
      </c>
      <c r="DE112" s="1019" t="s">
        <v>354</v>
      </c>
      <c r="DF112" s="1021" t="s">
        <v>354</v>
      </c>
      <c r="DG112" s="1021" t="s">
        <v>354</v>
      </c>
      <c r="DH112" s="1087" t="s">
        <v>354</v>
      </c>
      <c r="DI112" s="203"/>
      <c r="DJ112" s="1062" t="s">
        <v>301</v>
      </c>
      <c r="DK112" s="184"/>
      <c r="DL112" s="184"/>
    </row>
    <row r="113" spans="1:116" s="185" customFormat="1" ht="17.45" customHeight="1">
      <c r="A113" s="951"/>
      <c r="B113" s="944"/>
      <c r="C113" s="1028"/>
      <c r="D113" s="949"/>
      <c r="E113" s="951"/>
      <c r="F113" s="177"/>
      <c r="G113" s="953"/>
      <c r="H113" s="955"/>
      <c r="I113" s="953"/>
      <c r="J113" s="955"/>
      <c r="K113" s="935"/>
      <c r="L113" s="932"/>
      <c r="M113" s="934"/>
      <c r="N113" s="939"/>
      <c r="O113" s="923"/>
      <c r="P113" s="923"/>
      <c r="Q113" s="920"/>
      <c r="R113" s="923"/>
      <c r="S113" s="926"/>
      <c r="T113" s="929"/>
      <c r="U113" s="932"/>
      <c r="V113" s="934"/>
      <c r="W113" s="939"/>
      <c r="X113" s="923"/>
      <c r="Y113" s="923"/>
      <c r="Z113" s="920"/>
      <c r="AA113" s="923"/>
      <c r="AB113" s="926"/>
      <c r="AC113" s="960"/>
      <c r="AD113" s="997"/>
      <c r="AE113" s="1098"/>
      <c r="AF113" s="966"/>
      <c r="AG113" s="968"/>
      <c r="AH113" s="934"/>
      <c r="AI113" s="939"/>
      <c r="AJ113" s="923"/>
      <c r="AK113" s="923"/>
      <c r="AL113" s="920"/>
      <c r="AM113" s="923"/>
      <c r="AN113" s="926"/>
      <c r="AO113" s="960"/>
      <c r="AP113" s="972"/>
      <c r="AQ113" s="970"/>
      <c r="AR113" s="972"/>
      <c r="AS113" s="974"/>
      <c r="AT113" s="923"/>
      <c r="AU113" s="923"/>
      <c r="AV113" s="923"/>
      <c r="AW113" s="920"/>
      <c r="AX113" s="923"/>
      <c r="AY113" s="979"/>
      <c r="AZ113" s="972"/>
      <c r="BA113" s="970"/>
      <c r="BB113" s="972"/>
      <c r="BC113" s="974"/>
      <c r="BD113" s="923"/>
      <c r="BE113" s="923"/>
      <c r="BF113" s="923"/>
      <c r="BG113" s="920"/>
      <c r="BH113" s="923"/>
      <c r="BI113" s="979"/>
      <c r="BJ113" s="993"/>
      <c r="BK113" s="178"/>
      <c r="BL113" s="190" t="s">
        <v>259</v>
      </c>
      <c r="BM113" s="191">
        <v>541500</v>
      </c>
      <c r="BN113" s="935"/>
      <c r="BO113" s="221">
        <v>5410</v>
      </c>
      <c r="BP113" s="193" t="s">
        <v>245</v>
      </c>
      <c r="BQ113" s="194" t="s">
        <v>246</v>
      </c>
      <c r="BR113" s="195" t="s">
        <v>244</v>
      </c>
      <c r="BS113" s="196" t="s">
        <v>247</v>
      </c>
      <c r="BT113" s="193" t="s">
        <v>244</v>
      </c>
      <c r="BU113" s="222">
        <v>2</v>
      </c>
      <c r="BV113" s="214"/>
      <c r="BW113" s="962"/>
      <c r="BX113" s="189"/>
      <c r="BY113" s="935"/>
      <c r="BZ113" s="1055"/>
      <c r="CA113" s="935"/>
      <c r="CB113" s="995"/>
      <c r="CC113" s="923"/>
      <c r="CD113" s="923"/>
      <c r="CE113" s="923"/>
      <c r="CF113" s="920"/>
      <c r="CG113" s="923"/>
      <c r="CH113" s="987"/>
      <c r="CI113" s="989"/>
      <c r="CJ113" s="932"/>
      <c r="CK113" s="1013"/>
      <c r="CL113" s="989"/>
      <c r="CM113" s="1011"/>
      <c r="CN113" s="1012"/>
      <c r="CO113" s="1013"/>
      <c r="CP113" s="935"/>
      <c r="CQ113" s="1055"/>
      <c r="CR113" s="935"/>
      <c r="CS113" s="1010"/>
      <c r="CT113" s="935"/>
      <c r="CU113" s="1055"/>
      <c r="CV113" s="935"/>
      <c r="CW113" s="995"/>
      <c r="CX113" s="1017"/>
      <c r="CY113" s="923"/>
      <c r="CZ113" s="1017"/>
      <c r="DA113" s="920"/>
      <c r="DB113" s="1017"/>
      <c r="DC113" s="987"/>
      <c r="DD113" s="935"/>
      <c r="DE113" s="1020"/>
      <c r="DF113" s="1022"/>
      <c r="DG113" s="1022"/>
      <c r="DH113" s="1083"/>
      <c r="DI113" s="203"/>
      <c r="DJ113" s="1063"/>
      <c r="DK113" s="184"/>
      <c r="DL113" s="184"/>
    </row>
    <row r="114" spans="1:116" s="185" customFormat="1" ht="17.45" customHeight="1">
      <c r="A114" s="951"/>
      <c r="B114" s="944"/>
      <c r="C114" s="1028"/>
      <c r="D114" s="949"/>
      <c r="E114" s="951"/>
      <c r="F114" s="177"/>
      <c r="G114" s="953"/>
      <c r="H114" s="955"/>
      <c r="I114" s="953"/>
      <c r="J114" s="955"/>
      <c r="K114" s="935"/>
      <c r="L114" s="932"/>
      <c r="M114" s="934"/>
      <c r="N114" s="939"/>
      <c r="O114" s="923"/>
      <c r="P114" s="923"/>
      <c r="Q114" s="920"/>
      <c r="R114" s="923"/>
      <c r="S114" s="926"/>
      <c r="T114" s="929"/>
      <c r="U114" s="932"/>
      <c r="V114" s="934"/>
      <c r="W114" s="939"/>
      <c r="X114" s="923"/>
      <c r="Y114" s="923"/>
      <c r="Z114" s="920"/>
      <c r="AA114" s="923"/>
      <c r="AB114" s="926"/>
      <c r="AC114" s="960"/>
      <c r="AD114" s="997"/>
      <c r="AE114" s="1098"/>
      <c r="AF114" s="966"/>
      <c r="AG114" s="968"/>
      <c r="AH114" s="934"/>
      <c r="AI114" s="939"/>
      <c r="AJ114" s="923"/>
      <c r="AK114" s="923"/>
      <c r="AL114" s="920"/>
      <c r="AM114" s="923"/>
      <c r="AN114" s="926"/>
      <c r="AO114" s="960"/>
      <c r="AP114" s="972"/>
      <c r="AQ114" s="970"/>
      <c r="AR114" s="972"/>
      <c r="AS114" s="974"/>
      <c r="AT114" s="923"/>
      <c r="AU114" s="923"/>
      <c r="AV114" s="923"/>
      <c r="AW114" s="920"/>
      <c r="AX114" s="923"/>
      <c r="AY114" s="979"/>
      <c r="AZ114" s="972"/>
      <c r="BA114" s="970"/>
      <c r="BB114" s="972"/>
      <c r="BC114" s="974"/>
      <c r="BD114" s="923"/>
      <c r="BE114" s="923"/>
      <c r="BF114" s="923"/>
      <c r="BG114" s="920"/>
      <c r="BH114" s="923"/>
      <c r="BI114" s="979"/>
      <c r="BJ114" s="993"/>
      <c r="BK114" s="178"/>
      <c r="BL114" s="190" t="s">
        <v>261</v>
      </c>
      <c r="BM114" s="191">
        <v>581700</v>
      </c>
      <c r="BN114" s="935"/>
      <c r="BO114" s="221">
        <v>5810</v>
      </c>
      <c r="BP114" s="193" t="s">
        <v>245</v>
      </c>
      <c r="BQ114" s="194" t="s">
        <v>246</v>
      </c>
      <c r="BR114" s="195" t="s">
        <v>244</v>
      </c>
      <c r="BS114" s="196" t="s">
        <v>247</v>
      </c>
      <c r="BT114" s="193" t="s">
        <v>244</v>
      </c>
      <c r="BU114" s="222">
        <v>2.1</v>
      </c>
      <c r="BV114" s="214"/>
      <c r="BW114" s="962"/>
      <c r="BX114" s="189"/>
      <c r="BY114" s="935"/>
      <c r="BZ114" s="1055"/>
      <c r="CA114" s="935"/>
      <c r="CB114" s="995"/>
      <c r="CC114" s="923"/>
      <c r="CD114" s="923"/>
      <c r="CE114" s="923"/>
      <c r="CF114" s="920"/>
      <c r="CG114" s="923"/>
      <c r="CH114" s="987"/>
      <c r="CI114" s="989"/>
      <c r="CJ114" s="932"/>
      <c r="CK114" s="1013"/>
      <c r="CL114" s="989"/>
      <c r="CM114" s="1011" t="s">
        <v>295</v>
      </c>
      <c r="CN114" s="1012">
        <v>14200</v>
      </c>
      <c r="CO114" s="1013">
        <v>15700</v>
      </c>
      <c r="CP114" s="935"/>
      <c r="CQ114" s="1055"/>
      <c r="CR114" s="935"/>
      <c r="CS114" s="1010"/>
      <c r="CT114" s="935"/>
      <c r="CU114" s="1055"/>
      <c r="CV114" s="935"/>
      <c r="CW114" s="995"/>
      <c r="CX114" s="1017"/>
      <c r="CY114" s="923"/>
      <c r="CZ114" s="1017"/>
      <c r="DA114" s="920"/>
      <c r="DB114" s="1017"/>
      <c r="DC114" s="987"/>
      <c r="DD114" s="935"/>
      <c r="DE114" s="1020"/>
      <c r="DF114" s="1022"/>
      <c r="DG114" s="1022"/>
      <c r="DH114" s="1083"/>
      <c r="DI114" s="203"/>
      <c r="DJ114" s="204" t="s">
        <v>302</v>
      </c>
      <c r="DK114" s="184"/>
      <c r="DL114" s="184"/>
    </row>
    <row r="115" spans="1:116" s="185" customFormat="1" ht="17.45" customHeight="1">
      <c r="A115" s="1089"/>
      <c r="B115" s="944"/>
      <c r="C115" s="1028"/>
      <c r="D115" s="949"/>
      <c r="E115" s="1089"/>
      <c r="F115" s="177"/>
      <c r="G115" s="1090"/>
      <c r="H115" s="1091"/>
      <c r="I115" s="1090"/>
      <c r="J115" s="1091"/>
      <c r="K115" s="935"/>
      <c r="L115" s="1092"/>
      <c r="M115" s="1093"/>
      <c r="N115" s="940"/>
      <c r="O115" s="924"/>
      <c r="P115" s="924"/>
      <c r="Q115" s="921"/>
      <c r="R115" s="924"/>
      <c r="S115" s="927"/>
      <c r="T115" s="930"/>
      <c r="U115" s="932"/>
      <c r="V115" s="934"/>
      <c r="W115" s="940"/>
      <c r="X115" s="924"/>
      <c r="Y115" s="924"/>
      <c r="Z115" s="921"/>
      <c r="AA115" s="924"/>
      <c r="AB115" s="927"/>
      <c r="AC115" s="961"/>
      <c r="AD115" s="997"/>
      <c r="AE115" s="1099"/>
      <c r="AF115" s="1096"/>
      <c r="AG115" s="1094"/>
      <c r="AH115" s="1093"/>
      <c r="AI115" s="940"/>
      <c r="AJ115" s="924"/>
      <c r="AK115" s="924"/>
      <c r="AL115" s="921"/>
      <c r="AM115" s="924"/>
      <c r="AN115" s="927"/>
      <c r="AO115" s="961"/>
      <c r="AP115" s="972"/>
      <c r="AQ115" s="971"/>
      <c r="AR115" s="972"/>
      <c r="AS115" s="975"/>
      <c r="AT115" s="976"/>
      <c r="AU115" s="976"/>
      <c r="AV115" s="976"/>
      <c r="AW115" s="977"/>
      <c r="AX115" s="976"/>
      <c r="AY115" s="980"/>
      <c r="AZ115" s="972"/>
      <c r="BA115" s="971"/>
      <c r="BB115" s="972"/>
      <c r="BC115" s="975"/>
      <c r="BD115" s="976"/>
      <c r="BE115" s="976"/>
      <c r="BF115" s="976"/>
      <c r="BG115" s="977"/>
      <c r="BH115" s="976"/>
      <c r="BI115" s="980"/>
      <c r="BJ115" s="993"/>
      <c r="BK115" s="178"/>
      <c r="BL115" s="190" t="s">
        <v>262</v>
      </c>
      <c r="BM115" s="191">
        <v>622000</v>
      </c>
      <c r="BN115" s="935"/>
      <c r="BO115" s="221">
        <v>6220</v>
      </c>
      <c r="BP115" s="193" t="s">
        <v>245</v>
      </c>
      <c r="BQ115" s="194" t="s">
        <v>246</v>
      </c>
      <c r="BR115" s="195" t="s">
        <v>244</v>
      </c>
      <c r="BS115" s="196" t="s">
        <v>247</v>
      </c>
      <c r="BT115" s="193" t="s">
        <v>244</v>
      </c>
      <c r="BU115" s="222">
        <v>2</v>
      </c>
      <c r="BV115" s="214"/>
      <c r="BW115" s="962"/>
      <c r="BX115" s="189"/>
      <c r="BY115" s="935"/>
      <c r="BZ115" s="1055"/>
      <c r="CA115" s="935"/>
      <c r="CB115" s="995"/>
      <c r="CC115" s="923"/>
      <c r="CD115" s="923"/>
      <c r="CE115" s="923"/>
      <c r="CF115" s="920"/>
      <c r="CG115" s="923"/>
      <c r="CH115" s="987"/>
      <c r="CI115" s="989"/>
      <c r="CJ115" s="932"/>
      <c r="CK115" s="1013"/>
      <c r="CL115" s="989"/>
      <c r="CM115" s="1011"/>
      <c r="CN115" s="1012"/>
      <c r="CO115" s="1013"/>
      <c r="CP115" s="935"/>
      <c r="CQ115" s="1055"/>
      <c r="CR115" s="935"/>
      <c r="CS115" s="1010"/>
      <c r="CT115" s="935"/>
      <c r="CU115" s="1055"/>
      <c r="CV115" s="935"/>
      <c r="CW115" s="995"/>
      <c r="CX115" s="1017"/>
      <c r="CY115" s="923"/>
      <c r="CZ115" s="1017"/>
      <c r="DA115" s="920"/>
      <c r="DB115" s="1017"/>
      <c r="DC115" s="987"/>
      <c r="DD115" s="935"/>
      <c r="DE115" s="1020"/>
      <c r="DF115" s="1022"/>
      <c r="DG115" s="1022"/>
      <c r="DH115" s="1083"/>
      <c r="DI115" s="203"/>
      <c r="DJ115" s="205">
        <v>0.8</v>
      </c>
      <c r="DK115" s="184"/>
      <c r="DL115" s="184"/>
    </row>
    <row r="116" spans="1:116" s="185" customFormat="1" ht="17.45" customHeight="1">
      <c r="A116" s="1002" t="s">
        <v>191</v>
      </c>
      <c r="B116" s="944"/>
      <c r="C116" s="1028"/>
      <c r="D116" s="949"/>
      <c r="E116" s="1002" t="s">
        <v>50</v>
      </c>
      <c r="F116" s="177"/>
      <c r="G116" s="1003">
        <v>257340</v>
      </c>
      <c r="H116" s="1004"/>
      <c r="I116" s="1003">
        <v>254300</v>
      </c>
      <c r="J116" s="1004"/>
      <c r="K116" s="935" t="s">
        <v>244</v>
      </c>
      <c r="L116" s="1047">
        <v>2450</v>
      </c>
      <c r="M116" s="1043"/>
      <c r="N116" s="939" t="s">
        <v>245</v>
      </c>
      <c r="O116" s="923" t="s">
        <v>246</v>
      </c>
      <c r="P116" s="923" t="s">
        <v>244</v>
      </c>
      <c r="Q116" s="920" t="s">
        <v>247</v>
      </c>
      <c r="R116" s="923" t="s">
        <v>244</v>
      </c>
      <c r="S116" s="1033">
        <v>3.1</v>
      </c>
      <c r="T116" s="1034"/>
      <c r="U116" s="1047">
        <v>2420</v>
      </c>
      <c r="V116" s="1043"/>
      <c r="W116" s="939" t="s">
        <v>245</v>
      </c>
      <c r="X116" s="923" t="s">
        <v>246</v>
      </c>
      <c r="Y116" s="923" t="s">
        <v>244</v>
      </c>
      <c r="Z116" s="920" t="s">
        <v>247</v>
      </c>
      <c r="AA116" s="923" t="s">
        <v>244</v>
      </c>
      <c r="AB116" s="1033">
        <v>3</v>
      </c>
      <c r="AC116" s="979"/>
      <c r="AD116" s="997" t="s">
        <v>244</v>
      </c>
      <c r="AE116" s="1105">
        <v>83320</v>
      </c>
      <c r="AF116" s="1038"/>
      <c r="AG116" s="1041">
        <v>830</v>
      </c>
      <c r="AH116" s="1043"/>
      <c r="AI116" s="939" t="s">
        <v>245</v>
      </c>
      <c r="AJ116" s="923" t="s">
        <v>246</v>
      </c>
      <c r="AK116" s="923" t="s">
        <v>244</v>
      </c>
      <c r="AL116" s="920" t="s">
        <v>247</v>
      </c>
      <c r="AM116" s="923" t="s">
        <v>244</v>
      </c>
      <c r="AN116" s="1033">
        <v>2.9</v>
      </c>
      <c r="AO116" s="979"/>
      <c r="AP116" s="198"/>
      <c r="AQ116" s="198"/>
      <c r="AR116" s="198"/>
      <c r="AS116" s="198"/>
      <c r="AT116" s="198"/>
      <c r="AU116" s="198"/>
      <c r="AV116" s="198"/>
      <c r="AW116" s="198"/>
      <c r="AX116" s="198"/>
      <c r="AY116" s="198"/>
      <c r="AZ116" s="198"/>
      <c r="BA116" s="198"/>
      <c r="BB116" s="198"/>
      <c r="BC116" s="198"/>
      <c r="BD116" s="198"/>
      <c r="BE116" s="198"/>
      <c r="BF116" s="198"/>
      <c r="BG116" s="198"/>
      <c r="BH116" s="198"/>
      <c r="BI116" s="198"/>
      <c r="BJ116" s="997"/>
      <c r="BK116" s="178"/>
      <c r="BL116" s="190" t="s">
        <v>303</v>
      </c>
      <c r="BM116" s="191">
        <v>662200</v>
      </c>
      <c r="BN116" s="935"/>
      <c r="BO116" s="221">
        <v>6620</v>
      </c>
      <c r="BP116" s="193" t="s">
        <v>245</v>
      </c>
      <c r="BQ116" s="194" t="s">
        <v>246</v>
      </c>
      <c r="BR116" s="195" t="s">
        <v>244</v>
      </c>
      <c r="BS116" s="196" t="s">
        <v>247</v>
      </c>
      <c r="BT116" s="193" t="s">
        <v>244</v>
      </c>
      <c r="BU116" s="222">
        <v>2</v>
      </c>
      <c r="BV116" s="214"/>
      <c r="BW116" s="962"/>
      <c r="BX116" s="189"/>
      <c r="BY116" s="935"/>
      <c r="BZ116" s="1055"/>
      <c r="CA116" s="935"/>
      <c r="CB116" s="995"/>
      <c r="CC116" s="923"/>
      <c r="CD116" s="923"/>
      <c r="CE116" s="923"/>
      <c r="CF116" s="920"/>
      <c r="CG116" s="923"/>
      <c r="CH116" s="987"/>
      <c r="CI116" s="989"/>
      <c r="CJ116" s="932"/>
      <c r="CK116" s="1013"/>
      <c r="CL116" s="989"/>
      <c r="CM116" s="1011" t="s">
        <v>297</v>
      </c>
      <c r="CN116" s="1012">
        <v>12300</v>
      </c>
      <c r="CO116" s="1013">
        <v>13700</v>
      </c>
      <c r="CP116" s="935"/>
      <c r="CQ116" s="1055"/>
      <c r="CR116" s="935"/>
      <c r="CS116" s="1014">
        <v>0.08</v>
      </c>
      <c r="CT116" s="935"/>
      <c r="CU116" s="1055"/>
      <c r="CV116" s="935"/>
      <c r="CW116" s="995"/>
      <c r="CX116" s="1017"/>
      <c r="CY116" s="923"/>
      <c r="CZ116" s="1017"/>
      <c r="DA116" s="920"/>
      <c r="DB116" s="1017"/>
      <c r="DC116" s="987"/>
      <c r="DD116" s="935"/>
      <c r="DE116" s="1023">
        <v>0.02</v>
      </c>
      <c r="DF116" s="1025">
        <v>0.03</v>
      </c>
      <c r="DG116" s="1025">
        <v>0.05</v>
      </c>
      <c r="DH116" s="1085">
        <v>0.06</v>
      </c>
      <c r="DI116" s="203"/>
      <c r="DJ116" s="204" t="s">
        <v>304</v>
      </c>
      <c r="DK116" s="184"/>
      <c r="DL116" s="184"/>
    </row>
    <row r="117" spans="1:116" s="185" customFormat="1" ht="17.45" customHeight="1">
      <c r="A117" s="951"/>
      <c r="B117" s="944"/>
      <c r="C117" s="1028"/>
      <c r="D117" s="949"/>
      <c r="E117" s="951"/>
      <c r="F117" s="177"/>
      <c r="G117" s="991"/>
      <c r="H117" s="1005"/>
      <c r="I117" s="991"/>
      <c r="J117" s="1005"/>
      <c r="K117" s="935"/>
      <c r="L117" s="1000"/>
      <c r="M117" s="1044"/>
      <c r="N117" s="939"/>
      <c r="O117" s="923"/>
      <c r="P117" s="923"/>
      <c r="Q117" s="920"/>
      <c r="R117" s="923"/>
      <c r="S117" s="1034"/>
      <c r="T117" s="1034"/>
      <c r="U117" s="1000"/>
      <c r="V117" s="1044"/>
      <c r="W117" s="939"/>
      <c r="X117" s="923"/>
      <c r="Y117" s="923"/>
      <c r="Z117" s="920"/>
      <c r="AA117" s="923"/>
      <c r="AB117" s="1034"/>
      <c r="AC117" s="979"/>
      <c r="AD117" s="997"/>
      <c r="AE117" s="1106"/>
      <c r="AF117" s="1039"/>
      <c r="AG117" s="1042"/>
      <c r="AH117" s="1044"/>
      <c r="AI117" s="939"/>
      <c r="AJ117" s="923"/>
      <c r="AK117" s="923"/>
      <c r="AL117" s="920"/>
      <c r="AM117" s="923"/>
      <c r="AN117" s="1034"/>
      <c r="AO117" s="979"/>
      <c r="AP117" s="198"/>
      <c r="AQ117" s="198"/>
      <c r="AR117" s="198"/>
      <c r="AS117" s="198"/>
      <c r="AT117" s="198"/>
      <c r="AU117" s="198"/>
      <c r="AV117" s="198"/>
      <c r="AW117" s="198"/>
      <c r="AX117" s="198"/>
      <c r="AY117" s="198"/>
      <c r="AZ117" s="198"/>
      <c r="BA117" s="198"/>
      <c r="BB117" s="198"/>
      <c r="BC117" s="198"/>
      <c r="BD117" s="198"/>
      <c r="BE117" s="198"/>
      <c r="BF117" s="198"/>
      <c r="BG117" s="198"/>
      <c r="BH117" s="198"/>
      <c r="BI117" s="198"/>
      <c r="BJ117" s="997"/>
      <c r="BK117" s="178"/>
      <c r="BL117" s="190" t="s">
        <v>263</v>
      </c>
      <c r="BM117" s="191">
        <v>702500</v>
      </c>
      <c r="BN117" s="935"/>
      <c r="BO117" s="221">
        <v>7020</v>
      </c>
      <c r="BP117" s="193" t="s">
        <v>245</v>
      </c>
      <c r="BQ117" s="194" t="s">
        <v>246</v>
      </c>
      <c r="BR117" s="195" t="s">
        <v>244</v>
      </c>
      <c r="BS117" s="196" t="s">
        <v>247</v>
      </c>
      <c r="BT117" s="193" t="s">
        <v>244</v>
      </c>
      <c r="BU117" s="222">
        <v>2</v>
      </c>
      <c r="BV117" s="214"/>
      <c r="BW117" s="962"/>
      <c r="BX117" s="189"/>
      <c r="BY117" s="935"/>
      <c r="BZ117" s="1055"/>
      <c r="CA117" s="935"/>
      <c r="CB117" s="995"/>
      <c r="CC117" s="923"/>
      <c r="CD117" s="923"/>
      <c r="CE117" s="923"/>
      <c r="CF117" s="920"/>
      <c r="CG117" s="923"/>
      <c r="CH117" s="987"/>
      <c r="CI117" s="989"/>
      <c r="CJ117" s="932"/>
      <c r="CK117" s="1013"/>
      <c r="CL117" s="989"/>
      <c r="CM117" s="1011"/>
      <c r="CN117" s="1012"/>
      <c r="CO117" s="1013"/>
      <c r="CP117" s="935"/>
      <c r="CQ117" s="1055"/>
      <c r="CR117" s="935"/>
      <c r="CS117" s="1014"/>
      <c r="CT117" s="935"/>
      <c r="CU117" s="1055"/>
      <c r="CV117" s="935"/>
      <c r="CW117" s="995"/>
      <c r="CX117" s="1017"/>
      <c r="CY117" s="923"/>
      <c r="CZ117" s="1017"/>
      <c r="DA117" s="920"/>
      <c r="DB117" s="1017"/>
      <c r="DC117" s="987"/>
      <c r="DD117" s="935"/>
      <c r="DE117" s="1023"/>
      <c r="DF117" s="1025"/>
      <c r="DG117" s="1025"/>
      <c r="DH117" s="1085"/>
      <c r="DI117" s="203"/>
      <c r="DJ117" s="205">
        <v>0.75</v>
      </c>
      <c r="DK117" s="184"/>
      <c r="DL117" s="184"/>
    </row>
    <row r="118" spans="1:116" s="185" customFormat="1" ht="17.45" customHeight="1">
      <c r="A118" s="951"/>
      <c r="B118" s="944"/>
      <c r="C118" s="1028"/>
      <c r="D118" s="949"/>
      <c r="E118" s="951"/>
      <c r="F118" s="177"/>
      <c r="G118" s="991"/>
      <c r="H118" s="1005"/>
      <c r="I118" s="991"/>
      <c r="J118" s="1005"/>
      <c r="K118" s="935"/>
      <c r="L118" s="1000"/>
      <c r="M118" s="1044"/>
      <c r="N118" s="939"/>
      <c r="O118" s="923"/>
      <c r="P118" s="923"/>
      <c r="Q118" s="920"/>
      <c r="R118" s="923"/>
      <c r="S118" s="1034"/>
      <c r="T118" s="1034"/>
      <c r="U118" s="1000"/>
      <c r="V118" s="1044"/>
      <c r="W118" s="939"/>
      <c r="X118" s="923"/>
      <c r="Y118" s="923"/>
      <c r="Z118" s="920"/>
      <c r="AA118" s="923"/>
      <c r="AB118" s="1034"/>
      <c r="AC118" s="979"/>
      <c r="AD118" s="997"/>
      <c r="AE118" s="1106"/>
      <c r="AF118" s="1039"/>
      <c r="AG118" s="1042"/>
      <c r="AH118" s="1044"/>
      <c r="AI118" s="939"/>
      <c r="AJ118" s="923"/>
      <c r="AK118" s="923"/>
      <c r="AL118" s="920"/>
      <c r="AM118" s="923"/>
      <c r="AN118" s="1034"/>
      <c r="AO118" s="979"/>
      <c r="AP118" s="198"/>
      <c r="AQ118" s="198"/>
      <c r="AR118" s="198"/>
      <c r="AS118" s="198"/>
      <c r="AT118" s="198"/>
      <c r="AU118" s="198"/>
      <c r="AV118" s="198"/>
      <c r="AW118" s="198"/>
      <c r="AX118" s="198"/>
      <c r="AY118" s="198"/>
      <c r="AZ118" s="198"/>
      <c r="BA118" s="198"/>
      <c r="BB118" s="198"/>
      <c r="BC118" s="198"/>
      <c r="BD118" s="198"/>
      <c r="BE118" s="198"/>
      <c r="BF118" s="198"/>
      <c r="BG118" s="198"/>
      <c r="BH118" s="198"/>
      <c r="BI118" s="198"/>
      <c r="BJ118" s="997"/>
      <c r="BK118" s="178"/>
      <c r="BL118" s="190" t="s">
        <v>264</v>
      </c>
      <c r="BM118" s="191">
        <v>742700</v>
      </c>
      <c r="BN118" s="935"/>
      <c r="BO118" s="221">
        <v>7420</v>
      </c>
      <c r="BP118" s="193" t="s">
        <v>245</v>
      </c>
      <c r="BQ118" s="194" t="s">
        <v>246</v>
      </c>
      <c r="BR118" s="195" t="s">
        <v>244</v>
      </c>
      <c r="BS118" s="196" t="s">
        <v>247</v>
      </c>
      <c r="BT118" s="193" t="s">
        <v>244</v>
      </c>
      <c r="BU118" s="222">
        <v>2.1</v>
      </c>
      <c r="BV118" s="214"/>
      <c r="BW118" s="962"/>
      <c r="BX118" s="189"/>
      <c r="BY118" s="935"/>
      <c r="BZ118" s="1055"/>
      <c r="CA118" s="935"/>
      <c r="CB118" s="995"/>
      <c r="CC118" s="923"/>
      <c r="CD118" s="923"/>
      <c r="CE118" s="923"/>
      <c r="CF118" s="920"/>
      <c r="CG118" s="923"/>
      <c r="CH118" s="987"/>
      <c r="CI118" s="989"/>
      <c r="CJ118" s="932"/>
      <c r="CK118" s="1013"/>
      <c r="CL118" s="989"/>
      <c r="CM118" s="1011" t="s">
        <v>298</v>
      </c>
      <c r="CN118" s="1012">
        <v>11000</v>
      </c>
      <c r="CO118" s="1013">
        <v>12300</v>
      </c>
      <c r="CP118" s="935"/>
      <c r="CQ118" s="1055"/>
      <c r="CR118" s="935"/>
      <c r="CS118" s="1014"/>
      <c r="CT118" s="935"/>
      <c r="CU118" s="1055"/>
      <c r="CV118" s="935"/>
      <c r="CW118" s="995"/>
      <c r="CX118" s="1017"/>
      <c r="CY118" s="923"/>
      <c r="CZ118" s="1017"/>
      <c r="DA118" s="920"/>
      <c r="DB118" s="1017"/>
      <c r="DC118" s="987"/>
      <c r="DD118" s="935"/>
      <c r="DE118" s="1023"/>
      <c r="DF118" s="1025"/>
      <c r="DG118" s="1025"/>
      <c r="DH118" s="1085"/>
      <c r="DI118" s="203"/>
      <c r="DJ118" s="204" t="s">
        <v>305</v>
      </c>
      <c r="DK118" s="184"/>
      <c r="DL118" s="184"/>
    </row>
    <row r="119" spans="1:116" s="185" customFormat="1" ht="17.45" customHeight="1">
      <c r="A119" s="1064"/>
      <c r="B119" s="945"/>
      <c r="C119" s="1029"/>
      <c r="D119" s="1030"/>
      <c r="E119" s="1064"/>
      <c r="F119" s="177"/>
      <c r="G119" s="992"/>
      <c r="H119" s="1006"/>
      <c r="I119" s="992"/>
      <c r="J119" s="1006"/>
      <c r="K119" s="935"/>
      <c r="L119" s="1048"/>
      <c r="M119" s="1045"/>
      <c r="N119" s="1046"/>
      <c r="O119" s="1031"/>
      <c r="P119" s="1031"/>
      <c r="Q119" s="1032"/>
      <c r="R119" s="1031"/>
      <c r="S119" s="1035"/>
      <c r="T119" s="1035"/>
      <c r="U119" s="1048"/>
      <c r="V119" s="1045"/>
      <c r="W119" s="1046"/>
      <c r="X119" s="1031"/>
      <c r="Y119" s="1031"/>
      <c r="Z119" s="1032"/>
      <c r="AA119" s="1031"/>
      <c r="AB119" s="1035"/>
      <c r="AC119" s="980"/>
      <c r="AD119" s="997"/>
      <c r="AE119" s="1107"/>
      <c r="AF119" s="1108"/>
      <c r="AG119" s="1109"/>
      <c r="AH119" s="1111"/>
      <c r="AI119" s="1112"/>
      <c r="AJ119" s="983"/>
      <c r="AK119" s="983"/>
      <c r="AL119" s="985"/>
      <c r="AM119" s="983"/>
      <c r="AN119" s="1110"/>
      <c r="AO119" s="980"/>
      <c r="AP119" s="198"/>
      <c r="AQ119" s="198"/>
      <c r="AR119" s="198"/>
      <c r="AS119" s="198"/>
      <c r="AT119" s="198"/>
      <c r="AU119" s="198"/>
      <c r="AV119" s="198"/>
      <c r="AW119" s="198"/>
      <c r="AX119" s="198"/>
      <c r="AY119" s="198"/>
      <c r="AZ119" s="198"/>
      <c r="BA119" s="198"/>
      <c r="BB119" s="198"/>
      <c r="BC119" s="198"/>
      <c r="BD119" s="198"/>
      <c r="BE119" s="198"/>
      <c r="BF119" s="198"/>
      <c r="BG119" s="198"/>
      <c r="BH119" s="198"/>
      <c r="BI119" s="198"/>
      <c r="BJ119" s="997"/>
      <c r="BK119" s="178"/>
      <c r="BL119" s="206" t="s">
        <v>265</v>
      </c>
      <c r="BM119" s="207">
        <v>783000</v>
      </c>
      <c r="BN119" s="935"/>
      <c r="BO119" s="225">
        <v>7830</v>
      </c>
      <c r="BP119" s="226" t="s">
        <v>245</v>
      </c>
      <c r="BQ119" s="227" t="s">
        <v>246</v>
      </c>
      <c r="BR119" s="228" t="s">
        <v>244</v>
      </c>
      <c r="BS119" s="229" t="s">
        <v>247</v>
      </c>
      <c r="BT119" s="226" t="s">
        <v>244</v>
      </c>
      <c r="BU119" s="230">
        <v>2.1</v>
      </c>
      <c r="BV119" s="214"/>
      <c r="BW119" s="962"/>
      <c r="BX119" s="231"/>
      <c r="BY119" s="935"/>
      <c r="BZ119" s="1056"/>
      <c r="CA119" s="935"/>
      <c r="CB119" s="996"/>
      <c r="CC119" s="983"/>
      <c r="CD119" s="983"/>
      <c r="CE119" s="983"/>
      <c r="CF119" s="985"/>
      <c r="CG119" s="983"/>
      <c r="CH119" s="988"/>
      <c r="CI119" s="989"/>
      <c r="CJ119" s="1057"/>
      <c r="CK119" s="1053"/>
      <c r="CL119" s="989"/>
      <c r="CM119" s="1051"/>
      <c r="CN119" s="1052"/>
      <c r="CO119" s="1053"/>
      <c r="CP119" s="935"/>
      <c r="CQ119" s="1056"/>
      <c r="CR119" s="935"/>
      <c r="CS119" s="1015"/>
      <c r="CT119" s="935"/>
      <c r="CU119" s="1056"/>
      <c r="CV119" s="935"/>
      <c r="CW119" s="996"/>
      <c r="CX119" s="1018"/>
      <c r="CY119" s="983"/>
      <c r="CZ119" s="1018"/>
      <c r="DA119" s="985"/>
      <c r="DB119" s="1018"/>
      <c r="DC119" s="988"/>
      <c r="DD119" s="935"/>
      <c r="DE119" s="1024"/>
      <c r="DF119" s="1026"/>
      <c r="DG119" s="1026"/>
      <c r="DH119" s="1086"/>
      <c r="DI119" s="203"/>
      <c r="DJ119" s="205">
        <v>0.7</v>
      </c>
      <c r="DK119" s="184"/>
      <c r="DL119" s="184"/>
    </row>
    <row r="120" spans="1:116" s="185" customFormat="1" ht="17.45" customHeight="1">
      <c r="A120" s="950" t="s">
        <v>192</v>
      </c>
      <c r="B120" s="943" t="s">
        <v>272</v>
      </c>
      <c r="C120" s="946" t="s">
        <v>290</v>
      </c>
      <c r="D120" s="948" t="s">
        <v>250</v>
      </c>
      <c r="E120" s="950" t="s">
        <v>291</v>
      </c>
      <c r="F120" s="177"/>
      <c r="G120" s="952">
        <v>215330</v>
      </c>
      <c r="H120" s="954">
        <v>296460</v>
      </c>
      <c r="I120" s="952">
        <v>210530</v>
      </c>
      <c r="J120" s="954">
        <v>291660</v>
      </c>
      <c r="K120" s="993" t="s">
        <v>244</v>
      </c>
      <c r="L120" s="931">
        <v>2030</v>
      </c>
      <c r="M120" s="933">
        <v>2840</v>
      </c>
      <c r="N120" s="938" t="s">
        <v>245</v>
      </c>
      <c r="O120" s="922" t="s">
        <v>246</v>
      </c>
      <c r="P120" s="922" t="s">
        <v>244</v>
      </c>
      <c r="Q120" s="919" t="s">
        <v>247</v>
      </c>
      <c r="R120" s="922" t="s">
        <v>244</v>
      </c>
      <c r="S120" s="925">
        <v>3.4</v>
      </c>
      <c r="T120" s="928">
        <v>3.3</v>
      </c>
      <c r="U120" s="931">
        <v>1990</v>
      </c>
      <c r="V120" s="933">
        <v>2800</v>
      </c>
      <c r="W120" s="938" t="s">
        <v>245</v>
      </c>
      <c r="X120" s="922" t="s">
        <v>246</v>
      </c>
      <c r="Y120" s="922" t="s">
        <v>244</v>
      </c>
      <c r="Z120" s="919" t="s">
        <v>247</v>
      </c>
      <c r="AA120" s="922" t="s">
        <v>244</v>
      </c>
      <c r="AB120" s="925">
        <v>3.2</v>
      </c>
      <c r="AC120" s="959">
        <v>3.2</v>
      </c>
      <c r="AD120" s="962" t="s">
        <v>244</v>
      </c>
      <c r="AE120" s="964">
        <v>162260</v>
      </c>
      <c r="AF120" s="966">
        <v>81130</v>
      </c>
      <c r="AG120" s="968">
        <v>1620</v>
      </c>
      <c r="AH120" s="934">
        <v>810</v>
      </c>
      <c r="AI120" s="939" t="s">
        <v>245</v>
      </c>
      <c r="AJ120" s="923" t="s">
        <v>246</v>
      </c>
      <c r="AK120" s="923" t="s">
        <v>244</v>
      </c>
      <c r="AL120" s="920" t="s">
        <v>247</v>
      </c>
      <c r="AM120" s="923" t="s">
        <v>244</v>
      </c>
      <c r="AN120" s="926">
        <v>2.9</v>
      </c>
      <c r="AO120" s="959">
        <v>3</v>
      </c>
      <c r="AP120" s="972" t="s">
        <v>244</v>
      </c>
      <c r="AQ120" s="969">
        <v>146040</v>
      </c>
      <c r="AR120" s="972" t="s">
        <v>244</v>
      </c>
      <c r="AS120" s="973">
        <v>1460</v>
      </c>
      <c r="AT120" s="922" t="s">
        <v>245</v>
      </c>
      <c r="AU120" s="922" t="s">
        <v>246</v>
      </c>
      <c r="AV120" s="922" t="s">
        <v>244</v>
      </c>
      <c r="AW120" s="919" t="s">
        <v>247</v>
      </c>
      <c r="AX120" s="922" t="s">
        <v>244</v>
      </c>
      <c r="AY120" s="978">
        <v>2.9</v>
      </c>
      <c r="AZ120" s="972" t="s">
        <v>244</v>
      </c>
      <c r="BA120" s="969">
        <v>16220</v>
      </c>
      <c r="BB120" s="972" t="s">
        <v>244</v>
      </c>
      <c r="BC120" s="973">
        <v>160</v>
      </c>
      <c r="BD120" s="922" t="s">
        <v>245</v>
      </c>
      <c r="BE120" s="922" t="s">
        <v>246</v>
      </c>
      <c r="BF120" s="922" t="s">
        <v>244</v>
      </c>
      <c r="BG120" s="919" t="s">
        <v>247</v>
      </c>
      <c r="BH120" s="922" t="s">
        <v>244</v>
      </c>
      <c r="BI120" s="978">
        <v>2.8</v>
      </c>
      <c r="BJ120" s="993" t="s">
        <v>201</v>
      </c>
      <c r="BK120" s="178"/>
      <c r="BL120" s="998" t="s">
        <v>251</v>
      </c>
      <c r="BM120" s="999"/>
      <c r="BN120" s="935" t="s">
        <v>244</v>
      </c>
      <c r="BO120" s="216"/>
      <c r="BP120" s="217"/>
      <c r="BQ120" s="217"/>
      <c r="BR120" s="217"/>
      <c r="BS120" s="217"/>
      <c r="BT120" s="217"/>
      <c r="BU120" s="218"/>
      <c r="BV120" s="214"/>
      <c r="BW120" s="962" t="s">
        <v>248</v>
      </c>
      <c r="BX120" s="183"/>
      <c r="BY120" s="935" t="s">
        <v>244</v>
      </c>
      <c r="BZ120" s="1054">
        <v>45150</v>
      </c>
      <c r="CA120" s="935" t="s">
        <v>244</v>
      </c>
      <c r="CB120" s="994">
        <v>390</v>
      </c>
      <c r="CC120" s="982" t="s">
        <v>245</v>
      </c>
      <c r="CD120" s="982" t="s">
        <v>246</v>
      </c>
      <c r="CE120" s="982" t="s">
        <v>244</v>
      </c>
      <c r="CF120" s="984" t="s">
        <v>247</v>
      </c>
      <c r="CG120" s="982" t="s">
        <v>244</v>
      </c>
      <c r="CH120" s="986">
        <v>6.4</v>
      </c>
      <c r="CI120" s="989" t="s">
        <v>244</v>
      </c>
      <c r="CJ120" s="931">
        <v>3400</v>
      </c>
      <c r="CK120" s="1058">
        <v>3700</v>
      </c>
      <c r="CL120" s="989" t="s">
        <v>244</v>
      </c>
      <c r="CM120" s="1059" t="s">
        <v>292</v>
      </c>
      <c r="CN120" s="1060">
        <v>20300</v>
      </c>
      <c r="CO120" s="1058">
        <v>22600</v>
      </c>
      <c r="CP120" s="935" t="s">
        <v>249</v>
      </c>
      <c r="CQ120" s="1054">
        <v>2110</v>
      </c>
      <c r="CR120" s="935" t="s">
        <v>249</v>
      </c>
      <c r="CS120" s="1009" t="s">
        <v>300</v>
      </c>
      <c r="CT120" s="935" t="s">
        <v>249</v>
      </c>
      <c r="CU120" s="1054">
        <v>37540</v>
      </c>
      <c r="CV120" s="935" t="s">
        <v>201</v>
      </c>
      <c r="CW120" s="994">
        <v>370</v>
      </c>
      <c r="CX120" s="1016" t="s">
        <v>245</v>
      </c>
      <c r="CY120" s="982" t="s">
        <v>246</v>
      </c>
      <c r="CZ120" s="1016" t="s">
        <v>244</v>
      </c>
      <c r="DA120" s="984" t="s">
        <v>247</v>
      </c>
      <c r="DB120" s="1016" t="s">
        <v>244</v>
      </c>
      <c r="DC120" s="986">
        <v>1</v>
      </c>
      <c r="DD120" s="935" t="s">
        <v>249</v>
      </c>
      <c r="DE120" s="1019" t="s">
        <v>354</v>
      </c>
      <c r="DF120" s="1021" t="s">
        <v>354</v>
      </c>
      <c r="DG120" s="1021" t="s">
        <v>354</v>
      </c>
      <c r="DH120" s="1087" t="s">
        <v>354</v>
      </c>
      <c r="DI120" s="935"/>
      <c r="DJ120" s="1009" t="s">
        <v>306</v>
      </c>
      <c r="DK120" s="184"/>
      <c r="DL120" s="184"/>
    </row>
    <row r="121" spans="1:116" s="185" customFormat="1" ht="17.45" customHeight="1">
      <c r="A121" s="951"/>
      <c r="B121" s="944"/>
      <c r="C121" s="947"/>
      <c r="D121" s="949"/>
      <c r="E121" s="951"/>
      <c r="F121" s="177"/>
      <c r="G121" s="953"/>
      <c r="H121" s="955"/>
      <c r="I121" s="953"/>
      <c r="J121" s="955"/>
      <c r="K121" s="993"/>
      <c r="L121" s="932"/>
      <c r="M121" s="934"/>
      <c r="N121" s="939"/>
      <c r="O121" s="923"/>
      <c r="P121" s="923"/>
      <c r="Q121" s="920"/>
      <c r="R121" s="923"/>
      <c r="S121" s="926"/>
      <c r="T121" s="929"/>
      <c r="U121" s="932"/>
      <c r="V121" s="934"/>
      <c r="W121" s="939"/>
      <c r="X121" s="923"/>
      <c r="Y121" s="923"/>
      <c r="Z121" s="920"/>
      <c r="AA121" s="923"/>
      <c r="AB121" s="926"/>
      <c r="AC121" s="960"/>
      <c r="AD121" s="962"/>
      <c r="AE121" s="964"/>
      <c r="AF121" s="966"/>
      <c r="AG121" s="968"/>
      <c r="AH121" s="934"/>
      <c r="AI121" s="939"/>
      <c r="AJ121" s="923"/>
      <c r="AK121" s="923"/>
      <c r="AL121" s="920"/>
      <c r="AM121" s="923"/>
      <c r="AN121" s="926"/>
      <c r="AO121" s="960"/>
      <c r="AP121" s="972"/>
      <c r="AQ121" s="970"/>
      <c r="AR121" s="972"/>
      <c r="AS121" s="974"/>
      <c r="AT121" s="923"/>
      <c r="AU121" s="923"/>
      <c r="AV121" s="923"/>
      <c r="AW121" s="920"/>
      <c r="AX121" s="923"/>
      <c r="AY121" s="979"/>
      <c r="AZ121" s="972"/>
      <c r="BA121" s="970"/>
      <c r="BB121" s="972"/>
      <c r="BC121" s="974"/>
      <c r="BD121" s="923"/>
      <c r="BE121" s="923"/>
      <c r="BF121" s="923"/>
      <c r="BG121" s="920"/>
      <c r="BH121" s="923"/>
      <c r="BI121" s="979"/>
      <c r="BJ121" s="993"/>
      <c r="BK121" s="178"/>
      <c r="BL121" s="1000"/>
      <c r="BM121" s="1001"/>
      <c r="BN121" s="935"/>
      <c r="BO121" s="219"/>
      <c r="BP121" s="187"/>
      <c r="BQ121" s="187"/>
      <c r="BR121" s="187"/>
      <c r="BS121" s="187"/>
      <c r="BT121" s="187"/>
      <c r="BU121" s="220"/>
      <c r="BV121" s="214"/>
      <c r="BW121" s="962"/>
      <c r="BX121" s="189"/>
      <c r="BY121" s="935"/>
      <c r="BZ121" s="1055"/>
      <c r="CA121" s="935"/>
      <c r="CB121" s="995"/>
      <c r="CC121" s="923"/>
      <c r="CD121" s="923"/>
      <c r="CE121" s="923"/>
      <c r="CF121" s="920"/>
      <c r="CG121" s="923"/>
      <c r="CH121" s="987"/>
      <c r="CI121" s="989"/>
      <c r="CJ121" s="932"/>
      <c r="CK121" s="1013"/>
      <c r="CL121" s="989"/>
      <c r="CM121" s="1011"/>
      <c r="CN121" s="1012"/>
      <c r="CO121" s="1013"/>
      <c r="CP121" s="935"/>
      <c r="CQ121" s="1055"/>
      <c r="CR121" s="935"/>
      <c r="CS121" s="1010"/>
      <c r="CT121" s="935"/>
      <c r="CU121" s="1055"/>
      <c r="CV121" s="935"/>
      <c r="CW121" s="995"/>
      <c r="CX121" s="1017"/>
      <c r="CY121" s="923"/>
      <c r="CZ121" s="1017"/>
      <c r="DA121" s="920"/>
      <c r="DB121" s="1017"/>
      <c r="DC121" s="987"/>
      <c r="DD121" s="935"/>
      <c r="DE121" s="1020"/>
      <c r="DF121" s="1022"/>
      <c r="DG121" s="1022"/>
      <c r="DH121" s="1083"/>
      <c r="DI121" s="935"/>
      <c r="DJ121" s="1010"/>
      <c r="DK121" s="184"/>
      <c r="DL121" s="184"/>
    </row>
    <row r="122" spans="1:116" s="185" customFormat="1" ht="17.45" customHeight="1">
      <c r="A122" s="951"/>
      <c r="B122" s="944"/>
      <c r="C122" s="947"/>
      <c r="D122" s="949"/>
      <c r="E122" s="951"/>
      <c r="F122" s="177"/>
      <c r="G122" s="953"/>
      <c r="H122" s="955"/>
      <c r="I122" s="953"/>
      <c r="J122" s="955"/>
      <c r="K122" s="993"/>
      <c r="L122" s="932"/>
      <c r="M122" s="934"/>
      <c r="N122" s="939"/>
      <c r="O122" s="923"/>
      <c r="P122" s="923"/>
      <c r="Q122" s="920"/>
      <c r="R122" s="923"/>
      <c r="S122" s="926"/>
      <c r="T122" s="929"/>
      <c r="U122" s="932"/>
      <c r="V122" s="934"/>
      <c r="W122" s="939"/>
      <c r="X122" s="923"/>
      <c r="Y122" s="923"/>
      <c r="Z122" s="920"/>
      <c r="AA122" s="923"/>
      <c r="AB122" s="926"/>
      <c r="AC122" s="960"/>
      <c r="AD122" s="962"/>
      <c r="AE122" s="964"/>
      <c r="AF122" s="966"/>
      <c r="AG122" s="968"/>
      <c r="AH122" s="934"/>
      <c r="AI122" s="939"/>
      <c r="AJ122" s="923"/>
      <c r="AK122" s="923"/>
      <c r="AL122" s="920"/>
      <c r="AM122" s="923"/>
      <c r="AN122" s="926"/>
      <c r="AO122" s="960"/>
      <c r="AP122" s="972"/>
      <c r="AQ122" s="970"/>
      <c r="AR122" s="972"/>
      <c r="AS122" s="974"/>
      <c r="AT122" s="923"/>
      <c r="AU122" s="923"/>
      <c r="AV122" s="923"/>
      <c r="AW122" s="920"/>
      <c r="AX122" s="923"/>
      <c r="AY122" s="979"/>
      <c r="AZ122" s="972"/>
      <c r="BA122" s="970"/>
      <c r="BB122" s="972"/>
      <c r="BC122" s="974"/>
      <c r="BD122" s="923"/>
      <c r="BE122" s="923"/>
      <c r="BF122" s="923"/>
      <c r="BG122" s="920"/>
      <c r="BH122" s="923"/>
      <c r="BI122" s="979"/>
      <c r="BJ122" s="993"/>
      <c r="BK122" s="178"/>
      <c r="BL122" s="190" t="s">
        <v>252</v>
      </c>
      <c r="BM122" s="191">
        <v>273600</v>
      </c>
      <c r="BN122" s="935"/>
      <c r="BO122" s="221">
        <v>2730</v>
      </c>
      <c r="BP122" s="193" t="s">
        <v>245</v>
      </c>
      <c r="BQ122" s="194" t="s">
        <v>246</v>
      </c>
      <c r="BR122" s="195" t="s">
        <v>244</v>
      </c>
      <c r="BS122" s="196" t="s">
        <v>247</v>
      </c>
      <c r="BT122" s="193" t="s">
        <v>244</v>
      </c>
      <c r="BU122" s="222">
        <v>2</v>
      </c>
      <c r="BV122" s="214"/>
      <c r="BW122" s="962"/>
      <c r="BX122" s="189"/>
      <c r="BY122" s="935"/>
      <c r="BZ122" s="1055"/>
      <c r="CA122" s="935"/>
      <c r="CB122" s="995"/>
      <c r="CC122" s="923"/>
      <c r="CD122" s="923"/>
      <c r="CE122" s="923"/>
      <c r="CF122" s="920"/>
      <c r="CG122" s="923"/>
      <c r="CH122" s="987"/>
      <c r="CI122" s="989"/>
      <c r="CJ122" s="932"/>
      <c r="CK122" s="1013"/>
      <c r="CL122" s="989"/>
      <c r="CM122" s="1011" t="s">
        <v>295</v>
      </c>
      <c r="CN122" s="1012">
        <v>11200</v>
      </c>
      <c r="CO122" s="1013">
        <v>12400</v>
      </c>
      <c r="CP122" s="935"/>
      <c r="CQ122" s="1055"/>
      <c r="CR122" s="935"/>
      <c r="CS122" s="1010"/>
      <c r="CT122" s="935"/>
      <c r="CU122" s="1055"/>
      <c r="CV122" s="935"/>
      <c r="CW122" s="995"/>
      <c r="CX122" s="1017"/>
      <c r="CY122" s="923"/>
      <c r="CZ122" s="1017"/>
      <c r="DA122" s="920"/>
      <c r="DB122" s="1017"/>
      <c r="DC122" s="987"/>
      <c r="DD122" s="935"/>
      <c r="DE122" s="1020"/>
      <c r="DF122" s="1022"/>
      <c r="DG122" s="1022"/>
      <c r="DH122" s="1083"/>
      <c r="DI122" s="935"/>
      <c r="DJ122" s="1010"/>
      <c r="DK122" s="184"/>
      <c r="DL122" s="184"/>
    </row>
    <row r="123" spans="1:116" s="185" customFormat="1" ht="17.45" customHeight="1">
      <c r="A123" s="1089"/>
      <c r="B123" s="944"/>
      <c r="C123" s="947"/>
      <c r="D123" s="949"/>
      <c r="E123" s="1089"/>
      <c r="F123" s="177"/>
      <c r="G123" s="1090"/>
      <c r="H123" s="1091"/>
      <c r="I123" s="1090"/>
      <c r="J123" s="1091"/>
      <c r="K123" s="993"/>
      <c r="L123" s="1092"/>
      <c r="M123" s="1093"/>
      <c r="N123" s="940"/>
      <c r="O123" s="924"/>
      <c r="P123" s="924"/>
      <c r="Q123" s="921"/>
      <c r="R123" s="924"/>
      <c r="S123" s="927"/>
      <c r="T123" s="930"/>
      <c r="U123" s="932"/>
      <c r="V123" s="934"/>
      <c r="W123" s="940"/>
      <c r="X123" s="924"/>
      <c r="Y123" s="924"/>
      <c r="Z123" s="921"/>
      <c r="AA123" s="924"/>
      <c r="AB123" s="927"/>
      <c r="AC123" s="961"/>
      <c r="AD123" s="962"/>
      <c r="AE123" s="1095"/>
      <c r="AF123" s="1096"/>
      <c r="AG123" s="1094"/>
      <c r="AH123" s="1093"/>
      <c r="AI123" s="940"/>
      <c r="AJ123" s="924"/>
      <c r="AK123" s="924"/>
      <c r="AL123" s="921"/>
      <c r="AM123" s="924"/>
      <c r="AN123" s="927"/>
      <c r="AO123" s="961"/>
      <c r="AP123" s="972"/>
      <c r="AQ123" s="971"/>
      <c r="AR123" s="972"/>
      <c r="AS123" s="975"/>
      <c r="AT123" s="976"/>
      <c r="AU123" s="976"/>
      <c r="AV123" s="976"/>
      <c r="AW123" s="977"/>
      <c r="AX123" s="976"/>
      <c r="AY123" s="980"/>
      <c r="AZ123" s="972"/>
      <c r="BA123" s="971"/>
      <c r="BB123" s="972"/>
      <c r="BC123" s="975"/>
      <c r="BD123" s="976"/>
      <c r="BE123" s="976"/>
      <c r="BF123" s="976"/>
      <c r="BG123" s="977"/>
      <c r="BH123" s="976"/>
      <c r="BI123" s="980"/>
      <c r="BJ123" s="993"/>
      <c r="BK123" s="178"/>
      <c r="BL123" s="190" t="s">
        <v>296</v>
      </c>
      <c r="BM123" s="191">
        <v>293100</v>
      </c>
      <c r="BN123" s="935"/>
      <c r="BO123" s="221">
        <v>2930</v>
      </c>
      <c r="BP123" s="193" t="s">
        <v>245</v>
      </c>
      <c r="BQ123" s="194" t="s">
        <v>246</v>
      </c>
      <c r="BR123" s="195" t="s">
        <v>244</v>
      </c>
      <c r="BS123" s="196" t="s">
        <v>247</v>
      </c>
      <c r="BT123" s="193" t="s">
        <v>244</v>
      </c>
      <c r="BU123" s="222">
        <v>1.9</v>
      </c>
      <c r="BV123" s="214"/>
      <c r="BW123" s="962"/>
      <c r="BX123" s="189"/>
      <c r="BY123" s="935"/>
      <c r="BZ123" s="1055"/>
      <c r="CA123" s="935"/>
      <c r="CB123" s="995"/>
      <c r="CC123" s="923"/>
      <c r="CD123" s="923"/>
      <c r="CE123" s="923"/>
      <c r="CF123" s="920"/>
      <c r="CG123" s="923"/>
      <c r="CH123" s="987"/>
      <c r="CI123" s="989"/>
      <c r="CJ123" s="932"/>
      <c r="CK123" s="1013"/>
      <c r="CL123" s="989"/>
      <c r="CM123" s="1011"/>
      <c r="CN123" s="1012"/>
      <c r="CO123" s="1013"/>
      <c r="CP123" s="935"/>
      <c r="CQ123" s="1055"/>
      <c r="CR123" s="935"/>
      <c r="CS123" s="1010"/>
      <c r="CT123" s="935"/>
      <c r="CU123" s="1055"/>
      <c r="CV123" s="935"/>
      <c r="CW123" s="995"/>
      <c r="CX123" s="1017"/>
      <c r="CY123" s="923"/>
      <c r="CZ123" s="1017"/>
      <c r="DA123" s="920"/>
      <c r="DB123" s="1017"/>
      <c r="DC123" s="987"/>
      <c r="DD123" s="935"/>
      <c r="DE123" s="1020"/>
      <c r="DF123" s="1022"/>
      <c r="DG123" s="1022"/>
      <c r="DH123" s="1083"/>
      <c r="DI123" s="935"/>
      <c r="DJ123" s="1010"/>
      <c r="DK123" s="184"/>
      <c r="DL123" s="184"/>
    </row>
    <row r="124" spans="1:116" s="185" customFormat="1" ht="17.45" customHeight="1">
      <c r="A124" s="1002" t="s">
        <v>193</v>
      </c>
      <c r="B124" s="944"/>
      <c r="C124" s="947"/>
      <c r="D124" s="949"/>
      <c r="E124" s="1002" t="s">
        <v>50</v>
      </c>
      <c r="F124" s="177"/>
      <c r="G124" s="1003">
        <v>296460</v>
      </c>
      <c r="H124" s="1004"/>
      <c r="I124" s="1003">
        <v>291660</v>
      </c>
      <c r="J124" s="1004"/>
      <c r="K124" s="993" t="s">
        <v>244</v>
      </c>
      <c r="L124" s="1047">
        <v>2840</v>
      </c>
      <c r="M124" s="1043"/>
      <c r="N124" s="939" t="s">
        <v>245</v>
      </c>
      <c r="O124" s="923" t="s">
        <v>246</v>
      </c>
      <c r="P124" s="923" t="s">
        <v>244</v>
      </c>
      <c r="Q124" s="920" t="s">
        <v>247</v>
      </c>
      <c r="R124" s="923" t="s">
        <v>244</v>
      </c>
      <c r="S124" s="1033">
        <v>3.3</v>
      </c>
      <c r="T124" s="1034"/>
      <c r="U124" s="1047">
        <v>2800</v>
      </c>
      <c r="V124" s="1043"/>
      <c r="W124" s="939" t="s">
        <v>245</v>
      </c>
      <c r="X124" s="923" t="s">
        <v>246</v>
      </c>
      <c r="Y124" s="923" t="s">
        <v>244</v>
      </c>
      <c r="Z124" s="920" t="s">
        <v>247</v>
      </c>
      <c r="AA124" s="923" t="s">
        <v>244</v>
      </c>
      <c r="AB124" s="1033">
        <v>3.2</v>
      </c>
      <c r="AC124" s="979"/>
      <c r="AD124" s="962" t="s">
        <v>244</v>
      </c>
      <c r="AE124" s="1036">
        <v>81130</v>
      </c>
      <c r="AF124" s="1038"/>
      <c r="AG124" s="1041">
        <v>810</v>
      </c>
      <c r="AH124" s="1043"/>
      <c r="AI124" s="939" t="s">
        <v>245</v>
      </c>
      <c r="AJ124" s="923" t="s">
        <v>246</v>
      </c>
      <c r="AK124" s="923" t="s">
        <v>244</v>
      </c>
      <c r="AL124" s="920" t="s">
        <v>247</v>
      </c>
      <c r="AM124" s="923" t="s">
        <v>244</v>
      </c>
      <c r="AN124" s="1033">
        <v>3</v>
      </c>
      <c r="AO124" s="979"/>
      <c r="AP124" s="198"/>
      <c r="AQ124" s="198"/>
      <c r="AR124" s="198"/>
      <c r="AS124" s="198"/>
      <c r="AT124" s="198"/>
      <c r="AU124" s="198"/>
      <c r="AV124" s="198"/>
      <c r="AW124" s="198"/>
      <c r="AX124" s="198"/>
      <c r="AY124" s="198"/>
      <c r="AZ124" s="198"/>
      <c r="BA124" s="198"/>
      <c r="BB124" s="198"/>
      <c r="BC124" s="198"/>
      <c r="BD124" s="198"/>
      <c r="BE124" s="198"/>
      <c r="BF124" s="198"/>
      <c r="BG124" s="198"/>
      <c r="BH124" s="198"/>
      <c r="BI124" s="198"/>
      <c r="BJ124" s="997"/>
      <c r="BK124" s="178"/>
      <c r="BL124" s="190" t="s">
        <v>253</v>
      </c>
      <c r="BM124" s="191">
        <v>332200</v>
      </c>
      <c r="BN124" s="935"/>
      <c r="BO124" s="221">
        <v>3320</v>
      </c>
      <c r="BP124" s="193" t="s">
        <v>245</v>
      </c>
      <c r="BQ124" s="194" t="s">
        <v>246</v>
      </c>
      <c r="BR124" s="195" t="s">
        <v>244</v>
      </c>
      <c r="BS124" s="196" t="s">
        <v>247</v>
      </c>
      <c r="BT124" s="193" t="s">
        <v>244</v>
      </c>
      <c r="BU124" s="222">
        <v>2</v>
      </c>
      <c r="BV124" s="214"/>
      <c r="BW124" s="962"/>
      <c r="BX124" s="189"/>
      <c r="BY124" s="935"/>
      <c r="BZ124" s="1055"/>
      <c r="CA124" s="935"/>
      <c r="CB124" s="995"/>
      <c r="CC124" s="923"/>
      <c r="CD124" s="923"/>
      <c r="CE124" s="923"/>
      <c r="CF124" s="920"/>
      <c r="CG124" s="923"/>
      <c r="CH124" s="987"/>
      <c r="CI124" s="989"/>
      <c r="CJ124" s="932"/>
      <c r="CK124" s="1013"/>
      <c r="CL124" s="989"/>
      <c r="CM124" s="1011" t="s">
        <v>297</v>
      </c>
      <c r="CN124" s="1012">
        <v>9700</v>
      </c>
      <c r="CO124" s="1013">
        <v>10800</v>
      </c>
      <c r="CP124" s="935"/>
      <c r="CQ124" s="1055"/>
      <c r="CR124" s="935"/>
      <c r="CS124" s="1014">
        <v>0.09</v>
      </c>
      <c r="CT124" s="935"/>
      <c r="CU124" s="1055"/>
      <c r="CV124" s="935"/>
      <c r="CW124" s="995"/>
      <c r="CX124" s="1017"/>
      <c r="CY124" s="923"/>
      <c r="CZ124" s="1017"/>
      <c r="DA124" s="920"/>
      <c r="DB124" s="1017"/>
      <c r="DC124" s="987"/>
      <c r="DD124" s="935"/>
      <c r="DE124" s="1023">
        <v>0.02</v>
      </c>
      <c r="DF124" s="1025">
        <v>0.03</v>
      </c>
      <c r="DG124" s="1025">
        <v>0.05</v>
      </c>
      <c r="DH124" s="1085">
        <v>0.06</v>
      </c>
      <c r="DI124" s="935"/>
      <c r="DJ124" s="1014">
        <v>0.81</v>
      </c>
      <c r="DK124" s="184"/>
      <c r="DL124" s="184"/>
    </row>
    <row r="125" spans="1:116" s="185" customFormat="1" ht="17.45" customHeight="1">
      <c r="A125" s="951"/>
      <c r="B125" s="944"/>
      <c r="C125" s="947"/>
      <c r="D125" s="949"/>
      <c r="E125" s="951"/>
      <c r="F125" s="177"/>
      <c r="G125" s="991"/>
      <c r="H125" s="1005"/>
      <c r="I125" s="991"/>
      <c r="J125" s="1005"/>
      <c r="K125" s="993"/>
      <c r="L125" s="1000"/>
      <c r="M125" s="1044"/>
      <c r="N125" s="939"/>
      <c r="O125" s="923"/>
      <c r="P125" s="923"/>
      <c r="Q125" s="920"/>
      <c r="R125" s="923"/>
      <c r="S125" s="1034"/>
      <c r="T125" s="1034"/>
      <c r="U125" s="1000"/>
      <c r="V125" s="1044"/>
      <c r="W125" s="939"/>
      <c r="X125" s="923"/>
      <c r="Y125" s="923"/>
      <c r="Z125" s="920"/>
      <c r="AA125" s="923"/>
      <c r="AB125" s="1034"/>
      <c r="AC125" s="979"/>
      <c r="AD125" s="962"/>
      <c r="AE125" s="1037"/>
      <c r="AF125" s="1039"/>
      <c r="AG125" s="1042"/>
      <c r="AH125" s="1044"/>
      <c r="AI125" s="939"/>
      <c r="AJ125" s="923"/>
      <c r="AK125" s="923"/>
      <c r="AL125" s="920"/>
      <c r="AM125" s="923"/>
      <c r="AN125" s="1034"/>
      <c r="AO125" s="979"/>
      <c r="AP125" s="198"/>
      <c r="AQ125" s="198"/>
      <c r="AR125" s="198"/>
      <c r="AS125" s="198"/>
      <c r="AT125" s="198"/>
      <c r="AU125" s="198"/>
      <c r="AV125" s="198"/>
      <c r="AW125" s="198"/>
      <c r="AX125" s="198"/>
      <c r="AY125" s="198"/>
      <c r="AZ125" s="198"/>
      <c r="BA125" s="198"/>
      <c r="BB125" s="198"/>
      <c r="BC125" s="198"/>
      <c r="BD125" s="198"/>
      <c r="BE125" s="198"/>
      <c r="BF125" s="198"/>
      <c r="BG125" s="198"/>
      <c r="BH125" s="198"/>
      <c r="BI125" s="198"/>
      <c r="BJ125" s="997"/>
      <c r="BK125" s="178"/>
      <c r="BL125" s="190" t="s">
        <v>254</v>
      </c>
      <c r="BM125" s="191">
        <v>371300</v>
      </c>
      <c r="BN125" s="935"/>
      <c r="BO125" s="221">
        <v>3710</v>
      </c>
      <c r="BP125" s="193" t="s">
        <v>245</v>
      </c>
      <c r="BQ125" s="194" t="s">
        <v>246</v>
      </c>
      <c r="BR125" s="195" t="s">
        <v>244</v>
      </c>
      <c r="BS125" s="196" t="s">
        <v>247</v>
      </c>
      <c r="BT125" s="193" t="s">
        <v>244</v>
      </c>
      <c r="BU125" s="222">
        <v>2.1</v>
      </c>
      <c r="BV125" s="214"/>
      <c r="BW125" s="962"/>
      <c r="BX125" s="189"/>
      <c r="BY125" s="935"/>
      <c r="BZ125" s="1055"/>
      <c r="CA125" s="935"/>
      <c r="CB125" s="995"/>
      <c r="CC125" s="923"/>
      <c r="CD125" s="923"/>
      <c r="CE125" s="923"/>
      <c r="CF125" s="920"/>
      <c r="CG125" s="923"/>
      <c r="CH125" s="987"/>
      <c r="CI125" s="989"/>
      <c r="CJ125" s="932"/>
      <c r="CK125" s="1013"/>
      <c r="CL125" s="989"/>
      <c r="CM125" s="1011"/>
      <c r="CN125" s="1012"/>
      <c r="CO125" s="1013"/>
      <c r="CP125" s="935"/>
      <c r="CQ125" s="1055"/>
      <c r="CR125" s="935"/>
      <c r="CS125" s="1014"/>
      <c r="CT125" s="935"/>
      <c r="CU125" s="1055"/>
      <c r="CV125" s="935"/>
      <c r="CW125" s="995"/>
      <c r="CX125" s="1017"/>
      <c r="CY125" s="923"/>
      <c r="CZ125" s="1017"/>
      <c r="DA125" s="920"/>
      <c r="DB125" s="1017"/>
      <c r="DC125" s="987"/>
      <c r="DD125" s="935"/>
      <c r="DE125" s="1023"/>
      <c r="DF125" s="1025"/>
      <c r="DG125" s="1025"/>
      <c r="DH125" s="1085"/>
      <c r="DI125" s="935"/>
      <c r="DJ125" s="1014"/>
      <c r="DK125" s="184"/>
      <c r="DL125" s="184"/>
    </row>
    <row r="126" spans="1:116" s="185" customFormat="1" ht="17.45" customHeight="1">
      <c r="A126" s="951"/>
      <c r="B126" s="944"/>
      <c r="C126" s="947"/>
      <c r="D126" s="949"/>
      <c r="E126" s="951"/>
      <c r="F126" s="177"/>
      <c r="G126" s="991"/>
      <c r="H126" s="1005"/>
      <c r="I126" s="991"/>
      <c r="J126" s="1005"/>
      <c r="K126" s="993"/>
      <c r="L126" s="1000"/>
      <c r="M126" s="1044"/>
      <c r="N126" s="939"/>
      <c r="O126" s="923"/>
      <c r="P126" s="923"/>
      <c r="Q126" s="920"/>
      <c r="R126" s="923"/>
      <c r="S126" s="1034"/>
      <c r="T126" s="1034"/>
      <c r="U126" s="1000"/>
      <c r="V126" s="1044"/>
      <c r="W126" s="939"/>
      <c r="X126" s="923"/>
      <c r="Y126" s="923"/>
      <c r="Z126" s="920"/>
      <c r="AA126" s="923"/>
      <c r="AB126" s="1034"/>
      <c r="AC126" s="979"/>
      <c r="AD126" s="962"/>
      <c r="AE126" s="1037"/>
      <c r="AF126" s="1039"/>
      <c r="AG126" s="1042"/>
      <c r="AH126" s="1044"/>
      <c r="AI126" s="939"/>
      <c r="AJ126" s="923"/>
      <c r="AK126" s="923"/>
      <c r="AL126" s="920"/>
      <c r="AM126" s="923"/>
      <c r="AN126" s="1034"/>
      <c r="AO126" s="979"/>
      <c r="AP126" s="198"/>
      <c r="AQ126" s="198"/>
      <c r="AR126" s="198"/>
      <c r="AS126" s="198"/>
      <c r="AT126" s="198"/>
      <c r="AU126" s="198"/>
      <c r="AV126" s="198"/>
      <c r="AW126" s="198"/>
      <c r="AX126" s="198"/>
      <c r="AY126" s="198"/>
      <c r="AZ126" s="198"/>
      <c r="BA126" s="198"/>
      <c r="BB126" s="198"/>
      <c r="BC126" s="198"/>
      <c r="BD126" s="198"/>
      <c r="BE126" s="198"/>
      <c r="BF126" s="198"/>
      <c r="BG126" s="198"/>
      <c r="BH126" s="198"/>
      <c r="BI126" s="198"/>
      <c r="BJ126" s="997"/>
      <c r="BK126" s="178"/>
      <c r="BL126" s="190" t="s">
        <v>255</v>
      </c>
      <c r="BM126" s="191">
        <v>410300</v>
      </c>
      <c r="BN126" s="935"/>
      <c r="BO126" s="221">
        <v>4100</v>
      </c>
      <c r="BP126" s="193" t="s">
        <v>245</v>
      </c>
      <c r="BQ126" s="194" t="s">
        <v>246</v>
      </c>
      <c r="BR126" s="195" t="s">
        <v>244</v>
      </c>
      <c r="BS126" s="196" t="s">
        <v>247</v>
      </c>
      <c r="BT126" s="193" t="s">
        <v>244</v>
      </c>
      <c r="BU126" s="222">
        <v>2.2000000000000002</v>
      </c>
      <c r="BV126" s="214"/>
      <c r="BW126" s="962"/>
      <c r="BX126" s="189"/>
      <c r="BY126" s="935"/>
      <c r="BZ126" s="1055"/>
      <c r="CA126" s="935"/>
      <c r="CB126" s="995"/>
      <c r="CC126" s="923"/>
      <c r="CD126" s="923"/>
      <c r="CE126" s="923"/>
      <c r="CF126" s="920"/>
      <c r="CG126" s="923"/>
      <c r="CH126" s="987"/>
      <c r="CI126" s="989"/>
      <c r="CJ126" s="932"/>
      <c r="CK126" s="1013"/>
      <c r="CL126" s="989"/>
      <c r="CM126" s="1011" t="s">
        <v>298</v>
      </c>
      <c r="CN126" s="1012">
        <v>8700</v>
      </c>
      <c r="CO126" s="1013">
        <v>9700</v>
      </c>
      <c r="CP126" s="935"/>
      <c r="CQ126" s="1055"/>
      <c r="CR126" s="935"/>
      <c r="CS126" s="1014"/>
      <c r="CT126" s="935"/>
      <c r="CU126" s="1055"/>
      <c r="CV126" s="935"/>
      <c r="CW126" s="995"/>
      <c r="CX126" s="1017"/>
      <c r="CY126" s="923"/>
      <c r="CZ126" s="1017"/>
      <c r="DA126" s="920"/>
      <c r="DB126" s="1017"/>
      <c r="DC126" s="987"/>
      <c r="DD126" s="935"/>
      <c r="DE126" s="1023"/>
      <c r="DF126" s="1025"/>
      <c r="DG126" s="1025"/>
      <c r="DH126" s="1085"/>
      <c r="DI126" s="935"/>
      <c r="DJ126" s="1014"/>
      <c r="DK126" s="184"/>
      <c r="DL126" s="184"/>
    </row>
    <row r="127" spans="1:116" s="185" customFormat="1" ht="17.45" customHeight="1">
      <c r="A127" s="1064"/>
      <c r="B127" s="944"/>
      <c r="C127" s="1088"/>
      <c r="D127" s="1030"/>
      <c r="E127" s="1064"/>
      <c r="F127" s="177"/>
      <c r="G127" s="992"/>
      <c r="H127" s="1006"/>
      <c r="I127" s="992"/>
      <c r="J127" s="1006"/>
      <c r="K127" s="993"/>
      <c r="L127" s="1048"/>
      <c r="M127" s="1045"/>
      <c r="N127" s="1069"/>
      <c r="O127" s="976"/>
      <c r="P127" s="976"/>
      <c r="Q127" s="977"/>
      <c r="R127" s="976"/>
      <c r="S127" s="1035"/>
      <c r="T127" s="1035"/>
      <c r="U127" s="1048"/>
      <c r="V127" s="1045"/>
      <c r="W127" s="1069"/>
      <c r="X127" s="976"/>
      <c r="Y127" s="976"/>
      <c r="Z127" s="977"/>
      <c r="AA127" s="976"/>
      <c r="AB127" s="1035"/>
      <c r="AC127" s="980"/>
      <c r="AD127" s="962"/>
      <c r="AE127" s="1037"/>
      <c r="AF127" s="1039"/>
      <c r="AG127" s="1042"/>
      <c r="AH127" s="1044"/>
      <c r="AI127" s="939"/>
      <c r="AJ127" s="923"/>
      <c r="AK127" s="923"/>
      <c r="AL127" s="920"/>
      <c r="AM127" s="923"/>
      <c r="AN127" s="1034"/>
      <c r="AO127" s="980"/>
      <c r="AP127" s="198"/>
      <c r="AQ127" s="198"/>
      <c r="AR127" s="198"/>
      <c r="AS127" s="198"/>
      <c r="AT127" s="198"/>
      <c r="AU127" s="198"/>
      <c r="AV127" s="198"/>
      <c r="AW127" s="198"/>
      <c r="AX127" s="198"/>
      <c r="AY127" s="198"/>
      <c r="AZ127" s="198"/>
      <c r="BA127" s="198"/>
      <c r="BB127" s="198"/>
      <c r="BC127" s="198"/>
      <c r="BD127" s="198"/>
      <c r="BE127" s="198"/>
      <c r="BF127" s="198"/>
      <c r="BG127" s="198"/>
      <c r="BH127" s="198"/>
      <c r="BI127" s="198"/>
      <c r="BJ127" s="997"/>
      <c r="BK127" s="178"/>
      <c r="BL127" s="190" t="s">
        <v>256</v>
      </c>
      <c r="BM127" s="191">
        <v>449400</v>
      </c>
      <c r="BN127" s="935"/>
      <c r="BO127" s="221">
        <v>4490</v>
      </c>
      <c r="BP127" s="193" t="s">
        <v>245</v>
      </c>
      <c r="BQ127" s="194" t="s">
        <v>246</v>
      </c>
      <c r="BR127" s="195" t="s">
        <v>244</v>
      </c>
      <c r="BS127" s="196" t="s">
        <v>247</v>
      </c>
      <c r="BT127" s="193" t="s">
        <v>244</v>
      </c>
      <c r="BU127" s="222">
        <v>2</v>
      </c>
      <c r="BV127" s="214"/>
      <c r="BW127" s="962"/>
      <c r="BX127" s="189" t="s">
        <v>258</v>
      </c>
      <c r="BY127" s="935"/>
      <c r="BZ127" s="1056"/>
      <c r="CA127" s="935"/>
      <c r="CB127" s="996"/>
      <c r="CC127" s="983"/>
      <c r="CD127" s="983"/>
      <c r="CE127" s="983"/>
      <c r="CF127" s="985"/>
      <c r="CG127" s="983"/>
      <c r="CH127" s="988"/>
      <c r="CI127" s="989"/>
      <c r="CJ127" s="1057"/>
      <c r="CK127" s="1053"/>
      <c r="CL127" s="989"/>
      <c r="CM127" s="1051"/>
      <c r="CN127" s="1052"/>
      <c r="CO127" s="1053"/>
      <c r="CP127" s="935"/>
      <c r="CQ127" s="1056"/>
      <c r="CR127" s="935"/>
      <c r="CS127" s="1015"/>
      <c r="CT127" s="935"/>
      <c r="CU127" s="1056"/>
      <c r="CV127" s="935"/>
      <c r="CW127" s="996"/>
      <c r="CX127" s="1018"/>
      <c r="CY127" s="983"/>
      <c r="CZ127" s="1018"/>
      <c r="DA127" s="985"/>
      <c r="DB127" s="1018"/>
      <c r="DC127" s="988"/>
      <c r="DD127" s="935"/>
      <c r="DE127" s="1024"/>
      <c r="DF127" s="1026"/>
      <c r="DG127" s="1026"/>
      <c r="DH127" s="1086"/>
      <c r="DI127" s="935"/>
      <c r="DJ127" s="1015"/>
      <c r="DK127" s="184"/>
      <c r="DL127" s="184"/>
    </row>
    <row r="128" spans="1:116" s="185" customFormat="1" ht="17.45" customHeight="1">
      <c r="A128" s="950" t="s">
        <v>194</v>
      </c>
      <c r="B128" s="944"/>
      <c r="C128" s="1027" t="s">
        <v>299</v>
      </c>
      <c r="D128" s="948" t="s">
        <v>250</v>
      </c>
      <c r="E128" s="950" t="s">
        <v>291</v>
      </c>
      <c r="F128" s="177"/>
      <c r="G128" s="952">
        <v>170220</v>
      </c>
      <c r="H128" s="954">
        <v>251350</v>
      </c>
      <c r="I128" s="952">
        <v>167190</v>
      </c>
      <c r="J128" s="954">
        <v>248320</v>
      </c>
      <c r="K128" s="993" t="s">
        <v>244</v>
      </c>
      <c r="L128" s="932">
        <v>1580</v>
      </c>
      <c r="M128" s="934">
        <v>2390</v>
      </c>
      <c r="N128" s="939" t="s">
        <v>245</v>
      </c>
      <c r="O128" s="923" t="s">
        <v>246</v>
      </c>
      <c r="P128" s="923" t="s">
        <v>244</v>
      </c>
      <c r="Q128" s="920" t="s">
        <v>247</v>
      </c>
      <c r="R128" s="923" t="s">
        <v>244</v>
      </c>
      <c r="S128" s="926">
        <v>3.3</v>
      </c>
      <c r="T128" s="929">
        <v>3.2</v>
      </c>
      <c r="U128" s="932">
        <v>1550</v>
      </c>
      <c r="V128" s="934">
        <v>2360</v>
      </c>
      <c r="W128" s="939" t="s">
        <v>245</v>
      </c>
      <c r="X128" s="923" t="s">
        <v>246</v>
      </c>
      <c r="Y128" s="923" t="s">
        <v>244</v>
      </c>
      <c r="Z128" s="920" t="s">
        <v>247</v>
      </c>
      <c r="AA128" s="923" t="s">
        <v>244</v>
      </c>
      <c r="AB128" s="926">
        <v>3.2</v>
      </c>
      <c r="AC128" s="960">
        <v>3.1</v>
      </c>
      <c r="AD128" s="997" t="s">
        <v>244</v>
      </c>
      <c r="AE128" s="1097">
        <v>162260</v>
      </c>
      <c r="AF128" s="1100">
        <v>81130</v>
      </c>
      <c r="AG128" s="1101">
        <v>1620</v>
      </c>
      <c r="AH128" s="1102">
        <v>810</v>
      </c>
      <c r="AI128" s="1103" t="s">
        <v>245</v>
      </c>
      <c r="AJ128" s="982" t="s">
        <v>246</v>
      </c>
      <c r="AK128" s="982" t="s">
        <v>244</v>
      </c>
      <c r="AL128" s="984" t="s">
        <v>247</v>
      </c>
      <c r="AM128" s="982" t="s">
        <v>244</v>
      </c>
      <c r="AN128" s="1104">
        <v>2.9</v>
      </c>
      <c r="AO128" s="959">
        <v>3</v>
      </c>
      <c r="AP128" s="972" t="s">
        <v>244</v>
      </c>
      <c r="AQ128" s="969">
        <v>146040</v>
      </c>
      <c r="AR128" s="972" t="s">
        <v>244</v>
      </c>
      <c r="AS128" s="973">
        <v>1460</v>
      </c>
      <c r="AT128" s="922" t="s">
        <v>245</v>
      </c>
      <c r="AU128" s="922" t="s">
        <v>246</v>
      </c>
      <c r="AV128" s="922" t="s">
        <v>244</v>
      </c>
      <c r="AW128" s="919" t="s">
        <v>247</v>
      </c>
      <c r="AX128" s="922" t="s">
        <v>244</v>
      </c>
      <c r="AY128" s="978">
        <v>2.9</v>
      </c>
      <c r="AZ128" s="972" t="s">
        <v>244</v>
      </c>
      <c r="BA128" s="969">
        <v>16220</v>
      </c>
      <c r="BB128" s="972" t="s">
        <v>244</v>
      </c>
      <c r="BC128" s="973">
        <v>160</v>
      </c>
      <c r="BD128" s="922" t="s">
        <v>245</v>
      </c>
      <c r="BE128" s="922" t="s">
        <v>246</v>
      </c>
      <c r="BF128" s="922" t="s">
        <v>244</v>
      </c>
      <c r="BG128" s="919" t="s">
        <v>247</v>
      </c>
      <c r="BH128" s="922" t="s">
        <v>244</v>
      </c>
      <c r="BI128" s="978">
        <v>2.8</v>
      </c>
      <c r="BJ128" s="993"/>
      <c r="BK128" s="178"/>
      <c r="BL128" s="190" t="s">
        <v>257</v>
      </c>
      <c r="BM128" s="191">
        <v>488500</v>
      </c>
      <c r="BN128" s="935"/>
      <c r="BO128" s="221">
        <v>4880</v>
      </c>
      <c r="BP128" s="193" t="s">
        <v>245</v>
      </c>
      <c r="BQ128" s="194" t="s">
        <v>246</v>
      </c>
      <c r="BR128" s="195" t="s">
        <v>244</v>
      </c>
      <c r="BS128" s="196" t="s">
        <v>247</v>
      </c>
      <c r="BT128" s="193" t="s">
        <v>244</v>
      </c>
      <c r="BU128" s="222">
        <v>2</v>
      </c>
      <c r="BV128" s="214"/>
      <c r="BW128" s="962"/>
      <c r="BX128" s="202" t="s">
        <v>260</v>
      </c>
      <c r="BY128" s="993" t="s">
        <v>244</v>
      </c>
      <c r="BZ128" s="1054">
        <v>30590</v>
      </c>
      <c r="CA128" s="997" t="s">
        <v>244</v>
      </c>
      <c r="CB128" s="1114">
        <v>240</v>
      </c>
      <c r="CC128" s="982" t="s">
        <v>245</v>
      </c>
      <c r="CD128" s="982" t="s">
        <v>246</v>
      </c>
      <c r="CE128" s="982" t="s">
        <v>244</v>
      </c>
      <c r="CF128" s="984" t="s">
        <v>247</v>
      </c>
      <c r="CG128" s="982" t="s">
        <v>244</v>
      </c>
      <c r="CH128" s="1113">
        <v>6.5</v>
      </c>
      <c r="CI128" s="1077" t="s">
        <v>244</v>
      </c>
      <c r="CJ128" s="931">
        <v>2100</v>
      </c>
      <c r="CK128" s="1058">
        <v>2300</v>
      </c>
      <c r="CL128" s="1078" t="s">
        <v>244</v>
      </c>
      <c r="CM128" s="1059" t="s">
        <v>292</v>
      </c>
      <c r="CN128" s="1060">
        <v>25700</v>
      </c>
      <c r="CO128" s="1058">
        <v>28600</v>
      </c>
      <c r="CP128" s="993" t="s">
        <v>249</v>
      </c>
      <c r="CQ128" s="1054">
        <v>1330</v>
      </c>
      <c r="CR128" s="962" t="s">
        <v>249</v>
      </c>
      <c r="CS128" s="1009" t="s">
        <v>300</v>
      </c>
      <c r="CT128" s="993" t="s">
        <v>249</v>
      </c>
      <c r="CU128" s="1054">
        <v>23710</v>
      </c>
      <c r="CV128" s="997" t="s">
        <v>201</v>
      </c>
      <c r="CW128" s="1114">
        <v>230</v>
      </c>
      <c r="CX128" s="1016" t="s">
        <v>245</v>
      </c>
      <c r="CY128" s="982" t="s">
        <v>246</v>
      </c>
      <c r="CZ128" s="1016" t="s">
        <v>244</v>
      </c>
      <c r="DA128" s="984" t="s">
        <v>247</v>
      </c>
      <c r="DB128" s="1016" t="s">
        <v>244</v>
      </c>
      <c r="DC128" s="1113">
        <v>1</v>
      </c>
      <c r="DD128" s="962" t="s">
        <v>249</v>
      </c>
      <c r="DE128" s="1019" t="s">
        <v>354</v>
      </c>
      <c r="DF128" s="1021" t="s">
        <v>354</v>
      </c>
      <c r="DG128" s="1021" t="s">
        <v>354</v>
      </c>
      <c r="DH128" s="1087" t="s">
        <v>354</v>
      </c>
      <c r="DI128" s="203"/>
      <c r="DJ128" s="1062" t="s">
        <v>301</v>
      </c>
      <c r="DK128" s="184"/>
      <c r="DL128" s="184"/>
    </row>
    <row r="129" spans="1:116" s="185" customFormat="1" ht="17.45" customHeight="1">
      <c r="A129" s="951"/>
      <c r="B129" s="944"/>
      <c r="C129" s="1028"/>
      <c r="D129" s="949"/>
      <c r="E129" s="951"/>
      <c r="F129" s="177"/>
      <c r="G129" s="953"/>
      <c r="H129" s="955"/>
      <c r="I129" s="953"/>
      <c r="J129" s="955"/>
      <c r="K129" s="993"/>
      <c r="L129" s="932"/>
      <c r="M129" s="934"/>
      <c r="N129" s="939"/>
      <c r="O129" s="923"/>
      <c r="P129" s="923"/>
      <c r="Q129" s="920"/>
      <c r="R129" s="923"/>
      <c r="S129" s="926"/>
      <c r="T129" s="929"/>
      <c r="U129" s="932"/>
      <c r="V129" s="934"/>
      <c r="W129" s="939"/>
      <c r="X129" s="923"/>
      <c r="Y129" s="923"/>
      <c r="Z129" s="920"/>
      <c r="AA129" s="923"/>
      <c r="AB129" s="926"/>
      <c r="AC129" s="960"/>
      <c r="AD129" s="997"/>
      <c r="AE129" s="1098"/>
      <c r="AF129" s="966"/>
      <c r="AG129" s="968"/>
      <c r="AH129" s="934"/>
      <c r="AI129" s="939"/>
      <c r="AJ129" s="923"/>
      <c r="AK129" s="923"/>
      <c r="AL129" s="920"/>
      <c r="AM129" s="923"/>
      <c r="AN129" s="926"/>
      <c r="AO129" s="960"/>
      <c r="AP129" s="972"/>
      <c r="AQ129" s="970"/>
      <c r="AR129" s="972"/>
      <c r="AS129" s="974"/>
      <c r="AT129" s="923"/>
      <c r="AU129" s="923"/>
      <c r="AV129" s="923"/>
      <c r="AW129" s="920"/>
      <c r="AX129" s="923"/>
      <c r="AY129" s="979"/>
      <c r="AZ129" s="972"/>
      <c r="BA129" s="970"/>
      <c r="BB129" s="972"/>
      <c r="BC129" s="974"/>
      <c r="BD129" s="923"/>
      <c r="BE129" s="923"/>
      <c r="BF129" s="923"/>
      <c r="BG129" s="920"/>
      <c r="BH129" s="923"/>
      <c r="BI129" s="979"/>
      <c r="BJ129" s="993"/>
      <c r="BK129" s="178"/>
      <c r="BL129" s="190" t="s">
        <v>259</v>
      </c>
      <c r="BM129" s="191">
        <v>527600</v>
      </c>
      <c r="BN129" s="935"/>
      <c r="BO129" s="221">
        <v>5270</v>
      </c>
      <c r="BP129" s="193" t="s">
        <v>245</v>
      </c>
      <c r="BQ129" s="194" t="s">
        <v>246</v>
      </c>
      <c r="BR129" s="195" t="s">
        <v>244</v>
      </c>
      <c r="BS129" s="196" t="s">
        <v>247</v>
      </c>
      <c r="BT129" s="193" t="s">
        <v>244</v>
      </c>
      <c r="BU129" s="222">
        <v>2.1</v>
      </c>
      <c r="BV129" s="214"/>
      <c r="BW129" s="962"/>
      <c r="BX129" s="189"/>
      <c r="BY129" s="993"/>
      <c r="BZ129" s="1055"/>
      <c r="CA129" s="997"/>
      <c r="CB129" s="1075"/>
      <c r="CC129" s="923"/>
      <c r="CD129" s="923"/>
      <c r="CE129" s="923"/>
      <c r="CF129" s="920"/>
      <c r="CG129" s="923"/>
      <c r="CH129" s="979"/>
      <c r="CI129" s="1077"/>
      <c r="CJ129" s="932"/>
      <c r="CK129" s="1013"/>
      <c r="CL129" s="1078"/>
      <c r="CM129" s="1011"/>
      <c r="CN129" s="1012"/>
      <c r="CO129" s="1013"/>
      <c r="CP129" s="993"/>
      <c r="CQ129" s="1055"/>
      <c r="CR129" s="962"/>
      <c r="CS129" s="1010"/>
      <c r="CT129" s="993"/>
      <c r="CU129" s="1055"/>
      <c r="CV129" s="997"/>
      <c r="CW129" s="1075"/>
      <c r="CX129" s="1017"/>
      <c r="CY129" s="923"/>
      <c r="CZ129" s="1017"/>
      <c r="DA129" s="920"/>
      <c r="DB129" s="1017"/>
      <c r="DC129" s="979"/>
      <c r="DD129" s="962"/>
      <c r="DE129" s="1020"/>
      <c r="DF129" s="1022"/>
      <c r="DG129" s="1022"/>
      <c r="DH129" s="1083"/>
      <c r="DI129" s="203"/>
      <c r="DJ129" s="1063"/>
      <c r="DK129" s="184"/>
      <c r="DL129" s="184"/>
    </row>
    <row r="130" spans="1:116" s="185" customFormat="1" ht="17.45" customHeight="1">
      <c r="A130" s="951"/>
      <c r="B130" s="944"/>
      <c r="C130" s="1028"/>
      <c r="D130" s="949"/>
      <c r="E130" s="951"/>
      <c r="F130" s="177"/>
      <c r="G130" s="953"/>
      <c r="H130" s="955"/>
      <c r="I130" s="953"/>
      <c r="J130" s="955"/>
      <c r="K130" s="993"/>
      <c r="L130" s="932"/>
      <c r="M130" s="934"/>
      <c r="N130" s="939"/>
      <c r="O130" s="923"/>
      <c r="P130" s="923"/>
      <c r="Q130" s="920"/>
      <c r="R130" s="923"/>
      <c r="S130" s="926"/>
      <c r="T130" s="929"/>
      <c r="U130" s="932"/>
      <c r="V130" s="934"/>
      <c r="W130" s="939"/>
      <c r="X130" s="923"/>
      <c r="Y130" s="923"/>
      <c r="Z130" s="920"/>
      <c r="AA130" s="923"/>
      <c r="AB130" s="926"/>
      <c r="AC130" s="960"/>
      <c r="AD130" s="997"/>
      <c r="AE130" s="1098"/>
      <c r="AF130" s="966"/>
      <c r="AG130" s="968"/>
      <c r="AH130" s="934"/>
      <c r="AI130" s="939"/>
      <c r="AJ130" s="923"/>
      <c r="AK130" s="923"/>
      <c r="AL130" s="920"/>
      <c r="AM130" s="923"/>
      <c r="AN130" s="926"/>
      <c r="AO130" s="960"/>
      <c r="AP130" s="972"/>
      <c r="AQ130" s="970"/>
      <c r="AR130" s="972"/>
      <c r="AS130" s="974"/>
      <c r="AT130" s="923"/>
      <c r="AU130" s="923"/>
      <c r="AV130" s="923"/>
      <c r="AW130" s="920"/>
      <c r="AX130" s="923"/>
      <c r="AY130" s="979"/>
      <c r="AZ130" s="972"/>
      <c r="BA130" s="970"/>
      <c r="BB130" s="972"/>
      <c r="BC130" s="974"/>
      <c r="BD130" s="923"/>
      <c r="BE130" s="923"/>
      <c r="BF130" s="923"/>
      <c r="BG130" s="920"/>
      <c r="BH130" s="923"/>
      <c r="BI130" s="979"/>
      <c r="BJ130" s="993"/>
      <c r="BK130" s="178"/>
      <c r="BL130" s="190" t="s">
        <v>261</v>
      </c>
      <c r="BM130" s="191">
        <v>566700</v>
      </c>
      <c r="BN130" s="935"/>
      <c r="BO130" s="221">
        <v>5660</v>
      </c>
      <c r="BP130" s="193" t="s">
        <v>245</v>
      </c>
      <c r="BQ130" s="194" t="s">
        <v>246</v>
      </c>
      <c r="BR130" s="195" t="s">
        <v>244</v>
      </c>
      <c r="BS130" s="196" t="s">
        <v>247</v>
      </c>
      <c r="BT130" s="193" t="s">
        <v>244</v>
      </c>
      <c r="BU130" s="222">
        <v>2.1</v>
      </c>
      <c r="BV130" s="214"/>
      <c r="BW130" s="962"/>
      <c r="BX130" s="189"/>
      <c r="BY130" s="993"/>
      <c r="BZ130" s="1055"/>
      <c r="CA130" s="997"/>
      <c r="CB130" s="1075"/>
      <c r="CC130" s="923"/>
      <c r="CD130" s="923"/>
      <c r="CE130" s="923"/>
      <c r="CF130" s="920"/>
      <c r="CG130" s="923"/>
      <c r="CH130" s="979"/>
      <c r="CI130" s="1077"/>
      <c r="CJ130" s="932"/>
      <c r="CK130" s="1013"/>
      <c r="CL130" s="1078"/>
      <c r="CM130" s="1011" t="s">
        <v>295</v>
      </c>
      <c r="CN130" s="1012">
        <v>14200</v>
      </c>
      <c r="CO130" s="1013">
        <v>15700</v>
      </c>
      <c r="CP130" s="993"/>
      <c r="CQ130" s="1055"/>
      <c r="CR130" s="962"/>
      <c r="CS130" s="1010"/>
      <c r="CT130" s="993"/>
      <c r="CU130" s="1055"/>
      <c r="CV130" s="997"/>
      <c r="CW130" s="1075"/>
      <c r="CX130" s="1017"/>
      <c r="CY130" s="923"/>
      <c r="CZ130" s="1017"/>
      <c r="DA130" s="920"/>
      <c r="DB130" s="1017"/>
      <c r="DC130" s="979"/>
      <c r="DD130" s="962"/>
      <c r="DE130" s="1020"/>
      <c r="DF130" s="1022"/>
      <c r="DG130" s="1022"/>
      <c r="DH130" s="1083"/>
      <c r="DI130" s="203"/>
      <c r="DJ130" s="204" t="s">
        <v>302</v>
      </c>
      <c r="DK130" s="184"/>
      <c r="DL130" s="184"/>
    </row>
    <row r="131" spans="1:116" s="185" customFormat="1" ht="17.45" customHeight="1">
      <c r="A131" s="1089"/>
      <c r="B131" s="944"/>
      <c r="C131" s="1028"/>
      <c r="D131" s="949"/>
      <c r="E131" s="1089"/>
      <c r="F131" s="177"/>
      <c r="G131" s="1090"/>
      <c r="H131" s="1091"/>
      <c r="I131" s="1090"/>
      <c r="J131" s="1091"/>
      <c r="K131" s="993"/>
      <c r="L131" s="1092"/>
      <c r="M131" s="1093"/>
      <c r="N131" s="940"/>
      <c r="O131" s="924"/>
      <c r="P131" s="924"/>
      <c r="Q131" s="921"/>
      <c r="R131" s="924"/>
      <c r="S131" s="927"/>
      <c r="T131" s="930"/>
      <c r="U131" s="932"/>
      <c r="V131" s="934"/>
      <c r="W131" s="940"/>
      <c r="X131" s="924"/>
      <c r="Y131" s="924"/>
      <c r="Z131" s="921"/>
      <c r="AA131" s="924"/>
      <c r="AB131" s="927"/>
      <c r="AC131" s="961"/>
      <c r="AD131" s="997"/>
      <c r="AE131" s="1099"/>
      <c r="AF131" s="1096"/>
      <c r="AG131" s="1094"/>
      <c r="AH131" s="1093"/>
      <c r="AI131" s="940"/>
      <c r="AJ131" s="924"/>
      <c r="AK131" s="924"/>
      <c r="AL131" s="921"/>
      <c r="AM131" s="924"/>
      <c r="AN131" s="927"/>
      <c r="AO131" s="961"/>
      <c r="AP131" s="972"/>
      <c r="AQ131" s="971"/>
      <c r="AR131" s="972"/>
      <c r="AS131" s="975"/>
      <c r="AT131" s="976"/>
      <c r="AU131" s="976"/>
      <c r="AV131" s="976"/>
      <c r="AW131" s="977"/>
      <c r="AX131" s="976"/>
      <c r="AY131" s="980"/>
      <c r="AZ131" s="972"/>
      <c r="BA131" s="971"/>
      <c r="BB131" s="972"/>
      <c r="BC131" s="975"/>
      <c r="BD131" s="976"/>
      <c r="BE131" s="976"/>
      <c r="BF131" s="976"/>
      <c r="BG131" s="977"/>
      <c r="BH131" s="976"/>
      <c r="BI131" s="980"/>
      <c r="BJ131" s="993"/>
      <c r="BK131" s="178"/>
      <c r="BL131" s="190" t="s">
        <v>262</v>
      </c>
      <c r="BM131" s="191">
        <v>605800</v>
      </c>
      <c r="BN131" s="935"/>
      <c r="BO131" s="221">
        <v>6050</v>
      </c>
      <c r="BP131" s="193" t="s">
        <v>245</v>
      </c>
      <c r="BQ131" s="194" t="s">
        <v>246</v>
      </c>
      <c r="BR131" s="195" t="s">
        <v>244</v>
      </c>
      <c r="BS131" s="196" t="s">
        <v>247</v>
      </c>
      <c r="BT131" s="193" t="s">
        <v>244</v>
      </c>
      <c r="BU131" s="222">
        <v>2</v>
      </c>
      <c r="BV131" s="214"/>
      <c r="BW131" s="962"/>
      <c r="BX131" s="189"/>
      <c r="BY131" s="993"/>
      <c r="BZ131" s="1055"/>
      <c r="CA131" s="997"/>
      <c r="CB131" s="1075"/>
      <c r="CC131" s="923"/>
      <c r="CD131" s="923"/>
      <c r="CE131" s="923"/>
      <c r="CF131" s="920"/>
      <c r="CG131" s="923"/>
      <c r="CH131" s="979"/>
      <c r="CI131" s="1077"/>
      <c r="CJ131" s="932"/>
      <c r="CK131" s="1013"/>
      <c r="CL131" s="1078"/>
      <c r="CM131" s="1011"/>
      <c r="CN131" s="1012"/>
      <c r="CO131" s="1013"/>
      <c r="CP131" s="993"/>
      <c r="CQ131" s="1055"/>
      <c r="CR131" s="962"/>
      <c r="CS131" s="1010"/>
      <c r="CT131" s="993"/>
      <c r="CU131" s="1055"/>
      <c r="CV131" s="997"/>
      <c r="CW131" s="1075"/>
      <c r="CX131" s="1017"/>
      <c r="CY131" s="923"/>
      <c r="CZ131" s="1017"/>
      <c r="DA131" s="920"/>
      <c r="DB131" s="1017"/>
      <c r="DC131" s="979"/>
      <c r="DD131" s="962"/>
      <c r="DE131" s="1020"/>
      <c r="DF131" s="1022"/>
      <c r="DG131" s="1022"/>
      <c r="DH131" s="1083"/>
      <c r="DI131" s="203"/>
      <c r="DJ131" s="205">
        <v>0.8</v>
      </c>
      <c r="DK131" s="184"/>
      <c r="DL131" s="184"/>
    </row>
    <row r="132" spans="1:116" s="185" customFormat="1" ht="17.45" customHeight="1">
      <c r="A132" s="1002" t="s">
        <v>195</v>
      </c>
      <c r="B132" s="944"/>
      <c r="C132" s="1028"/>
      <c r="D132" s="949"/>
      <c r="E132" s="1002" t="s">
        <v>50</v>
      </c>
      <c r="F132" s="177"/>
      <c r="G132" s="1003">
        <v>251350</v>
      </c>
      <c r="H132" s="1004"/>
      <c r="I132" s="1003">
        <v>248320</v>
      </c>
      <c r="J132" s="1004"/>
      <c r="K132" s="997" t="s">
        <v>244</v>
      </c>
      <c r="L132" s="1047">
        <v>2390</v>
      </c>
      <c r="M132" s="1043"/>
      <c r="N132" s="939" t="s">
        <v>245</v>
      </c>
      <c r="O132" s="923" t="s">
        <v>246</v>
      </c>
      <c r="P132" s="923" t="s">
        <v>244</v>
      </c>
      <c r="Q132" s="920" t="s">
        <v>247</v>
      </c>
      <c r="R132" s="923" t="s">
        <v>244</v>
      </c>
      <c r="S132" s="1033">
        <v>3.2</v>
      </c>
      <c r="T132" s="1034"/>
      <c r="U132" s="1047">
        <v>2360</v>
      </c>
      <c r="V132" s="1043"/>
      <c r="W132" s="939" t="s">
        <v>245</v>
      </c>
      <c r="X132" s="923" t="s">
        <v>246</v>
      </c>
      <c r="Y132" s="923" t="s">
        <v>244</v>
      </c>
      <c r="Z132" s="920" t="s">
        <v>247</v>
      </c>
      <c r="AA132" s="923" t="s">
        <v>244</v>
      </c>
      <c r="AB132" s="1033">
        <v>3.1</v>
      </c>
      <c r="AC132" s="979"/>
      <c r="AD132" s="997" t="s">
        <v>244</v>
      </c>
      <c r="AE132" s="1105">
        <v>81130</v>
      </c>
      <c r="AF132" s="1038"/>
      <c r="AG132" s="1041">
        <v>810</v>
      </c>
      <c r="AH132" s="1043"/>
      <c r="AI132" s="939" t="s">
        <v>245</v>
      </c>
      <c r="AJ132" s="923" t="s">
        <v>246</v>
      </c>
      <c r="AK132" s="923" t="s">
        <v>244</v>
      </c>
      <c r="AL132" s="920" t="s">
        <v>247</v>
      </c>
      <c r="AM132" s="923" t="s">
        <v>244</v>
      </c>
      <c r="AN132" s="1033">
        <v>3</v>
      </c>
      <c r="AO132" s="979"/>
      <c r="AP132" s="198"/>
      <c r="AQ132" s="198"/>
      <c r="AR132" s="198"/>
      <c r="AS132" s="198"/>
      <c r="AT132" s="198"/>
      <c r="AU132" s="198"/>
      <c r="AV132" s="198"/>
      <c r="AW132" s="198"/>
      <c r="AX132" s="198"/>
      <c r="AY132" s="198"/>
      <c r="AZ132" s="198"/>
      <c r="BA132" s="198"/>
      <c r="BB132" s="198"/>
      <c r="BC132" s="198"/>
      <c r="BD132" s="198"/>
      <c r="BE132" s="198"/>
      <c r="BF132" s="198"/>
      <c r="BG132" s="198"/>
      <c r="BH132" s="198"/>
      <c r="BI132" s="198"/>
      <c r="BJ132" s="997"/>
      <c r="BK132" s="178"/>
      <c r="BL132" s="190" t="s">
        <v>303</v>
      </c>
      <c r="BM132" s="191">
        <v>644800</v>
      </c>
      <c r="BN132" s="935"/>
      <c r="BO132" s="221">
        <v>6440</v>
      </c>
      <c r="BP132" s="193" t="s">
        <v>245</v>
      </c>
      <c r="BQ132" s="194" t="s">
        <v>246</v>
      </c>
      <c r="BR132" s="195" t="s">
        <v>244</v>
      </c>
      <c r="BS132" s="196" t="s">
        <v>247</v>
      </c>
      <c r="BT132" s="193" t="s">
        <v>244</v>
      </c>
      <c r="BU132" s="222">
        <v>2.1</v>
      </c>
      <c r="BV132" s="214"/>
      <c r="BW132" s="962"/>
      <c r="BX132" s="189"/>
      <c r="BY132" s="993"/>
      <c r="BZ132" s="1055"/>
      <c r="CA132" s="997"/>
      <c r="CB132" s="1075"/>
      <c r="CC132" s="923"/>
      <c r="CD132" s="923"/>
      <c r="CE132" s="923"/>
      <c r="CF132" s="920"/>
      <c r="CG132" s="923"/>
      <c r="CH132" s="979"/>
      <c r="CI132" s="1077"/>
      <c r="CJ132" s="932"/>
      <c r="CK132" s="1013"/>
      <c r="CL132" s="1078"/>
      <c r="CM132" s="1011" t="s">
        <v>297</v>
      </c>
      <c r="CN132" s="1012">
        <v>12300</v>
      </c>
      <c r="CO132" s="1013">
        <v>13700</v>
      </c>
      <c r="CP132" s="993"/>
      <c r="CQ132" s="1055"/>
      <c r="CR132" s="997"/>
      <c r="CS132" s="1014">
        <v>0.09</v>
      </c>
      <c r="CT132" s="997"/>
      <c r="CU132" s="1055"/>
      <c r="CV132" s="997"/>
      <c r="CW132" s="1075"/>
      <c r="CX132" s="1017"/>
      <c r="CY132" s="923"/>
      <c r="CZ132" s="1017"/>
      <c r="DA132" s="920"/>
      <c r="DB132" s="1017"/>
      <c r="DC132" s="979"/>
      <c r="DD132" s="997"/>
      <c r="DE132" s="1023">
        <v>0.02</v>
      </c>
      <c r="DF132" s="1025">
        <v>0.03</v>
      </c>
      <c r="DG132" s="1025">
        <v>0.05</v>
      </c>
      <c r="DH132" s="1049">
        <v>0.06</v>
      </c>
      <c r="DI132" s="224"/>
      <c r="DJ132" s="204" t="s">
        <v>304</v>
      </c>
      <c r="DK132" s="184"/>
      <c r="DL132" s="184"/>
    </row>
    <row r="133" spans="1:116" s="185" customFormat="1" ht="17.45" customHeight="1">
      <c r="A133" s="951"/>
      <c r="B133" s="944"/>
      <c r="C133" s="1028"/>
      <c r="D133" s="949"/>
      <c r="E133" s="951"/>
      <c r="F133" s="177"/>
      <c r="G133" s="991"/>
      <c r="H133" s="1005"/>
      <c r="I133" s="991"/>
      <c r="J133" s="1005"/>
      <c r="K133" s="997"/>
      <c r="L133" s="1000"/>
      <c r="M133" s="1044"/>
      <c r="N133" s="939"/>
      <c r="O133" s="923"/>
      <c r="P133" s="923"/>
      <c r="Q133" s="920"/>
      <c r="R133" s="923"/>
      <c r="S133" s="1034"/>
      <c r="T133" s="1034"/>
      <c r="U133" s="1000"/>
      <c r="V133" s="1044"/>
      <c r="W133" s="939"/>
      <c r="X133" s="923"/>
      <c r="Y133" s="923"/>
      <c r="Z133" s="920"/>
      <c r="AA133" s="923"/>
      <c r="AB133" s="1034"/>
      <c r="AC133" s="979"/>
      <c r="AD133" s="997"/>
      <c r="AE133" s="1106"/>
      <c r="AF133" s="1039"/>
      <c r="AG133" s="1042"/>
      <c r="AH133" s="1044"/>
      <c r="AI133" s="939"/>
      <c r="AJ133" s="923"/>
      <c r="AK133" s="923"/>
      <c r="AL133" s="920"/>
      <c r="AM133" s="923"/>
      <c r="AN133" s="1034"/>
      <c r="AO133" s="979"/>
      <c r="AP133" s="198"/>
      <c r="AQ133" s="198"/>
      <c r="AR133" s="198"/>
      <c r="AS133" s="198"/>
      <c r="AT133" s="198"/>
      <c r="AU133" s="198"/>
      <c r="AV133" s="198"/>
      <c r="AW133" s="198"/>
      <c r="AX133" s="198"/>
      <c r="AY133" s="198"/>
      <c r="AZ133" s="198"/>
      <c r="BA133" s="198"/>
      <c r="BB133" s="198"/>
      <c r="BC133" s="198"/>
      <c r="BD133" s="198"/>
      <c r="BE133" s="198"/>
      <c r="BF133" s="198"/>
      <c r="BG133" s="198"/>
      <c r="BH133" s="198"/>
      <c r="BI133" s="198"/>
      <c r="BJ133" s="997"/>
      <c r="BK133" s="178"/>
      <c r="BL133" s="190" t="s">
        <v>263</v>
      </c>
      <c r="BM133" s="191">
        <v>683900</v>
      </c>
      <c r="BN133" s="935"/>
      <c r="BO133" s="221">
        <v>6830</v>
      </c>
      <c r="BP133" s="193" t="s">
        <v>245</v>
      </c>
      <c r="BQ133" s="194" t="s">
        <v>246</v>
      </c>
      <c r="BR133" s="195" t="s">
        <v>244</v>
      </c>
      <c r="BS133" s="196" t="s">
        <v>247</v>
      </c>
      <c r="BT133" s="193" t="s">
        <v>244</v>
      </c>
      <c r="BU133" s="222">
        <v>2.1</v>
      </c>
      <c r="BV133" s="214"/>
      <c r="BW133" s="962"/>
      <c r="BX133" s="189"/>
      <c r="BY133" s="993"/>
      <c r="BZ133" s="1055"/>
      <c r="CA133" s="997"/>
      <c r="CB133" s="1075"/>
      <c r="CC133" s="923"/>
      <c r="CD133" s="923"/>
      <c r="CE133" s="923"/>
      <c r="CF133" s="920"/>
      <c r="CG133" s="923"/>
      <c r="CH133" s="979"/>
      <c r="CI133" s="1077"/>
      <c r="CJ133" s="932"/>
      <c r="CK133" s="1013"/>
      <c r="CL133" s="1078"/>
      <c r="CM133" s="1011"/>
      <c r="CN133" s="1012"/>
      <c r="CO133" s="1013"/>
      <c r="CP133" s="993"/>
      <c r="CQ133" s="1055"/>
      <c r="CR133" s="997"/>
      <c r="CS133" s="1014"/>
      <c r="CT133" s="997"/>
      <c r="CU133" s="1055"/>
      <c r="CV133" s="997"/>
      <c r="CW133" s="1075"/>
      <c r="CX133" s="1017"/>
      <c r="CY133" s="923"/>
      <c r="CZ133" s="1017"/>
      <c r="DA133" s="920"/>
      <c r="DB133" s="1017"/>
      <c r="DC133" s="979"/>
      <c r="DD133" s="997"/>
      <c r="DE133" s="1023"/>
      <c r="DF133" s="1025"/>
      <c r="DG133" s="1025"/>
      <c r="DH133" s="1049"/>
      <c r="DI133" s="224"/>
      <c r="DJ133" s="205">
        <v>0.75</v>
      </c>
      <c r="DK133" s="184"/>
      <c r="DL133" s="184"/>
    </row>
    <row r="134" spans="1:116" s="185" customFormat="1" ht="17.45" customHeight="1">
      <c r="A134" s="951"/>
      <c r="B134" s="944"/>
      <c r="C134" s="1028"/>
      <c r="D134" s="949"/>
      <c r="E134" s="951"/>
      <c r="F134" s="177"/>
      <c r="G134" s="991"/>
      <c r="H134" s="1005"/>
      <c r="I134" s="991"/>
      <c r="J134" s="1005"/>
      <c r="K134" s="997"/>
      <c r="L134" s="1000"/>
      <c r="M134" s="1044"/>
      <c r="N134" s="939"/>
      <c r="O134" s="923"/>
      <c r="P134" s="923"/>
      <c r="Q134" s="920"/>
      <c r="R134" s="923"/>
      <c r="S134" s="1034"/>
      <c r="T134" s="1034"/>
      <c r="U134" s="1000"/>
      <c r="V134" s="1044"/>
      <c r="W134" s="939"/>
      <c r="X134" s="923"/>
      <c r="Y134" s="923"/>
      <c r="Z134" s="920"/>
      <c r="AA134" s="923"/>
      <c r="AB134" s="1034"/>
      <c r="AC134" s="979"/>
      <c r="AD134" s="997"/>
      <c r="AE134" s="1106"/>
      <c r="AF134" s="1039"/>
      <c r="AG134" s="1042"/>
      <c r="AH134" s="1044"/>
      <c r="AI134" s="939"/>
      <c r="AJ134" s="923"/>
      <c r="AK134" s="923"/>
      <c r="AL134" s="920"/>
      <c r="AM134" s="923"/>
      <c r="AN134" s="1034"/>
      <c r="AO134" s="979"/>
      <c r="AP134" s="198"/>
      <c r="AQ134" s="198"/>
      <c r="AR134" s="198"/>
      <c r="AS134" s="198"/>
      <c r="AT134" s="198"/>
      <c r="AU134" s="198"/>
      <c r="AV134" s="198"/>
      <c r="AW134" s="198"/>
      <c r="AX134" s="198"/>
      <c r="AY134" s="198"/>
      <c r="AZ134" s="198"/>
      <c r="BA134" s="198"/>
      <c r="BB134" s="198"/>
      <c r="BC134" s="198"/>
      <c r="BD134" s="198"/>
      <c r="BE134" s="198"/>
      <c r="BF134" s="198"/>
      <c r="BG134" s="198"/>
      <c r="BH134" s="198"/>
      <c r="BI134" s="198"/>
      <c r="BJ134" s="997"/>
      <c r="BK134" s="178"/>
      <c r="BL134" s="190" t="s">
        <v>264</v>
      </c>
      <c r="BM134" s="191">
        <v>723000</v>
      </c>
      <c r="BN134" s="935"/>
      <c r="BO134" s="221">
        <v>7230</v>
      </c>
      <c r="BP134" s="193" t="s">
        <v>245</v>
      </c>
      <c r="BQ134" s="194" t="s">
        <v>246</v>
      </c>
      <c r="BR134" s="195" t="s">
        <v>244</v>
      </c>
      <c r="BS134" s="196" t="s">
        <v>247</v>
      </c>
      <c r="BT134" s="193" t="s">
        <v>244</v>
      </c>
      <c r="BU134" s="222">
        <v>2.1</v>
      </c>
      <c r="BV134" s="214"/>
      <c r="BW134" s="962"/>
      <c r="BX134" s="189"/>
      <c r="BY134" s="993"/>
      <c r="BZ134" s="1055"/>
      <c r="CA134" s="997"/>
      <c r="CB134" s="1075"/>
      <c r="CC134" s="923"/>
      <c r="CD134" s="923"/>
      <c r="CE134" s="923"/>
      <c r="CF134" s="920"/>
      <c r="CG134" s="923"/>
      <c r="CH134" s="979"/>
      <c r="CI134" s="1077"/>
      <c r="CJ134" s="932"/>
      <c r="CK134" s="1013"/>
      <c r="CL134" s="1077"/>
      <c r="CM134" s="1011" t="s">
        <v>298</v>
      </c>
      <c r="CN134" s="1012">
        <v>11000</v>
      </c>
      <c r="CO134" s="1013">
        <v>12300</v>
      </c>
      <c r="CP134" s="997"/>
      <c r="CQ134" s="1055"/>
      <c r="CR134" s="997"/>
      <c r="CS134" s="1014"/>
      <c r="CT134" s="997"/>
      <c r="CU134" s="1055"/>
      <c r="CV134" s="997"/>
      <c r="CW134" s="1075"/>
      <c r="CX134" s="1017"/>
      <c r="CY134" s="923"/>
      <c r="CZ134" s="1017"/>
      <c r="DA134" s="920"/>
      <c r="DB134" s="1017"/>
      <c r="DC134" s="979"/>
      <c r="DD134" s="997"/>
      <c r="DE134" s="1023"/>
      <c r="DF134" s="1025"/>
      <c r="DG134" s="1025"/>
      <c r="DH134" s="1049"/>
      <c r="DI134" s="224"/>
      <c r="DJ134" s="204" t="s">
        <v>305</v>
      </c>
      <c r="DK134" s="184"/>
      <c r="DL134" s="184"/>
    </row>
    <row r="135" spans="1:116" s="185" customFormat="1" ht="17.45" customHeight="1">
      <c r="A135" s="1064"/>
      <c r="B135" s="945"/>
      <c r="C135" s="1029"/>
      <c r="D135" s="1030"/>
      <c r="E135" s="1064"/>
      <c r="F135" s="177"/>
      <c r="G135" s="992"/>
      <c r="H135" s="1006"/>
      <c r="I135" s="992"/>
      <c r="J135" s="1006"/>
      <c r="K135" s="997"/>
      <c r="L135" s="1048"/>
      <c r="M135" s="1045"/>
      <c r="N135" s="1069"/>
      <c r="O135" s="976"/>
      <c r="P135" s="976"/>
      <c r="Q135" s="977"/>
      <c r="R135" s="976"/>
      <c r="S135" s="1035"/>
      <c r="T135" s="1035"/>
      <c r="U135" s="1048"/>
      <c r="V135" s="1045"/>
      <c r="W135" s="1069"/>
      <c r="X135" s="976"/>
      <c r="Y135" s="976"/>
      <c r="Z135" s="977"/>
      <c r="AA135" s="976"/>
      <c r="AB135" s="1035"/>
      <c r="AC135" s="980"/>
      <c r="AD135" s="997"/>
      <c r="AE135" s="1115"/>
      <c r="AF135" s="1040"/>
      <c r="AG135" s="1071"/>
      <c r="AH135" s="1045"/>
      <c r="AI135" s="1069"/>
      <c r="AJ135" s="976"/>
      <c r="AK135" s="976"/>
      <c r="AL135" s="977"/>
      <c r="AM135" s="976"/>
      <c r="AN135" s="1035"/>
      <c r="AO135" s="980"/>
      <c r="AP135" s="198"/>
      <c r="AQ135" s="198"/>
      <c r="AR135" s="198"/>
      <c r="AS135" s="198"/>
      <c r="AT135" s="198"/>
      <c r="AU135" s="198"/>
      <c r="AV135" s="198"/>
      <c r="AW135" s="198"/>
      <c r="AX135" s="198"/>
      <c r="AY135" s="198"/>
      <c r="AZ135" s="198"/>
      <c r="BA135" s="198"/>
      <c r="BB135" s="198"/>
      <c r="BC135" s="198"/>
      <c r="BD135" s="198"/>
      <c r="BE135" s="198"/>
      <c r="BF135" s="198"/>
      <c r="BG135" s="198"/>
      <c r="BH135" s="198"/>
      <c r="BI135" s="198"/>
      <c r="BJ135" s="997"/>
      <c r="BK135" s="178"/>
      <c r="BL135" s="206" t="s">
        <v>265</v>
      </c>
      <c r="BM135" s="207">
        <v>762100</v>
      </c>
      <c r="BN135" s="997"/>
      <c r="BO135" s="225">
        <v>7620</v>
      </c>
      <c r="BP135" s="226" t="s">
        <v>245</v>
      </c>
      <c r="BQ135" s="227" t="s">
        <v>246</v>
      </c>
      <c r="BR135" s="228" t="s">
        <v>244</v>
      </c>
      <c r="BS135" s="229" t="s">
        <v>247</v>
      </c>
      <c r="BT135" s="226" t="s">
        <v>244</v>
      </c>
      <c r="BU135" s="230">
        <v>2.2000000000000002</v>
      </c>
      <c r="BV135" s="182"/>
      <c r="BW135" s="997"/>
      <c r="BX135" s="231"/>
      <c r="BY135" s="997"/>
      <c r="BZ135" s="1056"/>
      <c r="CA135" s="997"/>
      <c r="CB135" s="1076"/>
      <c r="CC135" s="976"/>
      <c r="CD135" s="976"/>
      <c r="CE135" s="976"/>
      <c r="CF135" s="977"/>
      <c r="CG135" s="976"/>
      <c r="CH135" s="980"/>
      <c r="CI135" s="1077"/>
      <c r="CJ135" s="1057"/>
      <c r="CK135" s="1053"/>
      <c r="CL135" s="1077"/>
      <c r="CM135" s="1051"/>
      <c r="CN135" s="1052"/>
      <c r="CO135" s="1053"/>
      <c r="CP135" s="997"/>
      <c r="CQ135" s="1056"/>
      <c r="CR135" s="997"/>
      <c r="CS135" s="1015"/>
      <c r="CT135" s="997"/>
      <c r="CU135" s="1056"/>
      <c r="CV135" s="997"/>
      <c r="CW135" s="1076"/>
      <c r="CX135" s="1073"/>
      <c r="CY135" s="976"/>
      <c r="CZ135" s="1073"/>
      <c r="DA135" s="977"/>
      <c r="DB135" s="1073"/>
      <c r="DC135" s="980"/>
      <c r="DD135" s="997"/>
      <c r="DE135" s="1024"/>
      <c r="DF135" s="1026"/>
      <c r="DG135" s="1026"/>
      <c r="DH135" s="1050"/>
      <c r="DI135" s="224"/>
      <c r="DJ135" s="233">
        <v>0.7</v>
      </c>
      <c r="DK135" s="184"/>
      <c r="DL135" s="184"/>
    </row>
    <row r="136" spans="1:116" ht="15" customHeight="1"/>
  </sheetData>
  <sheetProtection algorithmName="SHA-512" hashValue="RS+r4hl65zNQU/HkytONAvUb9Md8Od3nQvAVv/XSRJDtKkV/LRer+QnsUr/NCTqA5OShaYO/ZTlwsrSX8OX8cQ==" saltValue="ScVVsfozkb04fCQHsBugug==" spinCount="100000" sheet="1" objects="1" scenarios="1"/>
  <mergeCells count="247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C18E9-15CC-49B2-BA96-79E6BDC2C9E0}">
  <dimension ref="A1:DV136"/>
  <sheetViews>
    <sheetView workbookViewId="0"/>
  </sheetViews>
  <sheetFormatPr defaultRowHeight="13.5"/>
  <cols>
    <col min="1" max="1" width="9" style="244"/>
    <col min="2" max="2" width="5.625" style="172" customWidth="1"/>
    <col min="3" max="3" width="5.375" style="172" customWidth="1"/>
    <col min="4" max="4" width="4.5" style="172" bestFit="1" customWidth="1"/>
    <col min="5" max="5" width="7.5" style="172" customWidth="1"/>
    <col min="6" max="6" width="2.25" style="172" customWidth="1"/>
    <col min="7" max="7" width="6.875" style="234" customWidth="1"/>
    <col min="8" max="8" width="8.125" style="235" customWidth="1"/>
    <col min="9" max="9" width="6.875" style="173" customWidth="1"/>
    <col min="10" max="10" width="8.125" style="235" customWidth="1"/>
    <col min="11" max="11" width="2.25" style="132" customWidth="1"/>
    <col min="12" max="12" width="6.25" style="234" customWidth="1"/>
    <col min="13" max="13" width="7.25" style="235" customWidth="1"/>
    <col min="14" max="14" width="3" style="235" customWidth="1"/>
    <col min="15" max="15" width="8.25" style="235" customWidth="1"/>
    <col min="16" max="16" width="3" style="235" customWidth="1"/>
    <col min="17" max="17" width="6.25" style="235" customWidth="1"/>
    <col min="18" max="18" width="3" style="235" customWidth="1"/>
    <col min="19" max="19" width="9.875" style="235" customWidth="1"/>
    <col min="20" max="20" width="11.375" style="235" customWidth="1"/>
    <col min="21" max="21" width="6.25" style="173" customWidth="1"/>
    <col min="22" max="22" width="6.625" style="235" customWidth="1"/>
    <col min="23" max="23" width="3" style="235" customWidth="1"/>
    <col min="24" max="24" width="8.25" style="235" customWidth="1"/>
    <col min="25" max="25" width="3" style="235" customWidth="1"/>
    <col min="26" max="26" width="6.25" style="235" customWidth="1"/>
    <col min="27" max="27" width="3" style="235" customWidth="1"/>
    <col min="28" max="28" width="9.875" style="235" customWidth="1"/>
    <col min="29" max="29" width="12" style="235" customWidth="1"/>
    <col min="30" max="30" width="2.25" style="132" customWidth="1"/>
    <col min="31" max="31" width="8" style="234" customWidth="1"/>
    <col min="32" max="32" width="8.375" style="234" customWidth="1"/>
    <col min="33" max="33" width="8.5" style="236" customWidth="1"/>
    <col min="34" max="34" width="6.875" style="236" customWidth="1"/>
    <col min="35" max="35" width="3" style="235" customWidth="1"/>
    <col min="36" max="36" width="8.25" style="235" customWidth="1"/>
    <col min="37" max="37" width="3" style="235" customWidth="1"/>
    <col min="38" max="38" width="6.25" style="235" customWidth="1"/>
    <col min="39" max="39" width="3" style="235" customWidth="1"/>
    <col min="40" max="40" width="9" style="235" customWidth="1"/>
    <col min="41" max="41" width="12.375" style="235" customWidth="1"/>
    <col min="42" max="42" width="3" style="235" customWidth="1"/>
    <col min="43" max="43" width="8.625" style="235" customWidth="1"/>
    <col min="44" max="44" width="3" style="235" customWidth="1"/>
    <col min="45" max="45" width="8.625" style="235" customWidth="1"/>
    <col min="46" max="46" width="3" style="235" customWidth="1"/>
    <col min="47" max="47" width="8.625" style="235" customWidth="1"/>
    <col min="48" max="48" width="3" style="235" customWidth="1"/>
    <col min="49" max="49" width="8.625" style="235" customWidth="1"/>
    <col min="50" max="50" width="3" style="235" customWidth="1"/>
    <col min="51" max="51" width="10.125" style="235" customWidth="1"/>
    <col min="52" max="52" width="3" style="235" customWidth="1"/>
    <col min="53" max="53" width="8.625" style="235" customWidth="1"/>
    <col min="54" max="54" width="3" style="235" customWidth="1"/>
    <col min="55" max="55" width="8.625" style="235" customWidth="1"/>
    <col min="56" max="56" width="3" style="235" customWidth="1"/>
    <col min="57" max="57" width="8.625" style="235" customWidth="1"/>
    <col min="58" max="58" width="3" style="235" customWidth="1"/>
    <col min="59" max="59" width="8.625" style="235" customWidth="1"/>
    <col min="60" max="60" width="3" style="235" customWidth="1"/>
    <col min="61" max="61" width="10.125" style="235" customWidth="1"/>
    <col min="62" max="62" width="2.25" style="132" customWidth="1"/>
    <col min="63" max="63" width="1.125" style="132" customWidth="1"/>
    <col min="64" max="64" width="14.875" style="173" customWidth="1"/>
    <col min="65" max="65" width="9.875" style="173" customWidth="1"/>
    <col min="66" max="66" width="2.25" style="132" customWidth="1"/>
    <col min="67" max="67" width="8.25" style="236" customWidth="1"/>
    <col min="68" max="68" width="3.625" style="236" customWidth="1"/>
    <col min="69" max="69" width="12" style="236" customWidth="1"/>
    <col min="70" max="70" width="3.625" style="236" customWidth="1"/>
    <col min="71" max="71" width="11.125" style="236" customWidth="1"/>
    <col min="72" max="72" width="3.625" style="236" customWidth="1"/>
    <col min="73" max="73" width="10" style="236" customWidth="1"/>
    <col min="74" max="74" width="1.125" style="236" customWidth="1"/>
    <col min="75" max="75" width="2.25" style="132" customWidth="1"/>
    <col min="76" max="76" width="10.25" style="236" customWidth="1"/>
    <col min="77" max="77" width="2.25" style="132" customWidth="1"/>
    <col min="78" max="78" width="5.625" style="173" customWidth="1"/>
    <col min="79" max="79" width="2.25" style="132" customWidth="1"/>
    <col min="80" max="80" width="5.5" style="174" customWidth="1"/>
    <col min="81" max="81" width="4" style="174" customWidth="1"/>
    <col min="82" max="82" width="6.875" style="174" customWidth="1"/>
    <col min="83" max="83" width="4" style="174" customWidth="1"/>
    <col min="84" max="84" width="6.875" style="174" customWidth="1"/>
    <col min="85" max="85" width="4" style="174" customWidth="1"/>
    <col min="86" max="86" width="9.875" style="174" customWidth="1"/>
    <col min="87" max="87" width="2.25" style="234" customWidth="1"/>
    <col min="88" max="89" width="6.125" style="234" customWidth="1"/>
    <col min="90" max="90" width="2.25" style="234" customWidth="1"/>
    <col min="91" max="91" width="5.25" style="237" customWidth="1"/>
    <col min="92" max="92" width="5.75" style="234" customWidth="1"/>
    <col min="93" max="93" width="5.875" style="234" customWidth="1"/>
    <col min="94" max="94" width="2.25" style="132" customWidth="1"/>
    <col min="95" max="95" width="6.625" style="173" customWidth="1"/>
    <col min="96" max="96" width="2.25" style="132" customWidth="1"/>
    <col min="97" max="97" width="11.5" style="173" customWidth="1"/>
    <col min="98" max="98" width="2.25" style="132" customWidth="1"/>
    <col min="99" max="99" width="7.25" style="173" customWidth="1"/>
    <col min="100" max="100" width="2.25" style="132" customWidth="1"/>
    <col min="101" max="101" width="6.5" style="234" customWidth="1"/>
    <col min="102" max="102" width="2.25" style="175" customWidth="1"/>
    <col min="103" max="103" width="6.875" style="174" customWidth="1"/>
    <col min="104" max="104" width="2.25" style="175" customWidth="1"/>
    <col min="105" max="105" width="6.875" style="174" customWidth="1"/>
    <col min="106" max="106" width="2.25" style="175" customWidth="1"/>
    <col min="107" max="107" width="9.875" style="174" customWidth="1"/>
    <col min="108" max="108" width="2.25" style="132" customWidth="1"/>
    <col min="109" max="112" width="10.25" style="173" customWidth="1"/>
    <col min="113" max="113" width="2.25" style="132" customWidth="1"/>
    <col min="114" max="114" width="15.5" style="173" bestFit="1" customWidth="1"/>
    <col min="115" max="116" width="6.25" style="234" customWidth="1"/>
    <col min="117" max="126" width="9" style="156"/>
    <col min="127" max="344" width="9" style="238"/>
    <col min="345" max="345" width="1.75" style="238" customWidth="1"/>
    <col min="346" max="346" width="2.5" style="238" customWidth="1"/>
    <col min="347" max="347" width="3.625" style="238" customWidth="1"/>
    <col min="348" max="348" width="2.75" style="238" customWidth="1"/>
    <col min="349" max="349" width="0.875" style="238" customWidth="1"/>
    <col min="350" max="350" width="1.25" style="238" customWidth="1"/>
    <col min="351" max="351" width="5.375" style="238" customWidth="1"/>
    <col min="352" max="352" width="6.5" style="238" customWidth="1"/>
    <col min="353" max="353" width="4.125" style="238" customWidth="1"/>
    <col min="354" max="354" width="7.875" style="238" customWidth="1"/>
    <col min="355" max="355" width="8.75" style="238" customWidth="1"/>
    <col min="356" max="359" width="6.25" style="238" customWidth="1"/>
    <col min="360" max="360" width="4.875" style="238" customWidth="1"/>
    <col min="361" max="361" width="2.5" style="238" customWidth="1"/>
    <col min="362" max="362" width="4.875" style="238" customWidth="1"/>
    <col min="363" max="600" width="9" style="238"/>
    <col min="601" max="601" width="1.75" style="238" customWidth="1"/>
    <col min="602" max="602" width="2.5" style="238" customWidth="1"/>
    <col min="603" max="603" width="3.625" style="238" customWidth="1"/>
    <col min="604" max="604" width="2.75" style="238" customWidth="1"/>
    <col min="605" max="605" width="0.875" style="238" customWidth="1"/>
    <col min="606" max="606" width="1.25" style="238" customWidth="1"/>
    <col min="607" max="607" width="5.375" style="238" customWidth="1"/>
    <col min="608" max="608" width="6.5" style="238" customWidth="1"/>
    <col min="609" max="609" width="4.125" style="238" customWidth="1"/>
    <col min="610" max="610" width="7.875" style="238" customWidth="1"/>
    <col min="611" max="611" width="8.75" style="238" customWidth="1"/>
    <col min="612" max="615" width="6.25" style="238" customWidth="1"/>
    <col min="616" max="616" width="4.875" style="238" customWidth="1"/>
    <col min="617" max="617" width="2.5" style="238" customWidth="1"/>
    <col min="618" max="618" width="4.875" style="238" customWidth="1"/>
    <col min="619" max="856" width="9" style="238"/>
    <col min="857" max="857" width="1.75" style="238" customWidth="1"/>
    <col min="858" max="858" width="2.5" style="238" customWidth="1"/>
    <col min="859" max="859" width="3.625" style="238" customWidth="1"/>
    <col min="860" max="860" width="2.75" style="238" customWidth="1"/>
    <col min="861" max="861" width="0.875" style="238" customWidth="1"/>
    <col min="862" max="862" width="1.25" style="238" customWidth="1"/>
    <col min="863" max="863" width="5.375" style="238" customWidth="1"/>
    <col min="864" max="864" width="6.5" style="238" customWidth="1"/>
    <col min="865" max="865" width="4.125" style="238" customWidth="1"/>
    <col min="866" max="866" width="7.875" style="238" customWidth="1"/>
    <col min="867" max="867" width="8.75" style="238" customWidth="1"/>
    <col min="868" max="871" width="6.25" style="238" customWidth="1"/>
    <col min="872" max="872" width="4.875" style="238" customWidth="1"/>
    <col min="873" max="873" width="2.5" style="238" customWidth="1"/>
    <col min="874" max="874" width="4.875" style="238" customWidth="1"/>
    <col min="875" max="1112" width="9" style="238"/>
    <col min="1113" max="1113" width="1.75" style="238" customWidth="1"/>
    <col min="1114" max="1114" width="2.5" style="238" customWidth="1"/>
    <col min="1115" max="1115" width="3.625" style="238" customWidth="1"/>
    <col min="1116" max="1116" width="2.75" style="238" customWidth="1"/>
    <col min="1117" max="1117" width="0.875" style="238" customWidth="1"/>
    <col min="1118" max="1118" width="1.25" style="238" customWidth="1"/>
    <col min="1119" max="1119" width="5.375" style="238" customWidth="1"/>
    <col min="1120" max="1120" width="6.5" style="238" customWidth="1"/>
    <col min="1121" max="1121" width="4.125" style="238" customWidth="1"/>
    <col min="1122" max="1122" width="7.875" style="238" customWidth="1"/>
    <col min="1123" max="1123" width="8.75" style="238" customWidth="1"/>
    <col min="1124" max="1127" width="6.25" style="238" customWidth="1"/>
    <col min="1128" max="1128" width="4.875" style="238" customWidth="1"/>
    <col min="1129" max="1129" width="2.5" style="238" customWidth="1"/>
    <col min="1130" max="1130" width="4.875" style="238" customWidth="1"/>
    <col min="1131" max="1368" width="9" style="238"/>
    <col min="1369" max="1369" width="1.75" style="238" customWidth="1"/>
    <col min="1370" max="1370" width="2.5" style="238" customWidth="1"/>
    <col min="1371" max="1371" width="3.625" style="238" customWidth="1"/>
    <col min="1372" max="1372" width="2.75" style="238" customWidth="1"/>
    <col min="1373" max="1373" width="0.875" style="238" customWidth="1"/>
    <col min="1374" max="1374" width="1.25" style="238" customWidth="1"/>
    <col min="1375" max="1375" width="5.375" style="238" customWidth="1"/>
    <col min="1376" max="1376" width="6.5" style="238" customWidth="1"/>
    <col min="1377" max="1377" width="4.125" style="238" customWidth="1"/>
    <col min="1378" max="1378" width="7.875" style="238" customWidth="1"/>
    <col min="1379" max="1379" width="8.75" style="238" customWidth="1"/>
    <col min="1380" max="1383" width="6.25" style="238" customWidth="1"/>
    <col min="1384" max="1384" width="4.875" style="238" customWidth="1"/>
    <col min="1385" max="1385" width="2.5" style="238" customWidth="1"/>
    <col min="1386" max="1386" width="4.875" style="238" customWidth="1"/>
    <col min="1387" max="1624" width="9" style="238"/>
    <col min="1625" max="1625" width="1.75" style="238" customWidth="1"/>
    <col min="1626" max="1626" width="2.5" style="238" customWidth="1"/>
    <col min="1627" max="1627" width="3.625" style="238" customWidth="1"/>
    <col min="1628" max="1628" width="2.75" style="238" customWidth="1"/>
    <col min="1629" max="1629" width="0.875" style="238" customWidth="1"/>
    <col min="1630" max="1630" width="1.25" style="238" customWidth="1"/>
    <col min="1631" max="1631" width="5.375" style="238" customWidth="1"/>
    <col min="1632" max="1632" width="6.5" style="238" customWidth="1"/>
    <col min="1633" max="1633" width="4.125" style="238" customWidth="1"/>
    <col min="1634" max="1634" width="7.875" style="238" customWidth="1"/>
    <col min="1635" max="1635" width="8.75" style="238" customWidth="1"/>
    <col min="1636" max="1639" width="6.25" style="238" customWidth="1"/>
    <col min="1640" max="1640" width="4.875" style="238" customWidth="1"/>
    <col min="1641" max="1641" width="2.5" style="238" customWidth="1"/>
    <col min="1642" max="1642" width="4.875" style="238" customWidth="1"/>
    <col min="1643" max="1880" width="9" style="238"/>
    <col min="1881" max="1881" width="1.75" style="238" customWidth="1"/>
    <col min="1882" max="1882" width="2.5" style="238" customWidth="1"/>
    <col min="1883" max="1883" width="3.625" style="238" customWidth="1"/>
    <col min="1884" max="1884" width="2.75" style="238" customWidth="1"/>
    <col min="1885" max="1885" width="0.875" style="238" customWidth="1"/>
    <col min="1886" max="1886" width="1.25" style="238" customWidth="1"/>
    <col min="1887" max="1887" width="5.375" style="238" customWidth="1"/>
    <col min="1888" max="1888" width="6.5" style="238" customWidth="1"/>
    <col min="1889" max="1889" width="4.125" style="238" customWidth="1"/>
    <col min="1890" max="1890" width="7.875" style="238" customWidth="1"/>
    <col min="1891" max="1891" width="8.75" style="238" customWidth="1"/>
    <col min="1892" max="1895" width="6.25" style="238" customWidth="1"/>
    <col min="1896" max="1896" width="4.875" style="238" customWidth="1"/>
    <col min="1897" max="1897" width="2.5" style="238" customWidth="1"/>
    <col min="1898" max="1898" width="4.875" style="238" customWidth="1"/>
    <col min="1899" max="2136" width="9" style="238"/>
    <col min="2137" max="2137" width="1.75" style="238" customWidth="1"/>
    <col min="2138" max="2138" width="2.5" style="238" customWidth="1"/>
    <col min="2139" max="2139" width="3.625" style="238" customWidth="1"/>
    <col min="2140" max="2140" width="2.75" style="238" customWidth="1"/>
    <col min="2141" max="2141" width="0.875" style="238" customWidth="1"/>
    <col min="2142" max="2142" width="1.25" style="238" customWidth="1"/>
    <col min="2143" max="2143" width="5.375" style="238" customWidth="1"/>
    <col min="2144" max="2144" width="6.5" style="238" customWidth="1"/>
    <col min="2145" max="2145" width="4.125" style="238" customWidth="1"/>
    <col min="2146" max="2146" width="7.875" style="238" customWidth="1"/>
    <col min="2147" max="2147" width="8.75" style="238" customWidth="1"/>
    <col min="2148" max="2151" width="6.25" style="238" customWidth="1"/>
    <col min="2152" max="2152" width="4.875" style="238" customWidth="1"/>
    <col min="2153" max="2153" width="2.5" style="238" customWidth="1"/>
    <col min="2154" max="2154" width="4.875" style="238" customWidth="1"/>
    <col min="2155" max="2392" width="9" style="238"/>
    <col min="2393" max="2393" width="1.75" style="238" customWidth="1"/>
    <col min="2394" max="2394" width="2.5" style="238" customWidth="1"/>
    <col min="2395" max="2395" width="3.625" style="238" customWidth="1"/>
    <col min="2396" max="2396" width="2.75" style="238" customWidth="1"/>
    <col min="2397" max="2397" width="0.875" style="238" customWidth="1"/>
    <col min="2398" max="2398" width="1.25" style="238" customWidth="1"/>
    <col min="2399" max="2399" width="5.375" style="238" customWidth="1"/>
    <col min="2400" max="2400" width="6.5" style="238" customWidth="1"/>
    <col min="2401" max="2401" width="4.125" style="238" customWidth="1"/>
    <col min="2402" max="2402" width="7.875" style="238" customWidth="1"/>
    <col min="2403" max="2403" width="8.75" style="238" customWidth="1"/>
    <col min="2404" max="2407" width="6.25" style="238" customWidth="1"/>
    <col min="2408" max="2408" width="4.875" style="238" customWidth="1"/>
    <col min="2409" max="2409" width="2.5" style="238" customWidth="1"/>
    <col min="2410" max="2410" width="4.875" style="238" customWidth="1"/>
    <col min="2411" max="2648" width="9" style="238"/>
    <col min="2649" max="2649" width="1.75" style="238" customWidth="1"/>
    <col min="2650" max="2650" width="2.5" style="238" customWidth="1"/>
    <col min="2651" max="2651" width="3.625" style="238" customWidth="1"/>
    <col min="2652" max="2652" width="2.75" style="238" customWidth="1"/>
    <col min="2653" max="2653" width="0.875" style="238" customWidth="1"/>
    <col min="2654" max="2654" width="1.25" style="238" customWidth="1"/>
    <col min="2655" max="2655" width="5.375" style="238" customWidth="1"/>
    <col min="2656" max="2656" width="6.5" style="238" customWidth="1"/>
    <col min="2657" max="2657" width="4.125" style="238" customWidth="1"/>
    <col min="2658" max="2658" width="7.875" style="238" customWidth="1"/>
    <col min="2659" max="2659" width="8.75" style="238" customWidth="1"/>
    <col min="2660" max="2663" width="6.25" style="238" customWidth="1"/>
    <col min="2664" max="2664" width="4.875" style="238" customWidth="1"/>
    <col min="2665" max="2665" width="2.5" style="238" customWidth="1"/>
    <col min="2666" max="2666" width="4.875" style="238" customWidth="1"/>
    <col min="2667" max="2904" width="9" style="238"/>
    <col min="2905" max="2905" width="1.75" style="238" customWidth="1"/>
    <col min="2906" max="2906" width="2.5" style="238" customWidth="1"/>
    <col min="2907" max="2907" width="3.625" style="238" customWidth="1"/>
    <col min="2908" max="2908" width="2.75" style="238" customWidth="1"/>
    <col min="2909" max="2909" width="0.875" style="238" customWidth="1"/>
    <col min="2910" max="2910" width="1.25" style="238" customWidth="1"/>
    <col min="2911" max="2911" width="5.375" style="238" customWidth="1"/>
    <col min="2912" max="2912" width="6.5" style="238" customWidth="1"/>
    <col min="2913" max="2913" width="4.125" style="238" customWidth="1"/>
    <col min="2914" max="2914" width="7.875" style="238" customWidth="1"/>
    <col min="2915" max="2915" width="8.75" style="238" customWidth="1"/>
    <col min="2916" max="2919" width="6.25" style="238" customWidth="1"/>
    <col min="2920" max="2920" width="4.875" style="238" customWidth="1"/>
    <col min="2921" max="2921" width="2.5" style="238" customWidth="1"/>
    <col min="2922" max="2922" width="4.875" style="238" customWidth="1"/>
    <col min="2923" max="3160" width="9" style="238"/>
    <col min="3161" max="3161" width="1.75" style="238" customWidth="1"/>
    <col min="3162" max="3162" width="2.5" style="238" customWidth="1"/>
    <col min="3163" max="3163" width="3.625" style="238" customWidth="1"/>
    <col min="3164" max="3164" width="2.75" style="238" customWidth="1"/>
    <col min="3165" max="3165" width="0.875" style="238" customWidth="1"/>
    <col min="3166" max="3166" width="1.25" style="238" customWidth="1"/>
    <col min="3167" max="3167" width="5.375" style="238" customWidth="1"/>
    <col min="3168" max="3168" width="6.5" style="238" customWidth="1"/>
    <col min="3169" max="3169" width="4.125" style="238" customWidth="1"/>
    <col min="3170" max="3170" width="7.875" style="238" customWidth="1"/>
    <col min="3171" max="3171" width="8.75" style="238" customWidth="1"/>
    <col min="3172" max="3175" width="6.25" style="238" customWidth="1"/>
    <col min="3176" max="3176" width="4.875" style="238" customWidth="1"/>
    <col min="3177" max="3177" width="2.5" style="238" customWidth="1"/>
    <col min="3178" max="3178" width="4.875" style="238" customWidth="1"/>
    <col min="3179" max="3416" width="9" style="238"/>
    <col min="3417" max="3417" width="1.75" style="238" customWidth="1"/>
    <col min="3418" max="3418" width="2.5" style="238" customWidth="1"/>
    <col min="3419" max="3419" width="3.625" style="238" customWidth="1"/>
    <col min="3420" max="3420" width="2.75" style="238" customWidth="1"/>
    <col min="3421" max="3421" width="0.875" style="238" customWidth="1"/>
    <col min="3422" max="3422" width="1.25" style="238" customWidth="1"/>
    <col min="3423" max="3423" width="5.375" style="238" customWidth="1"/>
    <col min="3424" max="3424" width="6.5" style="238" customWidth="1"/>
    <col min="3425" max="3425" width="4.125" style="238" customWidth="1"/>
    <col min="3426" max="3426" width="7.875" style="238" customWidth="1"/>
    <col min="3427" max="3427" width="8.75" style="238" customWidth="1"/>
    <col min="3428" max="3431" width="6.25" style="238" customWidth="1"/>
    <col min="3432" max="3432" width="4.875" style="238" customWidth="1"/>
    <col min="3433" max="3433" width="2.5" style="238" customWidth="1"/>
    <col min="3434" max="3434" width="4.875" style="238" customWidth="1"/>
    <col min="3435" max="3672" width="9" style="238"/>
    <col min="3673" max="3673" width="1.75" style="238" customWidth="1"/>
    <col min="3674" max="3674" width="2.5" style="238" customWidth="1"/>
    <col min="3675" max="3675" width="3.625" style="238" customWidth="1"/>
    <col min="3676" max="3676" width="2.75" style="238" customWidth="1"/>
    <col min="3677" max="3677" width="0.875" style="238" customWidth="1"/>
    <col min="3678" max="3678" width="1.25" style="238" customWidth="1"/>
    <col min="3679" max="3679" width="5.375" style="238" customWidth="1"/>
    <col min="3680" max="3680" width="6.5" style="238" customWidth="1"/>
    <col min="3681" max="3681" width="4.125" style="238" customWidth="1"/>
    <col min="3682" max="3682" width="7.875" style="238" customWidth="1"/>
    <col min="3683" max="3683" width="8.75" style="238" customWidth="1"/>
    <col min="3684" max="3687" width="6.25" style="238" customWidth="1"/>
    <col min="3688" max="3688" width="4.875" style="238" customWidth="1"/>
    <col min="3689" max="3689" width="2.5" style="238" customWidth="1"/>
    <col min="3690" max="3690" width="4.875" style="238" customWidth="1"/>
    <col min="3691" max="3928" width="9" style="238"/>
    <col min="3929" max="3929" width="1.75" style="238" customWidth="1"/>
    <col min="3930" max="3930" width="2.5" style="238" customWidth="1"/>
    <col min="3931" max="3931" width="3.625" style="238" customWidth="1"/>
    <col min="3932" max="3932" width="2.75" style="238" customWidth="1"/>
    <col min="3933" max="3933" width="0.875" style="238" customWidth="1"/>
    <col min="3934" max="3934" width="1.25" style="238" customWidth="1"/>
    <col min="3935" max="3935" width="5.375" style="238" customWidth="1"/>
    <col min="3936" max="3936" width="6.5" style="238" customWidth="1"/>
    <col min="3937" max="3937" width="4.125" style="238" customWidth="1"/>
    <col min="3938" max="3938" width="7.875" style="238" customWidth="1"/>
    <col min="3939" max="3939" width="8.75" style="238" customWidth="1"/>
    <col min="3940" max="3943" width="6.25" style="238" customWidth="1"/>
    <col min="3944" max="3944" width="4.875" style="238" customWidth="1"/>
    <col min="3945" max="3945" width="2.5" style="238" customWidth="1"/>
    <col min="3946" max="3946" width="4.875" style="238" customWidth="1"/>
    <col min="3947" max="4184" width="9" style="238"/>
    <col min="4185" max="4185" width="1.75" style="238" customWidth="1"/>
    <col min="4186" max="4186" width="2.5" style="238" customWidth="1"/>
    <col min="4187" max="4187" width="3.625" style="238" customWidth="1"/>
    <col min="4188" max="4188" width="2.75" style="238" customWidth="1"/>
    <col min="4189" max="4189" width="0.875" style="238" customWidth="1"/>
    <col min="4190" max="4190" width="1.25" style="238" customWidth="1"/>
    <col min="4191" max="4191" width="5.375" style="238" customWidth="1"/>
    <col min="4192" max="4192" width="6.5" style="238" customWidth="1"/>
    <col min="4193" max="4193" width="4.125" style="238" customWidth="1"/>
    <col min="4194" max="4194" width="7.875" style="238" customWidth="1"/>
    <col min="4195" max="4195" width="8.75" style="238" customWidth="1"/>
    <col min="4196" max="4199" width="6.25" style="238" customWidth="1"/>
    <col min="4200" max="4200" width="4.875" style="238" customWidth="1"/>
    <col min="4201" max="4201" width="2.5" style="238" customWidth="1"/>
    <col min="4202" max="4202" width="4.875" style="238" customWidth="1"/>
    <col min="4203" max="4440" width="9" style="238"/>
    <col min="4441" max="4441" width="1.75" style="238" customWidth="1"/>
    <col min="4442" max="4442" width="2.5" style="238" customWidth="1"/>
    <col min="4443" max="4443" width="3.625" style="238" customWidth="1"/>
    <col min="4444" max="4444" width="2.75" style="238" customWidth="1"/>
    <col min="4445" max="4445" width="0.875" style="238" customWidth="1"/>
    <col min="4446" max="4446" width="1.25" style="238" customWidth="1"/>
    <col min="4447" max="4447" width="5.375" style="238" customWidth="1"/>
    <col min="4448" max="4448" width="6.5" style="238" customWidth="1"/>
    <col min="4449" max="4449" width="4.125" style="238" customWidth="1"/>
    <col min="4450" max="4450" width="7.875" style="238" customWidth="1"/>
    <col min="4451" max="4451" width="8.75" style="238" customWidth="1"/>
    <col min="4452" max="4455" width="6.25" style="238" customWidth="1"/>
    <col min="4456" max="4456" width="4.875" style="238" customWidth="1"/>
    <col min="4457" max="4457" width="2.5" style="238" customWidth="1"/>
    <col min="4458" max="4458" width="4.875" style="238" customWidth="1"/>
    <col min="4459" max="4696" width="9" style="238"/>
    <col min="4697" max="4697" width="1.75" style="238" customWidth="1"/>
    <col min="4698" max="4698" width="2.5" style="238" customWidth="1"/>
    <col min="4699" max="4699" width="3.625" style="238" customWidth="1"/>
    <col min="4700" max="4700" width="2.75" style="238" customWidth="1"/>
    <col min="4701" max="4701" width="0.875" style="238" customWidth="1"/>
    <col min="4702" max="4702" width="1.25" style="238" customWidth="1"/>
    <col min="4703" max="4703" width="5.375" style="238" customWidth="1"/>
    <col min="4704" max="4704" width="6.5" style="238" customWidth="1"/>
    <col min="4705" max="4705" width="4.125" style="238" customWidth="1"/>
    <col min="4706" max="4706" width="7.875" style="238" customWidth="1"/>
    <col min="4707" max="4707" width="8.75" style="238" customWidth="1"/>
    <col min="4708" max="4711" width="6.25" style="238" customWidth="1"/>
    <col min="4712" max="4712" width="4.875" style="238" customWidth="1"/>
    <col min="4713" max="4713" width="2.5" style="238" customWidth="1"/>
    <col min="4714" max="4714" width="4.875" style="238" customWidth="1"/>
    <col min="4715" max="4952" width="9" style="238"/>
    <col min="4953" max="4953" width="1.75" style="238" customWidth="1"/>
    <col min="4954" max="4954" width="2.5" style="238" customWidth="1"/>
    <col min="4955" max="4955" width="3.625" style="238" customWidth="1"/>
    <col min="4956" max="4956" width="2.75" style="238" customWidth="1"/>
    <col min="4957" max="4957" width="0.875" style="238" customWidth="1"/>
    <col min="4958" max="4958" width="1.25" style="238" customWidth="1"/>
    <col min="4959" max="4959" width="5.375" style="238" customWidth="1"/>
    <col min="4960" max="4960" width="6.5" style="238" customWidth="1"/>
    <col min="4961" max="4961" width="4.125" style="238" customWidth="1"/>
    <col min="4962" max="4962" width="7.875" style="238" customWidth="1"/>
    <col min="4963" max="4963" width="8.75" style="238" customWidth="1"/>
    <col min="4964" max="4967" width="6.25" style="238" customWidth="1"/>
    <col min="4968" max="4968" width="4.875" style="238" customWidth="1"/>
    <col min="4969" max="4969" width="2.5" style="238" customWidth="1"/>
    <col min="4970" max="4970" width="4.875" style="238" customWidth="1"/>
    <col min="4971" max="5208" width="9" style="238"/>
    <col min="5209" max="5209" width="1.75" style="238" customWidth="1"/>
    <col min="5210" max="5210" width="2.5" style="238" customWidth="1"/>
    <col min="5211" max="5211" width="3.625" style="238" customWidth="1"/>
    <col min="5212" max="5212" width="2.75" style="238" customWidth="1"/>
    <col min="5213" max="5213" width="0.875" style="238" customWidth="1"/>
    <col min="5214" max="5214" width="1.25" style="238" customWidth="1"/>
    <col min="5215" max="5215" width="5.375" style="238" customWidth="1"/>
    <col min="5216" max="5216" width="6.5" style="238" customWidth="1"/>
    <col min="5217" max="5217" width="4.125" style="238" customWidth="1"/>
    <col min="5218" max="5218" width="7.875" style="238" customWidth="1"/>
    <col min="5219" max="5219" width="8.75" style="238" customWidth="1"/>
    <col min="5220" max="5223" width="6.25" style="238" customWidth="1"/>
    <col min="5224" max="5224" width="4.875" style="238" customWidth="1"/>
    <col min="5225" max="5225" width="2.5" style="238" customWidth="1"/>
    <col min="5226" max="5226" width="4.875" style="238" customWidth="1"/>
    <col min="5227" max="5464" width="9" style="238"/>
    <col min="5465" max="5465" width="1.75" style="238" customWidth="1"/>
    <col min="5466" max="5466" width="2.5" style="238" customWidth="1"/>
    <col min="5467" max="5467" width="3.625" style="238" customWidth="1"/>
    <col min="5468" max="5468" width="2.75" style="238" customWidth="1"/>
    <col min="5469" max="5469" width="0.875" style="238" customWidth="1"/>
    <col min="5470" max="5470" width="1.25" style="238" customWidth="1"/>
    <col min="5471" max="5471" width="5.375" style="238" customWidth="1"/>
    <col min="5472" max="5472" width="6.5" style="238" customWidth="1"/>
    <col min="5473" max="5473" width="4.125" style="238" customWidth="1"/>
    <col min="5474" max="5474" width="7.875" style="238" customWidth="1"/>
    <col min="5475" max="5475" width="8.75" style="238" customWidth="1"/>
    <col min="5476" max="5479" width="6.25" style="238" customWidth="1"/>
    <col min="5480" max="5480" width="4.875" style="238" customWidth="1"/>
    <col min="5481" max="5481" width="2.5" style="238" customWidth="1"/>
    <col min="5482" max="5482" width="4.875" style="238" customWidth="1"/>
    <col min="5483" max="5720" width="9" style="238"/>
    <col min="5721" max="5721" width="1.75" style="238" customWidth="1"/>
    <col min="5722" max="5722" width="2.5" style="238" customWidth="1"/>
    <col min="5723" max="5723" width="3.625" style="238" customWidth="1"/>
    <col min="5724" max="5724" width="2.75" style="238" customWidth="1"/>
    <col min="5725" max="5725" width="0.875" style="238" customWidth="1"/>
    <col min="5726" max="5726" width="1.25" style="238" customWidth="1"/>
    <col min="5727" max="5727" width="5.375" style="238" customWidth="1"/>
    <col min="5728" max="5728" width="6.5" style="238" customWidth="1"/>
    <col min="5729" max="5729" width="4.125" style="238" customWidth="1"/>
    <col min="5730" max="5730" width="7.875" style="238" customWidth="1"/>
    <col min="5731" max="5731" width="8.75" style="238" customWidth="1"/>
    <col min="5732" max="5735" width="6.25" style="238" customWidth="1"/>
    <col min="5736" max="5736" width="4.875" style="238" customWidth="1"/>
    <col min="5737" max="5737" width="2.5" style="238" customWidth="1"/>
    <col min="5738" max="5738" width="4.875" style="238" customWidth="1"/>
    <col min="5739" max="5976" width="9" style="238"/>
    <col min="5977" max="5977" width="1.75" style="238" customWidth="1"/>
    <col min="5978" max="5978" width="2.5" style="238" customWidth="1"/>
    <col min="5979" max="5979" width="3.625" style="238" customWidth="1"/>
    <col min="5980" max="5980" width="2.75" style="238" customWidth="1"/>
    <col min="5981" max="5981" width="0.875" style="238" customWidth="1"/>
    <col min="5982" max="5982" width="1.25" style="238" customWidth="1"/>
    <col min="5983" max="5983" width="5.375" style="238" customWidth="1"/>
    <col min="5984" max="5984" width="6.5" style="238" customWidth="1"/>
    <col min="5985" max="5985" width="4.125" style="238" customWidth="1"/>
    <col min="5986" max="5986" width="7.875" style="238" customWidth="1"/>
    <col min="5987" max="5987" width="8.75" style="238" customWidth="1"/>
    <col min="5988" max="5991" width="6.25" style="238" customWidth="1"/>
    <col min="5992" max="5992" width="4.875" style="238" customWidth="1"/>
    <col min="5993" max="5993" width="2.5" style="238" customWidth="1"/>
    <col min="5994" max="5994" width="4.875" style="238" customWidth="1"/>
    <col min="5995" max="6232" width="9" style="238"/>
    <col min="6233" max="6233" width="1.75" style="238" customWidth="1"/>
    <col min="6234" max="6234" width="2.5" style="238" customWidth="1"/>
    <col min="6235" max="6235" width="3.625" style="238" customWidth="1"/>
    <col min="6236" max="6236" width="2.75" style="238" customWidth="1"/>
    <col min="6237" max="6237" width="0.875" style="238" customWidth="1"/>
    <col min="6238" max="6238" width="1.25" style="238" customWidth="1"/>
    <col min="6239" max="6239" width="5.375" style="238" customWidth="1"/>
    <col min="6240" max="6240" width="6.5" style="238" customWidth="1"/>
    <col min="6241" max="6241" width="4.125" style="238" customWidth="1"/>
    <col min="6242" max="6242" width="7.875" style="238" customWidth="1"/>
    <col min="6243" max="6243" width="8.75" style="238" customWidth="1"/>
    <col min="6244" max="6247" width="6.25" style="238" customWidth="1"/>
    <col min="6248" max="6248" width="4.875" style="238" customWidth="1"/>
    <col min="6249" max="6249" width="2.5" style="238" customWidth="1"/>
    <col min="6250" max="6250" width="4.875" style="238" customWidth="1"/>
    <col min="6251" max="6488" width="9" style="238"/>
    <col min="6489" max="6489" width="1.75" style="238" customWidth="1"/>
    <col min="6490" max="6490" width="2.5" style="238" customWidth="1"/>
    <col min="6491" max="6491" width="3.625" style="238" customWidth="1"/>
    <col min="6492" max="6492" width="2.75" style="238" customWidth="1"/>
    <col min="6493" max="6493" width="0.875" style="238" customWidth="1"/>
    <col min="6494" max="6494" width="1.25" style="238" customWidth="1"/>
    <col min="6495" max="6495" width="5.375" style="238" customWidth="1"/>
    <col min="6496" max="6496" width="6.5" style="238" customWidth="1"/>
    <col min="6497" max="6497" width="4.125" style="238" customWidth="1"/>
    <col min="6498" max="6498" width="7.875" style="238" customWidth="1"/>
    <col min="6499" max="6499" width="8.75" style="238" customWidth="1"/>
    <col min="6500" max="6503" width="6.25" style="238" customWidth="1"/>
    <col min="6504" max="6504" width="4.875" style="238" customWidth="1"/>
    <col min="6505" max="6505" width="2.5" style="238" customWidth="1"/>
    <col min="6506" max="6506" width="4.875" style="238" customWidth="1"/>
    <col min="6507" max="6744" width="9" style="238"/>
    <col min="6745" max="6745" width="1.75" style="238" customWidth="1"/>
    <col min="6746" max="6746" width="2.5" style="238" customWidth="1"/>
    <col min="6747" max="6747" width="3.625" style="238" customWidth="1"/>
    <col min="6748" max="6748" width="2.75" style="238" customWidth="1"/>
    <col min="6749" max="6749" width="0.875" style="238" customWidth="1"/>
    <col min="6750" max="6750" width="1.25" style="238" customWidth="1"/>
    <col min="6751" max="6751" width="5.375" style="238" customWidth="1"/>
    <col min="6752" max="6752" width="6.5" style="238" customWidth="1"/>
    <col min="6753" max="6753" width="4.125" style="238" customWidth="1"/>
    <col min="6754" max="6754" width="7.875" style="238" customWidth="1"/>
    <col min="6755" max="6755" width="8.75" style="238" customWidth="1"/>
    <col min="6756" max="6759" width="6.25" style="238" customWidth="1"/>
    <col min="6760" max="6760" width="4.875" style="238" customWidth="1"/>
    <col min="6761" max="6761" width="2.5" style="238" customWidth="1"/>
    <col min="6762" max="6762" width="4.875" style="238" customWidth="1"/>
    <col min="6763" max="7000" width="9" style="238"/>
    <col min="7001" max="7001" width="1.75" style="238" customWidth="1"/>
    <col min="7002" max="7002" width="2.5" style="238" customWidth="1"/>
    <col min="7003" max="7003" width="3.625" style="238" customWidth="1"/>
    <col min="7004" max="7004" width="2.75" style="238" customWidth="1"/>
    <col min="7005" max="7005" width="0.875" style="238" customWidth="1"/>
    <col min="7006" max="7006" width="1.25" style="238" customWidth="1"/>
    <col min="7007" max="7007" width="5.375" style="238" customWidth="1"/>
    <col min="7008" max="7008" width="6.5" style="238" customWidth="1"/>
    <col min="7009" max="7009" width="4.125" style="238" customWidth="1"/>
    <col min="7010" max="7010" width="7.875" style="238" customWidth="1"/>
    <col min="7011" max="7011" width="8.75" style="238" customWidth="1"/>
    <col min="7012" max="7015" width="6.25" style="238" customWidth="1"/>
    <col min="7016" max="7016" width="4.875" style="238" customWidth="1"/>
    <col min="7017" max="7017" width="2.5" style="238" customWidth="1"/>
    <col min="7018" max="7018" width="4.875" style="238" customWidth="1"/>
    <col min="7019" max="7256" width="9" style="238"/>
    <col min="7257" max="7257" width="1.75" style="238" customWidth="1"/>
    <col min="7258" max="7258" width="2.5" style="238" customWidth="1"/>
    <col min="7259" max="7259" width="3.625" style="238" customWidth="1"/>
    <col min="7260" max="7260" width="2.75" style="238" customWidth="1"/>
    <col min="7261" max="7261" width="0.875" style="238" customWidth="1"/>
    <col min="7262" max="7262" width="1.25" style="238" customWidth="1"/>
    <col min="7263" max="7263" width="5.375" style="238" customWidth="1"/>
    <col min="7264" max="7264" width="6.5" style="238" customWidth="1"/>
    <col min="7265" max="7265" width="4.125" style="238" customWidth="1"/>
    <col min="7266" max="7266" width="7.875" style="238" customWidth="1"/>
    <col min="7267" max="7267" width="8.75" style="238" customWidth="1"/>
    <col min="7268" max="7271" width="6.25" style="238" customWidth="1"/>
    <col min="7272" max="7272" width="4.875" style="238" customWidth="1"/>
    <col min="7273" max="7273" width="2.5" style="238" customWidth="1"/>
    <col min="7274" max="7274" width="4.875" style="238" customWidth="1"/>
    <col min="7275" max="7512" width="9" style="238"/>
    <col min="7513" max="7513" width="1.75" style="238" customWidth="1"/>
    <col min="7514" max="7514" width="2.5" style="238" customWidth="1"/>
    <col min="7515" max="7515" width="3.625" style="238" customWidth="1"/>
    <col min="7516" max="7516" width="2.75" style="238" customWidth="1"/>
    <col min="7517" max="7517" width="0.875" style="238" customWidth="1"/>
    <col min="7518" max="7518" width="1.25" style="238" customWidth="1"/>
    <col min="7519" max="7519" width="5.375" style="238" customWidth="1"/>
    <col min="7520" max="7520" width="6.5" style="238" customWidth="1"/>
    <col min="7521" max="7521" width="4.125" style="238" customWidth="1"/>
    <col min="7522" max="7522" width="7.875" style="238" customWidth="1"/>
    <col min="7523" max="7523" width="8.75" style="238" customWidth="1"/>
    <col min="7524" max="7527" width="6.25" style="238" customWidth="1"/>
    <col min="7528" max="7528" width="4.875" style="238" customWidth="1"/>
    <col min="7529" max="7529" width="2.5" style="238" customWidth="1"/>
    <col min="7530" max="7530" width="4.875" style="238" customWidth="1"/>
    <col min="7531" max="7768" width="9" style="238"/>
    <col min="7769" max="7769" width="1.75" style="238" customWidth="1"/>
    <col min="7770" max="7770" width="2.5" style="238" customWidth="1"/>
    <col min="7771" max="7771" width="3.625" style="238" customWidth="1"/>
    <col min="7772" max="7772" width="2.75" style="238" customWidth="1"/>
    <col min="7773" max="7773" width="0.875" style="238" customWidth="1"/>
    <col min="7774" max="7774" width="1.25" style="238" customWidth="1"/>
    <col min="7775" max="7775" width="5.375" style="238" customWidth="1"/>
    <col min="7776" max="7776" width="6.5" style="238" customWidth="1"/>
    <col min="7777" max="7777" width="4.125" style="238" customWidth="1"/>
    <col min="7778" max="7778" width="7.875" style="238" customWidth="1"/>
    <col min="7779" max="7779" width="8.75" style="238" customWidth="1"/>
    <col min="7780" max="7783" width="6.25" style="238" customWidth="1"/>
    <col min="7784" max="7784" width="4.875" style="238" customWidth="1"/>
    <col min="7785" max="7785" width="2.5" style="238" customWidth="1"/>
    <col min="7786" max="7786" width="4.875" style="238" customWidth="1"/>
    <col min="7787" max="8024" width="9" style="238"/>
    <col min="8025" max="8025" width="1.75" style="238" customWidth="1"/>
    <col min="8026" max="8026" width="2.5" style="238" customWidth="1"/>
    <col min="8027" max="8027" width="3.625" style="238" customWidth="1"/>
    <col min="8028" max="8028" width="2.75" style="238" customWidth="1"/>
    <col min="8029" max="8029" width="0.875" style="238" customWidth="1"/>
    <col min="8030" max="8030" width="1.25" style="238" customWidth="1"/>
    <col min="8031" max="8031" width="5.375" style="238" customWidth="1"/>
    <col min="8032" max="8032" width="6.5" style="238" customWidth="1"/>
    <col min="8033" max="8033" width="4.125" style="238" customWidth="1"/>
    <col min="8034" max="8034" width="7.875" style="238" customWidth="1"/>
    <col min="8035" max="8035" width="8.75" style="238" customWidth="1"/>
    <col min="8036" max="8039" width="6.25" style="238" customWidth="1"/>
    <col min="8040" max="8040" width="4.875" style="238" customWidth="1"/>
    <col min="8041" max="8041" width="2.5" style="238" customWidth="1"/>
    <col min="8042" max="8042" width="4.875" style="238" customWidth="1"/>
    <col min="8043" max="8280" width="9" style="238"/>
    <col min="8281" max="8281" width="1.75" style="238" customWidth="1"/>
    <col min="8282" max="8282" width="2.5" style="238" customWidth="1"/>
    <col min="8283" max="8283" width="3.625" style="238" customWidth="1"/>
    <col min="8284" max="8284" width="2.75" style="238" customWidth="1"/>
    <col min="8285" max="8285" width="0.875" style="238" customWidth="1"/>
    <col min="8286" max="8286" width="1.25" style="238" customWidth="1"/>
    <col min="8287" max="8287" width="5.375" style="238" customWidth="1"/>
    <col min="8288" max="8288" width="6.5" style="238" customWidth="1"/>
    <col min="8289" max="8289" width="4.125" style="238" customWidth="1"/>
    <col min="8290" max="8290" width="7.875" style="238" customWidth="1"/>
    <col min="8291" max="8291" width="8.75" style="238" customWidth="1"/>
    <col min="8292" max="8295" width="6.25" style="238" customWidth="1"/>
    <col min="8296" max="8296" width="4.875" style="238" customWidth="1"/>
    <col min="8297" max="8297" width="2.5" style="238" customWidth="1"/>
    <col min="8298" max="8298" width="4.875" style="238" customWidth="1"/>
    <col min="8299" max="8536" width="9" style="238"/>
    <col min="8537" max="8537" width="1.75" style="238" customWidth="1"/>
    <col min="8538" max="8538" width="2.5" style="238" customWidth="1"/>
    <col min="8539" max="8539" width="3.625" style="238" customWidth="1"/>
    <col min="8540" max="8540" width="2.75" style="238" customWidth="1"/>
    <col min="8541" max="8541" width="0.875" style="238" customWidth="1"/>
    <col min="8542" max="8542" width="1.25" style="238" customWidth="1"/>
    <col min="8543" max="8543" width="5.375" style="238" customWidth="1"/>
    <col min="8544" max="8544" width="6.5" style="238" customWidth="1"/>
    <col min="8545" max="8545" width="4.125" style="238" customWidth="1"/>
    <col min="8546" max="8546" width="7.875" style="238" customWidth="1"/>
    <col min="8547" max="8547" width="8.75" style="238" customWidth="1"/>
    <col min="8548" max="8551" width="6.25" style="238" customWidth="1"/>
    <col min="8552" max="8552" width="4.875" style="238" customWidth="1"/>
    <col min="8553" max="8553" width="2.5" style="238" customWidth="1"/>
    <col min="8554" max="8554" width="4.875" style="238" customWidth="1"/>
    <col min="8555" max="8792" width="9" style="238"/>
    <col min="8793" max="8793" width="1.75" style="238" customWidth="1"/>
    <col min="8794" max="8794" width="2.5" style="238" customWidth="1"/>
    <col min="8795" max="8795" width="3.625" style="238" customWidth="1"/>
    <col min="8796" max="8796" width="2.75" style="238" customWidth="1"/>
    <col min="8797" max="8797" width="0.875" style="238" customWidth="1"/>
    <col min="8798" max="8798" width="1.25" style="238" customWidth="1"/>
    <col min="8799" max="8799" width="5.375" style="238" customWidth="1"/>
    <col min="8800" max="8800" width="6.5" style="238" customWidth="1"/>
    <col min="8801" max="8801" width="4.125" style="238" customWidth="1"/>
    <col min="8802" max="8802" width="7.875" style="238" customWidth="1"/>
    <col min="8803" max="8803" width="8.75" style="238" customWidth="1"/>
    <col min="8804" max="8807" width="6.25" style="238" customWidth="1"/>
    <col min="8808" max="8808" width="4.875" style="238" customWidth="1"/>
    <col min="8809" max="8809" width="2.5" style="238" customWidth="1"/>
    <col min="8810" max="8810" width="4.875" style="238" customWidth="1"/>
    <col min="8811" max="9048" width="9" style="238"/>
    <col min="9049" max="9049" width="1.75" style="238" customWidth="1"/>
    <col min="9050" max="9050" width="2.5" style="238" customWidth="1"/>
    <col min="9051" max="9051" width="3.625" style="238" customWidth="1"/>
    <col min="9052" max="9052" width="2.75" style="238" customWidth="1"/>
    <col min="9053" max="9053" width="0.875" style="238" customWidth="1"/>
    <col min="9054" max="9054" width="1.25" style="238" customWidth="1"/>
    <col min="9055" max="9055" width="5.375" style="238" customWidth="1"/>
    <col min="9056" max="9056" width="6.5" style="238" customWidth="1"/>
    <col min="9057" max="9057" width="4.125" style="238" customWidth="1"/>
    <col min="9058" max="9058" width="7.875" style="238" customWidth="1"/>
    <col min="9059" max="9059" width="8.75" style="238" customWidth="1"/>
    <col min="9060" max="9063" width="6.25" style="238" customWidth="1"/>
    <col min="9064" max="9064" width="4.875" style="238" customWidth="1"/>
    <col min="9065" max="9065" width="2.5" style="238" customWidth="1"/>
    <col min="9066" max="9066" width="4.875" style="238" customWidth="1"/>
    <col min="9067" max="9304" width="9" style="238"/>
    <col min="9305" max="9305" width="1.75" style="238" customWidth="1"/>
    <col min="9306" max="9306" width="2.5" style="238" customWidth="1"/>
    <col min="9307" max="9307" width="3.625" style="238" customWidth="1"/>
    <col min="9308" max="9308" width="2.75" style="238" customWidth="1"/>
    <col min="9309" max="9309" width="0.875" style="238" customWidth="1"/>
    <col min="9310" max="9310" width="1.25" style="238" customWidth="1"/>
    <col min="9311" max="9311" width="5.375" style="238" customWidth="1"/>
    <col min="9312" max="9312" width="6.5" style="238" customWidth="1"/>
    <col min="9313" max="9313" width="4.125" style="238" customWidth="1"/>
    <col min="9314" max="9314" width="7.875" style="238" customWidth="1"/>
    <col min="9315" max="9315" width="8.75" style="238" customWidth="1"/>
    <col min="9316" max="9319" width="6.25" style="238" customWidth="1"/>
    <col min="9320" max="9320" width="4.875" style="238" customWidth="1"/>
    <col min="9321" max="9321" width="2.5" style="238" customWidth="1"/>
    <col min="9322" max="9322" width="4.875" style="238" customWidth="1"/>
    <col min="9323" max="9560" width="9" style="238"/>
    <col min="9561" max="9561" width="1.75" style="238" customWidth="1"/>
    <col min="9562" max="9562" width="2.5" style="238" customWidth="1"/>
    <col min="9563" max="9563" width="3.625" style="238" customWidth="1"/>
    <col min="9564" max="9564" width="2.75" style="238" customWidth="1"/>
    <col min="9565" max="9565" width="0.875" style="238" customWidth="1"/>
    <col min="9566" max="9566" width="1.25" style="238" customWidth="1"/>
    <col min="9567" max="9567" width="5.375" style="238" customWidth="1"/>
    <col min="9568" max="9568" width="6.5" style="238" customWidth="1"/>
    <col min="9569" max="9569" width="4.125" style="238" customWidth="1"/>
    <col min="9570" max="9570" width="7.875" style="238" customWidth="1"/>
    <col min="9571" max="9571" width="8.75" style="238" customWidth="1"/>
    <col min="9572" max="9575" width="6.25" style="238" customWidth="1"/>
    <col min="9576" max="9576" width="4.875" style="238" customWidth="1"/>
    <col min="9577" max="9577" width="2.5" style="238" customWidth="1"/>
    <col min="9578" max="9578" width="4.875" style="238" customWidth="1"/>
    <col min="9579" max="9816" width="9" style="238"/>
    <col min="9817" max="9817" width="1.75" style="238" customWidth="1"/>
    <col min="9818" max="9818" width="2.5" style="238" customWidth="1"/>
    <col min="9819" max="9819" width="3.625" style="238" customWidth="1"/>
    <col min="9820" max="9820" width="2.75" style="238" customWidth="1"/>
    <col min="9821" max="9821" width="0.875" style="238" customWidth="1"/>
    <col min="9822" max="9822" width="1.25" style="238" customWidth="1"/>
    <col min="9823" max="9823" width="5.375" style="238" customWidth="1"/>
    <col min="9824" max="9824" width="6.5" style="238" customWidth="1"/>
    <col min="9825" max="9825" width="4.125" style="238" customWidth="1"/>
    <col min="9826" max="9826" width="7.875" style="238" customWidth="1"/>
    <col min="9827" max="9827" width="8.75" style="238" customWidth="1"/>
    <col min="9828" max="9831" width="6.25" style="238" customWidth="1"/>
    <col min="9832" max="9832" width="4.875" style="238" customWidth="1"/>
    <col min="9833" max="9833" width="2.5" style="238" customWidth="1"/>
    <col min="9834" max="9834" width="4.875" style="238" customWidth="1"/>
    <col min="9835" max="10072" width="9" style="238"/>
    <col min="10073" max="10073" width="1.75" style="238" customWidth="1"/>
    <col min="10074" max="10074" width="2.5" style="238" customWidth="1"/>
    <col min="10075" max="10075" width="3.625" style="238" customWidth="1"/>
    <col min="10076" max="10076" width="2.75" style="238" customWidth="1"/>
    <col min="10077" max="10077" width="0.875" style="238" customWidth="1"/>
    <col min="10078" max="10078" width="1.25" style="238" customWidth="1"/>
    <col min="10079" max="10079" width="5.375" style="238" customWidth="1"/>
    <col min="10080" max="10080" width="6.5" style="238" customWidth="1"/>
    <col min="10081" max="10081" width="4.125" style="238" customWidth="1"/>
    <col min="10082" max="10082" width="7.875" style="238" customWidth="1"/>
    <col min="10083" max="10083" width="8.75" style="238" customWidth="1"/>
    <col min="10084" max="10087" width="6.25" style="238" customWidth="1"/>
    <col min="10088" max="10088" width="4.875" style="238" customWidth="1"/>
    <col min="10089" max="10089" width="2.5" style="238" customWidth="1"/>
    <col min="10090" max="10090" width="4.875" style="238" customWidth="1"/>
    <col min="10091" max="10328" width="9" style="238"/>
    <col min="10329" max="10329" width="1.75" style="238" customWidth="1"/>
    <col min="10330" max="10330" width="2.5" style="238" customWidth="1"/>
    <col min="10331" max="10331" width="3.625" style="238" customWidth="1"/>
    <col min="10332" max="10332" width="2.75" style="238" customWidth="1"/>
    <col min="10333" max="10333" width="0.875" style="238" customWidth="1"/>
    <col min="10334" max="10334" width="1.25" style="238" customWidth="1"/>
    <col min="10335" max="10335" width="5.375" style="238" customWidth="1"/>
    <col min="10336" max="10336" width="6.5" style="238" customWidth="1"/>
    <col min="10337" max="10337" width="4.125" style="238" customWidth="1"/>
    <col min="10338" max="10338" width="7.875" style="238" customWidth="1"/>
    <col min="10339" max="10339" width="8.75" style="238" customWidth="1"/>
    <col min="10340" max="10343" width="6.25" style="238" customWidth="1"/>
    <col min="10344" max="10344" width="4.875" style="238" customWidth="1"/>
    <col min="10345" max="10345" width="2.5" style="238" customWidth="1"/>
    <col min="10346" max="10346" width="4.875" style="238" customWidth="1"/>
    <col min="10347" max="10584" width="9" style="238"/>
    <col min="10585" max="10585" width="1.75" style="238" customWidth="1"/>
    <col min="10586" max="10586" width="2.5" style="238" customWidth="1"/>
    <col min="10587" max="10587" width="3.625" style="238" customWidth="1"/>
    <col min="10588" max="10588" width="2.75" style="238" customWidth="1"/>
    <col min="10589" max="10589" width="0.875" style="238" customWidth="1"/>
    <col min="10590" max="10590" width="1.25" style="238" customWidth="1"/>
    <col min="10591" max="10591" width="5.375" style="238" customWidth="1"/>
    <col min="10592" max="10592" width="6.5" style="238" customWidth="1"/>
    <col min="10593" max="10593" width="4.125" style="238" customWidth="1"/>
    <col min="10594" max="10594" width="7.875" style="238" customWidth="1"/>
    <col min="10595" max="10595" width="8.75" style="238" customWidth="1"/>
    <col min="10596" max="10599" width="6.25" style="238" customWidth="1"/>
    <col min="10600" max="10600" width="4.875" style="238" customWidth="1"/>
    <col min="10601" max="10601" width="2.5" style="238" customWidth="1"/>
    <col min="10602" max="10602" width="4.875" style="238" customWidth="1"/>
    <col min="10603" max="10840" width="9" style="238"/>
    <col min="10841" max="10841" width="1.75" style="238" customWidth="1"/>
    <col min="10842" max="10842" width="2.5" style="238" customWidth="1"/>
    <col min="10843" max="10843" width="3.625" style="238" customWidth="1"/>
    <col min="10844" max="10844" width="2.75" style="238" customWidth="1"/>
    <col min="10845" max="10845" width="0.875" style="238" customWidth="1"/>
    <col min="10846" max="10846" width="1.25" style="238" customWidth="1"/>
    <col min="10847" max="10847" width="5.375" style="238" customWidth="1"/>
    <col min="10848" max="10848" width="6.5" style="238" customWidth="1"/>
    <col min="10849" max="10849" width="4.125" style="238" customWidth="1"/>
    <col min="10850" max="10850" width="7.875" style="238" customWidth="1"/>
    <col min="10851" max="10851" width="8.75" style="238" customWidth="1"/>
    <col min="10852" max="10855" width="6.25" style="238" customWidth="1"/>
    <col min="10856" max="10856" width="4.875" style="238" customWidth="1"/>
    <col min="10857" max="10857" width="2.5" style="238" customWidth="1"/>
    <col min="10858" max="10858" width="4.875" style="238" customWidth="1"/>
    <col min="10859" max="11096" width="9" style="238"/>
    <col min="11097" max="11097" width="1.75" style="238" customWidth="1"/>
    <col min="11098" max="11098" width="2.5" style="238" customWidth="1"/>
    <col min="11099" max="11099" width="3.625" style="238" customWidth="1"/>
    <col min="11100" max="11100" width="2.75" style="238" customWidth="1"/>
    <col min="11101" max="11101" width="0.875" style="238" customWidth="1"/>
    <col min="11102" max="11102" width="1.25" style="238" customWidth="1"/>
    <col min="11103" max="11103" width="5.375" style="238" customWidth="1"/>
    <col min="11104" max="11104" width="6.5" style="238" customWidth="1"/>
    <col min="11105" max="11105" width="4.125" style="238" customWidth="1"/>
    <col min="11106" max="11106" width="7.875" style="238" customWidth="1"/>
    <col min="11107" max="11107" width="8.75" style="238" customWidth="1"/>
    <col min="11108" max="11111" width="6.25" style="238" customWidth="1"/>
    <col min="11112" max="11112" width="4.875" style="238" customWidth="1"/>
    <col min="11113" max="11113" width="2.5" style="238" customWidth="1"/>
    <col min="11114" max="11114" width="4.875" style="238" customWidth="1"/>
    <col min="11115" max="11352" width="9" style="238"/>
    <col min="11353" max="11353" width="1.75" style="238" customWidth="1"/>
    <col min="11354" max="11354" width="2.5" style="238" customWidth="1"/>
    <col min="11355" max="11355" width="3.625" style="238" customWidth="1"/>
    <col min="11356" max="11356" width="2.75" style="238" customWidth="1"/>
    <col min="11357" max="11357" width="0.875" style="238" customWidth="1"/>
    <col min="11358" max="11358" width="1.25" style="238" customWidth="1"/>
    <col min="11359" max="11359" width="5.375" style="238" customWidth="1"/>
    <col min="11360" max="11360" width="6.5" style="238" customWidth="1"/>
    <col min="11361" max="11361" width="4.125" style="238" customWidth="1"/>
    <col min="11362" max="11362" width="7.875" style="238" customWidth="1"/>
    <col min="11363" max="11363" width="8.75" style="238" customWidth="1"/>
    <col min="11364" max="11367" width="6.25" style="238" customWidth="1"/>
    <col min="11368" max="11368" width="4.875" style="238" customWidth="1"/>
    <col min="11369" max="11369" width="2.5" style="238" customWidth="1"/>
    <col min="11370" max="11370" width="4.875" style="238" customWidth="1"/>
    <col min="11371" max="11608" width="9" style="238"/>
    <col min="11609" max="11609" width="1.75" style="238" customWidth="1"/>
    <col min="11610" max="11610" width="2.5" style="238" customWidth="1"/>
    <col min="11611" max="11611" width="3.625" style="238" customWidth="1"/>
    <col min="11612" max="11612" width="2.75" style="238" customWidth="1"/>
    <col min="11613" max="11613" width="0.875" style="238" customWidth="1"/>
    <col min="11614" max="11614" width="1.25" style="238" customWidth="1"/>
    <col min="11615" max="11615" width="5.375" style="238" customWidth="1"/>
    <col min="11616" max="11616" width="6.5" style="238" customWidth="1"/>
    <col min="11617" max="11617" width="4.125" style="238" customWidth="1"/>
    <col min="11618" max="11618" width="7.875" style="238" customWidth="1"/>
    <col min="11619" max="11619" width="8.75" style="238" customWidth="1"/>
    <col min="11620" max="11623" width="6.25" style="238" customWidth="1"/>
    <col min="11624" max="11624" width="4.875" style="238" customWidth="1"/>
    <col min="11625" max="11625" width="2.5" style="238" customWidth="1"/>
    <col min="11626" max="11626" width="4.875" style="238" customWidth="1"/>
    <col min="11627" max="11864" width="9" style="238"/>
    <col min="11865" max="11865" width="1.75" style="238" customWidth="1"/>
    <col min="11866" max="11866" width="2.5" style="238" customWidth="1"/>
    <col min="11867" max="11867" width="3.625" style="238" customWidth="1"/>
    <col min="11868" max="11868" width="2.75" style="238" customWidth="1"/>
    <col min="11869" max="11869" width="0.875" style="238" customWidth="1"/>
    <col min="11870" max="11870" width="1.25" style="238" customWidth="1"/>
    <col min="11871" max="11871" width="5.375" style="238" customWidth="1"/>
    <col min="11872" max="11872" width="6.5" style="238" customWidth="1"/>
    <col min="11873" max="11873" width="4.125" style="238" customWidth="1"/>
    <col min="11874" max="11874" width="7.875" style="238" customWidth="1"/>
    <col min="11875" max="11875" width="8.75" style="238" customWidth="1"/>
    <col min="11876" max="11879" width="6.25" style="238" customWidth="1"/>
    <col min="11880" max="11880" width="4.875" style="238" customWidth="1"/>
    <col min="11881" max="11881" width="2.5" style="238" customWidth="1"/>
    <col min="11882" max="11882" width="4.875" style="238" customWidth="1"/>
    <col min="11883" max="12120" width="9" style="238"/>
    <col min="12121" max="12121" width="1.75" style="238" customWidth="1"/>
    <col min="12122" max="12122" width="2.5" style="238" customWidth="1"/>
    <col min="12123" max="12123" width="3.625" style="238" customWidth="1"/>
    <col min="12124" max="12124" width="2.75" style="238" customWidth="1"/>
    <col min="12125" max="12125" width="0.875" style="238" customWidth="1"/>
    <col min="12126" max="12126" width="1.25" style="238" customWidth="1"/>
    <col min="12127" max="12127" width="5.375" style="238" customWidth="1"/>
    <col min="12128" max="12128" width="6.5" style="238" customWidth="1"/>
    <col min="12129" max="12129" width="4.125" style="238" customWidth="1"/>
    <col min="12130" max="12130" width="7.875" style="238" customWidth="1"/>
    <col min="12131" max="12131" width="8.75" style="238" customWidth="1"/>
    <col min="12132" max="12135" width="6.25" style="238" customWidth="1"/>
    <col min="12136" max="12136" width="4.875" style="238" customWidth="1"/>
    <col min="12137" max="12137" width="2.5" style="238" customWidth="1"/>
    <col min="12138" max="12138" width="4.875" style="238" customWidth="1"/>
    <col min="12139" max="12376" width="9" style="238"/>
    <col min="12377" max="12377" width="1.75" style="238" customWidth="1"/>
    <col min="12378" max="12378" width="2.5" style="238" customWidth="1"/>
    <col min="12379" max="12379" width="3.625" style="238" customWidth="1"/>
    <col min="12380" max="12380" width="2.75" style="238" customWidth="1"/>
    <col min="12381" max="12381" width="0.875" style="238" customWidth="1"/>
    <col min="12382" max="12382" width="1.25" style="238" customWidth="1"/>
    <col min="12383" max="12383" width="5.375" style="238" customWidth="1"/>
    <col min="12384" max="12384" width="6.5" style="238" customWidth="1"/>
    <col min="12385" max="12385" width="4.125" style="238" customWidth="1"/>
    <col min="12386" max="12386" width="7.875" style="238" customWidth="1"/>
    <col min="12387" max="12387" width="8.75" style="238" customWidth="1"/>
    <col min="12388" max="12391" width="6.25" style="238" customWidth="1"/>
    <col min="12392" max="12392" width="4.875" style="238" customWidth="1"/>
    <col min="12393" max="12393" width="2.5" style="238" customWidth="1"/>
    <col min="12394" max="12394" width="4.875" style="238" customWidth="1"/>
    <col min="12395" max="12632" width="9" style="238"/>
    <col min="12633" max="12633" width="1.75" style="238" customWidth="1"/>
    <col min="12634" max="12634" width="2.5" style="238" customWidth="1"/>
    <col min="12635" max="12635" width="3.625" style="238" customWidth="1"/>
    <col min="12636" max="12636" width="2.75" style="238" customWidth="1"/>
    <col min="12637" max="12637" width="0.875" style="238" customWidth="1"/>
    <col min="12638" max="12638" width="1.25" style="238" customWidth="1"/>
    <col min="12639" max="12639" width="5.375" style="238" customWidth="1"/>
    <col min="12640" max="12640" width="6.5" style="238" customWidth="1"/>
    <col min="12641" max="12641" width="4.125" style="238" customWidth="1"/>
    <col min="12642" max="12642" width="7.875" style="238" customWidth="1"/>
    <col min="12643" max="12643" width="8.75" style="238" customWidth="1"/>
    <col min="12644" max="12647" width="6.25" style="238" customWidth="1"/>
    <col min="12648" max="12648" width="4.875" style="238" customWidth="1"/>
    <col min="12649" max="12649" width="2.5" style="238" customWidth="1"/>
    <col min="12650" max="12650" width="4.875" style="238" customWidth="1"/>
    <col min="12651" max="12888" width="9" style="238"/>
    <col min="12889" max="12889" width="1.75" style="238" customWidth="1"/>
    <col min="12890" max="12890" width="2.5" style="238" customWidth="1"/>
    <col min="12891" max="12891" width="3.625" style="238" customWidth="1"/>
    <col min="12892" max="12892" width="2.75" style="238" customWidth="1"/>
    <col min="12893" max="12893" width="0.875" style="238" customWidth="1"/>
    <col min="12894" max="12894" width="1.25" style="238" customWidth="1"/>
    <col min="12895" max="12895" width="5.375" style="238" customWidth="1"/>
    <col min="12896" max="12896" width="6.5" style="238" customWidth="1"/>
    <col min="12897" max="12897" width="4.125" style="238" customWidth="1"/>
    <col min="12898" max="12898" width="7.875" style="238" customWidth="1"/>
    <col min="12899" max="12899" width="8.75" style="238" customWidth="1"/>
    <col min="12900" max="12903" width="6.25" style="238" customWidth="1"/>
    <col min="12904" max="12904" width="4.875" style="238" customWidth="1"/>
    <col min="12905" max="12905" width="2.5" style="238" customWidth="1"/>
    <col min="12906" max="12906" width="4.875" style="238" customWidth="1"/>
    <col min="12907" max="13144" width="9" style="238"/>
    <col min="13145" max="13145" width="1.75" style="238" customWidth="1"/>
    <col min="13146" max="13146" width="2.5" style="238" customWidth="1"/>
    <col min="13147" max="13147" width="3.625" style="238" customWidth="1"/>
    <col min="13148" max="13148" width="2.75" style="238" customWidth="1"/>
    <col min="13149" max="13149" width="0.875" style="238" customWidth="1"/>
    <col min="13150" max="13150" width="1.25" style="238" customWidth="1"/>
    <col min="13151" max="13151" width="5.375" style="238" customWidth="1"/>
    <col min="13152" max="13152" width="6.5" style="238" customWidth="1"/>
    <col min="13153" max="13153" width="4.125" style="238" customWidth="1"/>
    <col min="13154" max="13154" width="7.875" style="238" customWidth="1"/>
    <col min="13155" max="13155" width="8.75" style="238" customWidth="1"/>
    <col min="13156" max="13159" width="6.25" style="238" customWidth="1"/>
    <col min="13160" max="13160" width="4.875" style="238" customWidth="1"/>
    <col min="13161" max="13161" width="2.5" style="238" customWidth="1"/>
    <col min="13162" max="13162" width="4.875" style="238" customWidth="1"/>
    <col min="13163" max="13400" width="9" style="238"/>
    <col min="13401" max="13401" width="1.75" style="238" customWidth="1"/>
    <col min="13402" max="13402" width="2.5" style="238" customWidth="1"/>
    <col min="13403" max="13403" width="3.625" style="238" customWidth="1"/>
    <col min="13404" max="13404" width="2.75" style="238" customWidth="1"/>
    <col min="13405" max="13405" width="0.875" style="238" customWidth="1"/>
    <col min="13406" max="13406" width="1.25" style="238" customWidth="1"/>
    <col min="13407" max="13407" width="5.375" style="238" customWidth="1"/>
    <col min="13408" max="13408" width="6.5" style="238" customWidth="1"/>
    <col min="13409" max="13409" width="4.125" style="238" customWidth="1"/>
    <col min="13410" max="13410" width="7.875" style="238" customWidth="1"/>
    <col min="13411" max="13411" width="8.75" style="238" customWidth="1"/>
    <col min="13412" max="13415" width="6.25" style="238" customWidth="1"/>
    <col min="13416" max="13416" width="4.875" style="238" customWidth="1"/>
    <col min="13417" max="13417" width="2.5" style="238" customWidth="1"/>
    <col min="13418" max="13418" width="4.875" style="238" customWidth="1"/>
    <col min="13419" max="13656" width="9" style="238"/>
    <col min="13657" max="13657" width="1.75" style="238" customWidth="1"/>
    <col min="13658" max="13658" width="2.5" style="238" customWidth="1"/>
    <col min="13659" max="13659" width="3.625" style="238" customWidth="1"/>
    <col min="13660" max="13660" width="2.75" style="238" customWidth="1"/>
    <col min="13661" max="13661" width="0.875" style="238" customWidth="1"/>
    <col min="13662" max="13662" width="1.25" style="238" customWidth="1"/>
    <col min="13663" max="13663" width="5.375" style="238" customWidth="1"/>
    <col min="13664" max="13664" width="6.5" style="238" customWidth="1"/>
    <col min="13665" max="13665" width="4.125" style="238" customWidth="1"/>
    <col min="13666" max="13666" width="7.875" style="238" customWidth="1"/>
    <col min="13667" max="13667" width="8.75" style="238" customWidth="1"/>
    <col min="13668" max="13671" width="6.25" style="238" customWidth="1"/>
    <col min="13672" max="13672" width="4.875" style="238" customWidth="1"/>
    <col min="13673" max="13673" width="2.5" style="238" customWidth="1"/>
    <col min="13674" max="13674" width="4.875" style="238" customWidth="1"/>
    <col min="13675" max="13912" width="9" style="238"/>
    <col min="13913" max="13913" width="1.75" style="238" customWidth="1"/>
    <col min="13914" max="13914" width="2.5" style="238" customWidth="1"/>
    <col min="13915" max="13915" width="3.625" style="238" customWidth="1"/>
    <col min="13916" max="13916" width="2.75" style="238" customWidth="1"/>
    <col min="13917" max="13917" width="0.875" style="238" customWidth="1"/>
    <col min="13918" max="13918" width="1.25" style="238" customWidth="1"/>
    <col min="13919" max="13919" width="5.375" style="238" customWidth="1"/>
    <col min="13920" max="13920" width="6.5" style="238" customWidth="1"/>
    <col min="13921" max="13921" width="4.125" style="238" customWidth="1"/>
    <col min="13922" max="13922" width="7.875" style="238" customWidth="1"/>
    <col min="13923" max="13923" width="8.75" style="238" customWidth="1"/>
    <col min="13924" max="13927" width="6.25" style="238" customWidth="1"/>
    <col min="13928" max="13928" width="4.875" style="238" customWidth="1"/>
    <col min="13929" max="13929" width="2.5" style="238" customWidth="1"/>
    <col min="13930" max="13930" width="4.875" style="238" customWidth="1"/>
    <col min="13931" max="14168" width="9" style="238"/>
    <col min="14169" max="14169" width="1.75" style="238" customWidth="1"/>
    <col min="14170" max="14170" width="2.5" style="238" customWidth="1"/>
    <col min="14171" max="14171" width="3.625" style="238" customWidth="1"/>
    <col min="14172" max="14172" width="2.75" style="238" customWidth="1"/>
    <col min="14173" max="14173" width="0.875" style="238" customWidth="1"/>
    <col min="14174" max="14174" width="1.25" style="238" customWidth="1"/>
    <col min="14175" max="14175" width="5.375" style="238" customWidth="1"/>
    <col min="14176" max="14176" width="6.5" style="238" customWidth="1"/>
    <col min="14177" max="14177" width="4.125" style="238" customWidth="1"/>
    <col min="14178" max="14178" width="7.875" style="238" customWidth="1"/>
    <col min="14179" max="14179" width="8.75" style="238" customWidth="1"/>
    <col min="14180" max="14183" width="6.25" style="238" customWidth="1"/>
    <col min="14184" max="14184" width="4.875" style="238" customWidth="1"/>
    <col min="14185" max="14185" width="2.5" style="238" customWidth="1"/>
    <col min="14186" max="14186" width="4.875" style="238" customWidth="1"/>
    <col min="14187" max="14424" width="9" style="238"/>
    <col min="14425" max="14425" width="1.75" style="238" customWidth="1"/>
    <col min="14426" max="14426" width="2.5" style="238" customWidth="1"/>
    <col min="14427" max="14427" width="3.625" style="238" customWidth="1"/>
    <col min="14428" max="14428" width="2.75" style="238" customWidth="1"/>
    <col min="14429" max="14429" width="0.875" style="238" customWidth="1"/>
    <col min="14430" max="14430" width="1.25" style="238" customWidth="1"/>
    <col min="14431" max="14431" width="5.375" style="238" customWidth="1"/>
    <col min="14432" max="14432" width="6.5" style="238" customWidth="1"/>
    <col min="14433" max="14433" width="4.125" style="238" customWidth="1"/>
    <col min="14434" max="14434" width="7.875" style="238" customWidth="1"/>
    <col min="14435" max="14435" width="8.75" style="238" customWidth="1"/>
    <col min="14436" max="14439" width="6.25" style="238" customWidth="1"/>
    <col min="14440" max="14440" width="4.875" style="238" customWidth="1"/>
    <col min="14441" max="14441" width="2.5" style="238" customWidth="1"/>
    <col min="14442" max="14442" width="4.875" style="238" customWidth="1"/>
    <col min="14443" max="14680" width="9" style="238"/>
    <col min="14681" max="14681" width="1.75" style="238" customWidth="1"/>
    <col min="14682" max="14682" width="2.5" style="238" customWidth="1"/>
    <col min="14683" max="14683" width="3.625" style="238" customWidth="1"/>
    <col min="14684" max="14684" width="2.75" style="238" customWidth="1"/>
    <col min="14685" max="14685" width="0.875" style="238" customWidth="1"/>
    <col min="14686" max="14686" width="1.25" style="238" customWidth="1"/>
    <col min="14687" max="14687" width="5.375" style="238" customWidth="1"/>
    <col min="14688" max="14688" width="6.5" style="238" customWidth="1"/>
    <col min="14689" max="14689" width="4.125" style="238" customWidth="1"/>
    <col min="14690" max="14690" width="7.875" style="238" customWidth="1"/>
    <col min="14691" max="14691" width="8.75" style="238" customWidth="1"/>
    <col min="14692" max="14695" width="6.25" style="238" customWidth="1"/>
    <col min="14696" max="14696" width="4.875" style="238" customWidth="1"/>
    <col min="14697" max="14697" width="2.5" style="238" customWidth="1"/>
    <col min="14698" max="14698" width="4.875" style="238" customWidth="1"/>
    <col min="14699" max="14936" width="9" style="238"/>
    <col min="14937" max="14937" width="1.75" style="238" customWidth="1"/>
    <col min="14938" max="14938" width="2.5" style="238" customWidth="1"/>
    <col min="14939" max="14939" width="3.625" style="238" customWidth="1"/>
    <col min="14940" max="14940" width="2.75" style="238" customWidth="1"/>
    <col min="14941" max="14941" width="0.875" style="238" customWidth="1"/>
    <col min="14942" max="14942" width="1.25" style="238" customWidth="1"/>
    <col min="14943" max="14943" width="5.375" style="238" customWidth="1"/>
    <col min="14944" max="14944" width="6.5" style="238" customWidth="1"/>
    <col min="14945" max="14945" width="4.125" style="238" customWidth="1"/>
    <col min="14946" max="14946" width="7.875" style="238" customWidth="1"/>
    <col min="14947" max="14947" width="8.75" style="238" customWidth="1"/>
    <col min="14948" max="14951" width="6.25" style="238" customWidth="1"/>
    <col min="14952" max="14952" width="4.875" style="238" customWidth="1"/>
    <col min="14953" max="14953" width="2.5" style="238" customWidth="1"/>
    <col min="14954" max="14954" width="4.875" style="238" customWidth="1"/>
    <col min="14955" max="15192" width="9" style="238"/>
    <col min="15193" max="15193" width="1.75" style="238" customWidth="1"/>
    <col min="15194" max="15194" width="2.5" style="238" customWidth="1"/>
    <col min="15195" max="15195" width="3.625" style="238" customWidth="1"/>
    <col min="15196" max="15196" width="2.75" style="238" customWidth="1"/>
    <col min="15197" max="15197" width="0.875" style="238" customWidth="1"/>
    <col min="15198" max="15198" width="1.25" style="238" customWidth="1"/>
    <col min="15199" max="15199" width="5.375" style="238" customWidth="1"/>
    <col min="15200" max="15200" width="6.5" style="238" customWidth="1"/>
    <col min="15201" max="15201" width="4.125" style="238" customWidth="1"/>
    <col min="15202" max="15202" width="7.875" style="238" customWidth="1"/>
    <col min="15203" max="15203" width="8.75" style="238" customWidth="1"/>
    <col min="15204" max="15207" width="6.25" style="238" customWidth="1"/>
    <col min="15208" max="15208" width="4.875" style="238" customWidth="1"/>
    <col min="15209" max="15209" width="2.5" style="238" customWidth="1"/>
    <col min="15210" max="15210" width="4.875" style="238" customWidth="1"/>
    <col min="15211" max="15448" width="9" style="238"/>
    <col min="15449" max="15449" width="1.75" style="238" customWidth="1"/>
    <col min="15450" max="15450" width="2.5" style="238" customWidth="1"/>
    <col min="15451" max="15451" width="3.625" style="238" customWidth="1"/>
    <col min="15452" max="15452" width="2.75" style="238" customWidth="1"/>
    <col min="15453" max="15453" width="0.875" style="238" customWidth="1"/>
    <col min="15454" max="15454" width="1.25" style="238" customWidth="1"/>
    <col min="15455" max="15455" width="5.375" style="238" customWidth="1"/>
    <col min="15456" max="15456" width="6.5" style="238" customWidth="1"/>
    <col min="15457" max="15457" width="4.125" style="238" customWidth="1"/>
    <col min="15458" max="15458" width="7.875" style="238" customWidth="1"/>
    <col min="15459" max="15459" width="8.75" style="238" customWidth="1"/>
    <col min="15460" max="15463" width="6.25" style="238" customWidth="1"/>
    <col min="15464" max="15464" width="4.875" style="238" customWidth="1"/>
    <col min="15465" max="15465" width="2.5" style="238" customWidth="1"/>
    <col min="15466" max="15466" width="4.875" style="238" customWidth="1"/>
    <col min="15467" max="15704" width="9" style="238"/>
    <col min="15705" max="15705" width="1.75" style="238" customWidth="1"/>
    <col min="15706" max="15706" width="2.5" style="238" customWidth="1"/>
    <col min="15707" max="15707" width="3.625" style="238" customWidth="1"/>
    <col min="15708" max="15708" width="2.75" style="238" customWidth="1"/>
    <col min="15709" max="15709" width="0.875" style="238" customWidth="1"/>
    <col min="15710" max="15710" width="1.25" style="238" customWidth="1"/>
    <col min="15711" max="15711" width="5.375" style="238" customWidth="1"/>
    <col min="15712" max="15712" width="6.5" style="238" customWidth="1"/>
    <col min="15713" max="15713" width="4.125" style="238" customWidth="1"/>
    <col min="15714" max="15714" width="7.875" style="238" customWidth="1"/>
    <col min="15715" max="15715" width="8.75" style="238" customWidth="1"/>
    <col min="15716" max="15719" width="6.25" style="238" customWidth="1"/>
    <col min="15720" max="15720" width="4.875" style="238" customWidth="1"/>
    <col min="15721" max="15721" width="2.5" style="238" customWidth="1"/>
    <col min="15722" max="15722" width="4.875" style="238" customWidth="1"/>
    <col min="15723" max="15960" width="9" style="238"/>
    <col min="15961" max="15961" width="1.75" style="238" customWidth="1"/>
    <col min="15962" max="15962" width="2.5" style="238" customWidth="1"/>
    <col min="15963" max="15963" width="3.625" style="238" customWidth="1"/>
    <col min="15964" max="15964" width="2.75" style="238" customWidth="1"/>
    <col min="15965" max="15965" width="0.875" style="238" customWidth="1"/>
    <col min="15966" max="15966" width="1.25" style="238" customWidth="1"/>
    <col min="15967" max="15967" width="5.375" style="238" customWidth="1"/>
    <col min="15968" max="15968" width="6.5" style="238" customWidth="1"/>
    <col min="15969" max="15969" width="4.125" style="238" customWidth="1"/>
    <col min="15970" max="15970" width="7.875" style="238" customWidth="1"/>
    <col min="15971" max="15971" width="8.75" style="238" customWidth="1"/>
    <col min="15972" max="15975" width="6.25" style="238" customWidth="1"/>
    <col min="15976" max="15976" width="4.875" style="238" customWidth="1"/>
    <col min="15977" max="15977" width="2.5" style="238" customWidth="1"/>
    <col min="15978" max="15978" width="4.875" style="238" customWidth="1"/>
    <col min="15979" max="16216" width="9" style="238"/>
    <col min="16217" max="16217" width="1.75" style="238" customWidth="1"/>
    <col min="16218" max="16218" width="2.5" style="238" customWidth="1"/>
    <col min="16219" max="16219" width="3.625" style="238" customWidth="1"/>
    <col min="16220" max="16220" width="2.75" style="238" customWidth="1"/>
    <col min="16221" max="16221" width="0.875" style="238" customWidth="1"/>
    <col min="16222" max="16222" width="1.25" style="238" customWidth="1"/>
    <col min="16223" max="16223" width="5.375" style="238" customWidth="1"/>
    <col min="16224" max="16224" width="6.5" style="238" customWidth="1"/>
    <col min="16225" max="16225" width="4.125" style="238" customWidth="1"/>
    <col min="16226" max="16226" width="7.875" style="238" customWidth="1"/>
    <col min="16227" max="16227" width="8.75" style="238" customWidth="1"/>
    <col min="16228" max="16231" width="6.25" style="238" customWidth="1"/>
    <col min="16232" max="16232" width="4.875" style="238" customWidth="1"/>
    <col min="16233" max="16233" width="2.5" style="238" customWidth="1"/>
    <col min="16234" max="16234" width="4.875" style="238" customWidth="1"/>
    <col min="16235" max="16376" width="9" style="238"/>
    <col min="16377" max="16384" width="9" style="238" customWidth="1"/>
  </cols>
  <sheetData>
    <row r="1" spans="1:126" s="130" customFormat="1" ht="18.75" customHeight="1">
      <c r="A1" s="243"/>
      <c r="B1" s="1116" t="s">
        <v>202</v>
      </c>
      <c r="C1" s="845" t="s">
        <v>279</v>
      </c>
      <c r="D1" s="845" t="s">
        <v>203</v>
      </c>
      <c r="E1" s="845" t="s">
        <v>46</v>
      </c>
      <c r="F1" s="128"/>
      <c r="G1" s="847" t="s">
        <v>280</v>
      </c>
      <c r="H1" s="847"/>
      <c r="I1" s="847"/>
      <c r="J1" s="847"/>
      <c r="K1" s="129"/>
      <c r="L1" s="847" t="s">
        <v>217</v>
      </c>
      <c r="M1" s="847"/>
      <c r="N1" s="847"/>
      <c r="O1" s="847"/>
      <c r="P1" s="847"/>
      <c r="Q1" s="847"/>
      <c r="R1" s="847"/>
      <c r="S1" s="847"/>
      <c r="T1" s="847"/>
      <c r="U1" s="847"/>
      <c r="V1" s="847"/>
      <c r="W1" s="847"/>
      <c r="X1" s="847"/>
      <c r="Y1" s="847"/>
      <c r="Z1" s="847"/>
      <c r="AA1" s="847"/>
      <c r="AB1" s="847"/>
      <c r="AC1" s="847"/>
      <c r="AD1" s="129"/>
      <c r="AE1" s="869" t="s">
        <v>281</v>
      </c>
      <c r="AF1" s="870"/>
      <c r="AG1" s="870"/>
      <c r="AH1" s="870"/>
      <c r="AI1" s="870"/>
      <c r="AJ1" s="870"/>
      <c r="AK1" s="870"/>
      <c r="AL1" s="870"/>
      <c r="AM1" s="870"/>
      <c r="AN1" s="870"/>
      <c r="AO1" s="871"/>
      <c r="AP1" s="106"/>
      <c r="AQ1" s="872" t="s">
        <v>282</v>
      </c>
      <c r="AR1" s="873"/>
      <c r="AS1" s="873"/>
      <c r="AT1" s="873"/>
      <c r="AU1" s="873"/>
      <c r="AV1" s="873"/>
      <c r="AW1" s="873"/>
      <c r="AX1" s="873"/>
      <c r="AY1" s="874"/>
      <c r="AZ1" s="106"/>
      <c r="BA1" s="872" t="s">
        <v>204</v>
      </c>
      <c r="BB1" s="873"/>
      <c r="BC1" s="873"/>
      <c r="BD1" s="873"/>
      <c r="BE1" s="873"/>
      <c r="BF1" s="873"/>
      <c r="BG1" s="873"/>
      <c r="BH1" s="873"/>
      <c r="BI1" s="874"/>
      <c r="BJ1" s="129"/>
      <c r="BK1" s="129"/>
      <c r="BL1" s="878" t="s">
        <v>205</v>
      </c>
      <c r="BM1" s="879"/>
      <c r="BN1" s="879"/>
      <c r="BO1" s="879"/>
      <c r="BP1" s="879"/>
      <c r="BQ1" s="879"/>
      <c r="BR1" s="879"/>
      <c r="BS1" s="879"/>
      <c r="BT1" s="879"/>
      <c r="BU1" s="879"/>
      <c r="BV1" s="879"/>
      <c r="BW1" s="879"/>
      <c r="BX1" s="880"/>
      <c r="BY1" s="129"/>
      <c r="BZ1" s="852" t="s">
        <v>206</v>
      </c>
      <c r="CA1" s="853"/>
      <c r="CB1" s="853"/>
      <c r="CC1" s="853"/>
      <c r="CD1" s="853"/>
      <c r="CE1" s="853"/>
      <c r="CF1" s="853"/>
      <c r="CG1" s="853"/>
      <c r="CH1" s="854"/>
      <c r="CI1" s="129"/>
      <c r="CJ1" s="878" t="s">
        <v>207</v>
      </c>
      <c r="CK1" s="880"/>
      <c r="CL1" s="129"/>
      <c r="CM1" s="847" t="s">
        <v>208</v>
      </c>
      <c r="CN1" s="847"/>
      <c r="CO1" s="847"/>
      <c r="CP1" s="129"/>
      <c r="CQ1" s="846" t="s">
        <v>283</v>
      </c>
      <c r="CR1" s="129"/>
      <c r="CS1" s="846" t="s">
        <v>284</v>
      </c>
      <c r="CT1" s="129"/>
      <c r="CU1" s="852" t="s">
        <v>285</v>
      </c>
      <c r="CV1" s="853"/>
      <c r="CW1" s="853"/>
      <c r="CX1" s="853"/>
      <c r="CY1" s="853"/>
      <c r="CZ1" s="853"/>
      <c r="DA1" s="853"/>
      <c r="DB1" s="853"/>
      <c r="DC1" s="854"/>
      <c r="DD1" s="129"/>
      <c r="DE1" s="858" t="s">
        <v>209</v>
      </c>
      <c r="DF1" s="859"/>
      <c r="DG1" s="859"/>
      <c r="DH1" s="860"/>
      <c r="DI1" s="129"/>
      <c r="DJ1" s="846" t="s">
        <v>286</v>
      </c>
      <c r="DK1" s="129"/>
      <c r="DL1" s="129"/>
    </row>
    <row r="2" spans="1:126" s="130" customFormat="1" ht="18.75" customHeight="1">
      <c r="A2" s="243"/>
      <c r="B2" s="1116"/>
      <c r="C2" s="845"/>
      <c r="D2" s="845"/>
      <c r="E2" s="845"/>
      <c r="F2" s="131"/>
      <c r="G2" s="847" t="s">
        <v>210</v>
      </c>
      <c r="H2" s="847"/>
      <c r="I2" s="848" t="s">
        <v>211</v>
      </c>
      <c r="J2" s="848"/>
      <c r="K2" s="132"/>
      <c r="L2" s="847" t="s">
        <v>210</v>
      </c>
      <c r="M2" s="847"/>
      <c r="N2" s="849"/>
      <c r="O2" s="849"/>
      <c r="P2" s="849"/>
      <c r="Q2" s="849"/>
      <c r="R2" s="849"/>
      <c r="S2" s="849"/>
      <c r="T2" s="849"/>
      <c r="U2" s="848" t="s">
        <v>211</v>
      </c>
      <c r="V2" s="848"/>
      <c r="W2" s="848"/>
      <c r="X2" s="848"/>
      <c r="Y2" s="848"/>
      <c r="Z2" s="848"/>
      <c r="AA2" s="848"/>
      <c r="AB2" s="848"/>
      <c r="AC2" s="848"/>
      <c r="AD2" s="132"/>
      <c r="AE2" s="133"/>
      <c r="AF2" s="134"/>
      <c r="AG2" s="885" t="s">
        <v>287</v>
      </c>
      <c r="AH2" s="886"/>
      <c r="AI2" s="886"/>
      <c r="AJ2" s="886"/>
      <c r="AK2" s="886"/>
      <c r="AL2" s="886"/>
      <c r="AM2" s="886"/>
      <c r="AN2" s="886"/>
      <c r="AO2" s="887"/>
      <c r="AP2" s="107"/>
      <c r="AQ2" s="875"/>
      <c r="AR2" s="876"/>
      <c r="AS2" s="876"/>
      <c r="AT2" s="876"/>
      <c r="AU2" s="876"/>
      <c r="AV2" s="876"/>
      <c r="AW2" s="876"/>
      <c r="AX2" s="876"/>
      <c r="AY2" s="877"/>
      <c r="AZ2" s="107"/>
      <c r="BA2" s="875"/>
      <c r="BB2" s="876"/>
      <c r="BC2" s="876"/>
      <c r="BD2" s="876"/>
      <c r="BE2" s="876"/>
      <c r="BF2" s="876"/>
      <c r="BG2" s="876"/>
      <c r="BH2" s="876"/>
      <c r="BI2" s="877"/>
      <c r="BJ2" s="132"/>
      <c r="BK2" s="132"/>
      <c r="BL2" s="881"/>
      <c r="BM2" s="856"/>
      <c r="BN2" s="856"/>
      <c r="BO2" s="856"/>
      <c r="BP2" s="856"/>
      <c r="BQ2" s="856"/>
      <c r="BR2" s="856"/>
      <c r="BS2" s="856"/>
      <c r="BT2" s="856"/>
      <c r="BU2" s="856"/>
      <c r="BV2" s="856"/>
      <c r="BW2" s="856"/>
      <c r="BX2" s="882"/>
      <c r="BY2" s="132"/>
      <c r="BZ2" s="855"/>
      <c r="CA2" s="856"/>
      <c r="CB2" s="856"/>
      <c r="CC2" s="856"/>
      <c r="CD2" s="856"/>
      <c r="CE2" s="856"/>
      <c r="CF2" s="856"/>
      <c r="CG2" s="856"/>
      <c r="CH2" s="857"/>
      <c r="CI2" s="129"/>
      <c r="CJ2" s="883"/>
      <c r="CK2" s="884"/>
      <c r="CL2" s="129"/>
      <c r="CM2" s="850"/>
      <c r="CN2" s="850"/>
      <c r="CO2" s="850"/>
      <c r="CP2" s="132"/>
      <c r="CQ2" s="851"/>
      <c r="CR2" s="132"/>
      <c r="CS2" s="851"/>
      <c r="CT2" s="132"/>
      <c r="CU2" s="855"/>
      <c r="CV2" s="856"/>
      <c r="CW2" s="856"/>
      <c r="CX2" s="856"/>
      <c r="CY2" s="856"/>
      <c r="CZ2" s="856"/>
      <c r="DA2" s="856"/>
      <c r="DB2" s="856"/>
      <c r="DC2" s="857"/>
      <c r="DD2" s="132"/>
      <c r="DE2" s="861" t="s">
        <v>212</v>
      </c>
      <c r="DF2" s="863" t="s">
        <v>213</v>
      </c>
      <c r="DG2" s="865" t="s">
        <v>355</v>
      </c>
      <c r="DH2" s="867" t="s">
        <v>214</v>
      </c>
      <c r="DI2" s="132"/>
      <c r="DJ2" s="851"/>
      <c r="DK2" s="129"/>
      <c r="DL2" s="129"/>
    </row>
    <row r="3" spans="1:126" s="130" customFormat="1" ht="13.5" customHeight="1">
      <c r="A3" s="243"/>
      <c r="B3" s="1116"/>
      <c r="C3" s="845"/>
      <c r="D3" s="845"/>
      <c r="E3" s="845"/>
      <c r="F3" s="131"/>
      <c r="G3" s="858" t="s">
        <v>215</v>
      </c>
      <c r="H3" s="860"/>
      <c r="I3" s="858" t="s">
        <v>215</v>
      </c>
      <c r="J3" s="860"/>
      <c r="K3" s="132"/>
      <c r="L3" s="135"/>
      <c r="M3" s="129"/>
      <c r="N3" s="129"/>
      <c r="O3" s="916" t="s">
        <v>216</v>
      </c>
      <c r="P3" s="917"/>
      <c r="Q3" s="917"/>
      <c r="R3" s="917"/>
      <c r="S3" s="917"/>
      <c r="T3" s="917"/>
      <c r="U3" s="136"/>
      <c r="V3" s="132"/>
      <c r="W3" s="129"/>
      <c r="X3" s="916" t="s">
        <v>216</v>
      </c>
      <c r="Y3" s="917"/>
      <c r="Z3" s="917"/>
      <c r="AA3" s="917"/>
      <c r="AB3" s="917"/>
      <c r="AC3" s="918"/>
      <c r="AD3" s="132"/>
      <c r="AE3" s="137"/>
      <c r="AF3" s="129"/>
      <c r="AG3" s="135"/>
      <c r="AH3" s="129"/>
      <c r="AI3" s="129"/>
      <c r="AJ3" s="916" t="s">
        <v>216</v>
      </c>
      <c r="AK3" s="917"/>
      <c r="AL3" s="917"/>
      <c r="AM3" s="917"/>
      <c r="AN3" s="917"/>
      <c r="AO3" s="918"/>
      <c r="AP3" s="108"/>
      <c r="AQ3" s="109"/>
      <c r="AR3" s="110"/>
      <c r="AS3" s="911" t="s">
        <v>217</v>
      </c>
      <c r="AT3" s="912"/>
      <c r="AU3" s="912"/>
      <c r="AV3" s="912"/>
      <c r="AW3" s="912"/>
      <c r="AX3" s="912"/>
      <c r="AY3" s="913"/>
      <c r="AZ3" s="108"/>
      <c r="BA3" s="109"/>
      <c r="BB3" s="110"/>
      <c r="BC3" s="911" t="s">
        <v>217</v>
      </c>
      <c r="BD3" s="912"/>
      <c r="BE3" s="912"/>
      <c r="BF3" s="912"/>
      <c r="BG3" s="912"/>
      <c r="BH3" s="912"/>
      <c r="BI3" s="913"/>
      <c r="BJ3" s="132"/>
      <c r="BK3" s="132"/>
      <c r="BL3" s="135"/>
      <c r="BM3" s="129"/>
      <c r="BN3" s="129"/>
      <c r="BO3" s="911" t="s">
        <v>217</v>
      </c>
      <c r="BP3" s="912"/>
      <c r="BQ3" s="912"/>
      <c r="BR3" s="912"/>
      <c r="BS3" s="912"/>
      <c r="BT3" s="912"/>
      <c r="BU3" s="913"/>
      <c r="BV3" s="129"/>
      <c r="BW3" s="129"/>
      <c r="BX3" s="138"/>
      <c r="BY3" s="132"/>
      <c r="BZ3" s="137"/>
      <c r="CA3" s="129"/>
      <c r="CB3" s="911" t="s">
        <v>217</v>
      </c>
      <c r="CC3" s="912"/>
      <c r="CD3" s="912"/>
      <c r="CE3" s="912"/>
      <c r="CF3" s="912"/>
      <c r="CG3" s="912"/>
      <c r="CH3" s="914"/>
      <c r="CI3" s="129"/>
      <c r="CJ3" s="139"/>
      <c r="CK3" s="140"/>
      <c r="CL3" s="129"/>
      <c r="CM3" s="135"/>
      <c r="CN3" s="129"/>
      <c r="CO3" s="138"/>
      <c r="CP3" s="132"/>
      <c r="CQ3" s="851"/>
      <c r="CR3" s="132"/>
      <c r="CS3" s="851"/>
      <c r="CT3" s="132"/>
      <c r="CU3" s="137"/>
      <c r="CV3" s="129"/>
      <c r="CW3" s="911" t="s">
        <v>217</v>
      </c>
      <c r="CX3" s="912"/>
      <c r="CY3" s="912"/>
      <c r="CZ3" s="912"/>
      <c r="DA3" s="912"/>
      <c r="DB3" s="912"/>
      <c r="DC3" s="914"/>
      <c r="DD3" s="132"/>
      <c r="DE3" s="862"/>
      <c r="DF3" s="864"/>
      <c r="DG3" s="866"/>
      <c r="DH3" s="868"/>
      <c r="DI3" s="132"/>
      <c r="DJ3" s="851"/>
      <c r="DK3" s="129"/>
      <c r="DL3" s="129"/>
    </row>
    <row r="4" spans="1:126" s="148" customFormat="1" ht="13.5" customHeight="1">
      <c r="A4" s="142"/>
      <c r="B4" s="1116"/>
      <c r="C4" s="845"/>
      <c r="D4" s="845"/>
      <c r="E4" s="845"/>
      <c r="F4" s="131"/>
      <c r="G4" s="141"/>
      <c r="H4" s="142"/>
      <c r="I4" s="141"/>
      <c r="J4" s="142"/>
      <c r="K4" s="143"/>
      <c r="L4" s="144"/>
      <c r="M4" s="145"/>
      <c r="N4" s="145"/>
      <c r="O4" s="904" t="s">
        <v>219</v>
      </c>
      <c r="P4" s="114"/>
      <c r="Q4" s="906" t="s">
        <v>220</v>
      </c>
      <c r="R4" s="114"/>
      <c r="S4" s="908" t="s">
        <v>221</v>
      </c>
      <c r="T4" s="915"/>
      <c r="U4" s="144"/>
      <c r="V4" s="145"/>
      <c r="W4" s="145"/>
      <c r="X4" s="904" t="s">
        <v>219</v>
      </c>
      <c r="Y4" s="114"/>
      <c r="Z4" s="906" t="s">
        <v>220</v>
      </c>
      <c r="AA4" s="114"/>
      <c r="AB4" s="908" t="s">
        <v>221</v>
      </c>
      <c r="AC4" s="909"/>
      <c r="AD4" s="143"/>
      <c r="AE4" s="146"/>
      <c r="AF4" s="147"/>
      <c r="AG4" s="141"/>
      <c r="AI4" s="145"/>
      <c r="AJ4" s="904" t="s">
        <v>219</v>
      </c>
      <c r="AK4" s="114"/>
      <c r="AL4" s="906" t="s">
        <v>220</v>
      </c>
      <c r="AM4" s="114"/>
      <c r="AN4" s="908" t="s">
        <v>221</v>
      </c>
      <c r="AO4" s="909"/>
      <c r="AP4" s="108"/>
      <c r="AQ4" s="109"/>
      <c r="AR4" s="112"/>
      <c r="AS4" s="115"/>
      <c r="AT4" s="116"/>
      <c r="AU4" s="889" t="s">
        <v>216</v>
      </c>
      <c r="AV4" s="890"/>
      <c r="AW4" s="890"/>
      <c r="AX4" s="890"/>
      <c r="AY4" s="910"/>
      <c r="AZ4" s="108"/>
      <c r="BA4" s="109"/>
      <c r="BB4" s="112"/>
      <c r="BC4" s="115"/>
      <c r="BD4" s="116"/>
      <c r="BE4" s="889" t="s">
        <v>216</v>
      </c>
      <c r="BF4" s="890"/>
      <c r="BG4" s="890"/>
      <c r="BH4" s="890"/>
      <c r="BI4" s="910"/>
      <c r="BJ4" s="149"/>
      <c r="BK4" s="149"/>
      <c r="BL4" s="150"/>
      <c r="BM4" s="151"/>
      <c r="BN4" s="152"/>
      <c r="BO4" s="115"/>
      <c r="BP4" s="117"/>
      <c r="BQ4" s="889" t="s">
        <v>216</v>
      </c>
      <c r="BR4" s="890"/>
      <c r="BS4" s="890"/>
      <c r="BT4" s="890"/>
      <c r="BU4" s="910"/>
      <c r="BV4" s="153"/>
      <c r="BW4" s="143"/>
      <c r="BX4" s="888"/>
      <c r="BY4" s="149"/>
      <c r="BZ4" s="154"/>
      <c r="CA4" s="152"/>
      <c r="CB4" s="115"/>
      <c r="CC4" s="117"/>
      <c r="CD4" s="889" t="s">
        <v>216</v>
      </c>
      <c r="CE4" s="890"/>
      <c r="CF4" s="890"/>
      <c r="CG4" s="890"/>
      <c r="CH4" s="891"/>
      <c r="CI4" s="143"/>
      <c r="CJ4" s="892" t="s">
        <v>218</v>
      </c>
      <c r="CK4" s="893"/>
      <c r="CL4" s="143"/>
      <c r="CM4" s="150"/>
      <c r="CN4" s="894" t="s">
        <v>218</v>
      </c>
      <c r="CO4" s="893"/>
      <c r="CP4" s="149"/>
      <c r="CQ4" s="851"/>
      <c r="CR4" s="149"/>
      <c r="CS4" s="851"/>
      <c r="CT4" s="149"/>
      <c r="CU4" s="154"/>
      <c r="CV4" s="152"/>
      <c r="CW4" s="115"/>
      <c r="CX4" s="116"/>
      <c r="CY4" s="889" t="s">
        <v>216</v>
      </c>
      <c r="CZ4" s="890"/>
      <c r="DA4" s="890"/>
      <c r="DB4" s="890"/>
      <c r="DC4" s="891"/>
      <c r="DD4" s="149"/>
      <c r="DE4" s="862"/>
      <c r="DF4" s="864"/>
      <c r="DG4" s="866"/>
      <c r="DH4" s="868"/>
      <c r="DI4" s="149"/>
      <c r="DJ4" s="851"/>
      <c r="DK4" s="155"/>
      <c r="DL4" s="155"/>
      <c r="DM4" s="156"/>
      <c r="DN4" s="156"/>
      <c r="DO4" s="156"/>
      <c r="DP4" s="156"/>
      <c r="DQ4" s="156"/>
      <c r="DR4" s="156"/>
      <c r="DS4" s="156"/>
      <c r="DT4" s="156"/>
      <c r="DU4" s="156"/>
      <c r="DV4" s="156"/>
    </row>
    <row r="5" spans="1:126" s="148" customFormat="1" ht="13.5" customHeight="1">
      <c r="A5" s="142"/>
      <c r="B5" s="860"/>
      <c r="C5" s="846"/>
      <c r="D5" s="846"/>
      <c r="E5" s="846"/>
      <c r="F5" s="131"/>
      <c r="G5" s="144"/>
      <c r="H5" s="157" t="s">
        <v>222</v>
      </c>
      <c r="I5" s="144"/>
      <c r="J5" s="157" t="s">
        <v>222</v>
      </c>
      <c r="K5" s="158"/>
      <c r="L5" s="150"/>
      <c r="M5" s="159" t="s">
        <v>223</v>
      </c>
      <c r="N5" s="149"/>
      <c r="O5" s="905"/>
      <c r="P5" s="119"/>
      <c r="Q5" s="907"/>
      <c r="R5" s="119"/>
      <c r="S5" s="120"/>
      <c r="T5" s="118" t="s">
        <v>223</v>
      </c>
      <c r="U5" s="160"/>
      <c r="V5" s="159" t="s">
        <v>223</v>
      </c>
      <c r="W5" s="149"/>
      <c r="X5" s="905"/>
      <c r="Y5" s="119"/>
      <c r="Z5" s="907"/>
      <c r="AA5" s="119"/>
      <c r="AB5" s="120"/>
      <c r="AC5" s="121" t="s">
        <v>223</v>
      </c>
      <c r="AD5" s="132"/>
      <c r="AE5" s="154"/>
      <c r="AF5" s="161" t="s">
        <v>223</v>
      </c>
      <c r="AG5" s="162"/>
      <c r="AH5" s="159" t="s">
        <v>288</v>
      </c>
      <c r="AI5" s="149"/>
      <c r="AJ5" s="905"/>
      <c r="AK5" s="119"/>
      <c r="AL5" s="907"/>
      <c r="AM5" s="119"/>
      <c r="AN5" s="120"/>
      <c r="AO5" s="121" t="s">
        <v>223</v>
      </c>
      <c r="AP5" s="107"/>
      <c r="AQ5" s="111"/>
      <c r="AR5" s="122"/>
      <c r="AS5" s="115"/>
      <c r="AT5" s="116"/>
      <c r="AU5" s="123" t="s">
        <v>200</v>
      </c>
      <c r="AV5" s="119"/>
      <c r="AW5" s="124" t="s">
        <v>220</v>
      </c>
      <c r="AX5" s="119"/>
      <c r="AY5" s="125" t="s">
        <v>221</v>
      </c>
      <c r="AZ5" s="107"/>
      <c r="BA5" s="111"/>
      <c r="BB5" s="122"/>
      <c r="BC5" s="115"/>
      <c r="BD5" s="116"/>
      <c r="BE5" s="123" t="s">
        <v>200</v>
      </c>
      <c r="BF5" s="119"/>
      <c r="BG5" s="124" t="s">
        <v>220</v>
      </c>
      <c r="BH5" s="119"/>
      <c r="BI5" s="125" t="s">
        <v>221</v>
      </c>
      <c r="BJ5" s="149"/>
      <c r="BK5" s="149"/>
      <c r="BL5" s="144"/>
      <c r="BM5" s="155"/>
      <c r="BN5" s="158"/>
      <c r="BO5" s="163"/>
      <c r="BP5" s="164"/>
      <c r="BQ5" s="123" t="s">
        <v>200</v>
      </c>
      <c r="BR5" s="113"/>
      <c r="BS5" s="124" t="s">
        <v>220</v>
      </c>
      <c r="BT5" s="113"/>
      <c r="BU5" s="125" t="s">
        <v>221</v>
      </c>
      <c r="BV5" s="153"/>
      <c r="BW5" s="132"/>
      <c r="BX5" s="888"/>
      <c r="BY5" s="149"/>
      <c r="BZ5" s="146"/>
      <c r="CA5" s="158"/>
      <c r="CB5" s="163"/>
      <c r="CC5" s="164"/>
      <c r="CD5" s="123" t="s">
        <v>200</v>
      </c>
      <c r="CE5" s="113"/>
      <c r="CF5" s="124" t="s">
        <v>220</v>
      </c>
      <c r="CG5" s="113"/>
      <c r="CH5" s="165" t="s">
        <v>221</v>
      </c>
      <c r="CI5" s="143"/>
      <c r="CJ5" s="166" t="s">
        <v>224</v>
      </c>
      <c r="CK5" s="167" t="s">
        <v>225</v>
      </c>
      <c r="CL5" s="143"/>
      <c r="CM5" s="150"/>
      <c r="CN5" s="168" t="s">
        <v>224</v>
      </c>
      <c r="CO5" s="167" t="s">
        <v>225</v>
      </c>
      <c r="CP5" s="149"/>
      <c r="CQ5" s="851"/>
      <c r="CR5" s="149"/>
      <c r="CS5" s="851"/>
      <c r="CT5" s="149"/>
      <c r="CU5" s="146"/>
      <c r="CV5" s="158"/>
      <c r="CW5" s="163"/>
      <c r="CX5" s="169"/>
      <c r="CY5" s="123" t="s">
        <v>200</v>
      </c>
      <c r="CZ5" s="119"/>
      <c r="DA5" s="124" t="s">
        <v>220</v>
      </c>
      <c r="DB5" s="119"/>
      <c r="DC5" s="165" t="s">
        <v>221</v>
      </c>
      <c r="DD5" s="149"/>
      <c r="DE5" s="862"/>
      <c r="DF5" s="864"/>
      <c r="DG5" s="866"/>
      <c r="DH5" s="868"/>
      <c r="DI5" s="149"/>
      <c r="DJ5" s="851"/>
      <c r="DK5" s="151"/>
      <c r="DL5" s="151"/>
      <c r="DM5" s="156"/>
      <c r="DN5" s="156"/>
      <c r="DO5" s="156"/>
      <c r="DP5" s="156"/>
      <c r="DQ5" s="156"/>
      <c r="DR5" s="156"/>
      <c r="DS5" s="156"/>
      <c r="DT5" s="156"/>
      <c r="DU5" s="156"/>
      <c r="DV5" s="156"/>
    </row>
    <row r="6" spans="1:126" s="148" customFormat="1" ht="13.5" customHeight="1">
      <c r="A6" s="142"/>
      <c r="B6" s="270" t="s">
        <v>226</v>
      </c>
      <c r="C6" s="170" t="s">
        <v>227</v>
      </c>
      <c r="D6" s="170" t="s">
        <v>228</v>
      </c>
      <c r="E6" s="170" t="s">
        <v>229</v>
      </c>
      <c r="F6" s="143"/>
      <c r="G6" s="895" t="s">
        <v>230</v>
      </c>
      <c r="H6" s="895"/>
      <c r="I6" s="895" t="s">
        <v>230</v>
      </c>
      <c r="J6" s="895"/>
      <c r="K6" s="132"/>
      <c r="L6" s="896" t="s">
        <v>231</v>
      </c>
      <c r="M6" s="897"/>
      <c r="N6" s="897"/>
      <c r="O6" s="897"/>
      <c r="P6" s="897"/>
      <c r="Q6" s="897"/>
      <c r="R6" s="897"/>
      <c r="S6" s="897"/>
      <c r="T6" s="897"/>
      <c r="U6" s="898" t="s">
        <v>231</v>
      </c>
      <c r="V6" s="899"/>
      <c r="W6" s="899"/>
      <c r="X6" s="899"/>
      <c r="Y6" s="899"/>
      <c r="Z6" s="899"/>
      <c r="AA6" s="899"/>
      <c r="AB6" s="899"/>
      <c r="AC6" s="900"/>
      <c r="AD6" s="132"/>
      <c r="AE6" s="901" t="s">
        <v>232</v>
      </c>
      <c r="AF6" s="902"/>
      <c r="AG6" s="902"/>
      <c r="AH6" s="902"/>
      <c r="AI6" s="902"/>
      <c r="AJ6" s="902"/>
      <c r="AK6" s="902"/>
      <c r="AL6" s="902"/>
      <c r="AM6" s="902"/>
      <c r="AN6" s="902"/>
      <c r="AO6" s="903"/>
      <c r="AP6" s="107"/>
      <c r="AQ6" s="956" t="s">
        <v>289</v>
      </c>
      <c r="AR6" s="957"/>
      <c r="AS6" s="957"/>
      <c r="AT6" s="957"/>
      <c r="AU6" s="957"/>
      <c r="AV6" s="957"/>
      <c r="AW6" s="957"/>
      <c r="AX6" s="957"/>
      <c r="AY6" s="958"/>
      <c r="AZ6" s="107"/>
      <c r="BA6" s="956" t="s">
        <v>233</v>
      </c>
      <c r="BB6" s="957"/>
      <c r="BC6" s="957"/>
      <c r="BD6" s="957"/>
      <c r="BE6" s="957"/>
      <c r="BF6" s="957"/>
      <c r="BG6" s="957"/>
      <c r="BH6" s="957"/>
      <c r="BI6" s="958"/>
      <c r="BJ6" s="149"/>
      <c r="BK6" s="149"/>
      <c r="BL6" s="896" t="s">
        <v>234</v>
      </c>
      <c r="BM6" s="897"/>
      <c r="BN6" s="897"/>
      <c r="BO6" s="897"/>
      <c r="BP6" s="897"/>
      <c r="BQ6" s="897"/>
      <c r="BR6" s="897"/>
      <c r="BS6" s="897"/>
      <c r="BT6" s="897"/>
      <c r="BU6" s="897"/>
      <c r="BV6" s="897"/>
      <c r="BW6" s="897"/>
      <c r="BX6" s="942"/>
      <c r="BY6" s="149"/>
      <c r="BZ6" s="901" t="s">
        <v>235</v>
      </c>
      <c r="CA6" s="902"/>
      <c r="CB6" s="902"/>
      <c r="CC6" s="902"/>
      <c r="CD6" s="902"/>
      <c r="CE6" s="902"/>
      <c r="CF6" s="902"/>
      <c r="CG6" s="902"/>
      <c r="CH6" s="941"/>
      <c r="CI6" s="143"/>
      <c r="CJ6" s="896" t="s">
        <v>236</v>
      </c>
      <c r="CK6" s="942"/>
      <c r="CL6" s="143"/>
      <c r="CM6" s="896" t="s">
        <v>237</v>
      </c>
      <c r="CN6" s="897"/>
      <c r="CO6" s="942"/>
      <c r="CP6" s="149"/>
      <c r="CQ6" s="171" t="s">
        <v>238</v>
      </c>
      <c r="CR6" s="149"/>
      <c r="CS6" s="171" t="s">
        <v>239</v>
      </c>
      <c r="CT6" s="149"/>
      <c r="CU6" s="901" t="s">
        <v>240</v>
      </c>
      <c r="CV6" s="902"/>
      <c r="CW6" s="902"/>
      <c r="CX6" s="902"/>
      <c r="CY6" s="902"/>
      <c r="CZ6" s="902"/>
      <c r="DA6" s="902"/>
      <c r="DB6" s="902"/>
      <c r="DC6" s="941"/>
      <c r="DD6" s="149"/>
      <c r="DE6" s="896" t="s">
        <v>241</v>
      </c>
      <c r="DF6" s="897"/>
      <c r="DG6" s="897"/>
      <c r="DH6" s="942"/>
      <c r="DI6" s="149"/>
      <c r="DJ6" s="171" t="s">
        <v>242</v>
      </c>
      <c r="DK6" s="151"/>
      <c r="DL6" s="151"/>
      <c r="DM6" s="156"/>
      <c r="DN6" s="156"/>
      <c r="DO6" s="156"/>
      <c r="DP6" s="156"/>
      <c r="DQ6" s="156"/>
      <c r="DR6" s="156"/>
      <c r="DS6" s="156"/>
      <c r="DT6" s="156"/>
      <c r="DU6" s="156"/>
      <c r="DV6" s="156"/>
    </row>
    <row r="7" spans="1:126" s="148" customFormat="1" ht="20.25" customHeight="1">
      <c r="A7" s="142">
        <v>1</v>
      </c>
      <c r="B7" s="148">
        <v>2</v>
      </c>
      <c r="C7" s="148">
        <v>3</v>
      </c>
      <c r="D7" s="148">
        <v>4</v>
      </c>
      <c r="E7" s="148">
        <v>5</v>
      </c>
      <c r="F7" s="148">
        <v>6</v>
      </c>
      <c r="G7" s="148">
        <v>7</v>
      </c>
      <c r="H7" s="148">
        <v>8</v>
      </c>
      <c r="I7" s="148">
        <v>9</v>
      </c>
      <c r="J7" s="148">
        <v>10</v>
      </c>
      <c r="K7" s="148">
        <v>11</v>
      </c>
      <c r="L7" s="148">
        <v>12</v>
      </c>
      <c r="M7" s="148">
        <v>13</v>
      </c>
      <c r="N7" s="148">
        <v>14</v>
      </c>
      <c r="O7" s="148">
        <v>15</v>
      </c>
      <c r="P7" s="148">
        <v>16</v>
      </c>
      <c r="Q7" s="148">
        <v>17</v>
      </c>
      <c r="R7" s="148">
        <v>18</v>
      </c>
      <c r="S7" s="148">
        <v>19</v>
      </c>
      <c r="T7" s="148">
        <v>20</v>
      </c>
      <c r="U7" s="148">
        <v>21</v>
      </c>
      <c r="V7" s="148">
        <v>22</v>
      </c>
      <c r="W7" s="148">
        <v>23</v>
      </c>
      <c r="X7" s="148">
        <v>24</v>
      </c>
      <c r="Y7" s="148">
        <v>25</v>
      </c>
      <c r="Z7" s="148">
        <v>26</v>
      </c>
      <c r="AA7" s="148">
        <v>27</v>
      </c>
      <c r="AB7" s="148">
        <v>28</v>
      </c>
      <c r="AC7" s="148">
        <v>29</v>
      </c>
      <c r="AD7" s="148">
        <v>30</v>
      </c>
      <c r="AE7" s="148">
        <v>31</v>
      </c>
      <c r="AF7" s="148">
        <v>32</v>
      </c>
      <c r="AG7" s="148">
        <v>33</v>
      </c>
      <c r="AH7" s="148">
        <v>34</v>
      </c>
      <c r="AI7" s="148">
        <v>35</v>
      </c>
      <c r="AJ7" s="148">
        <v>36</v>
      </c>
      <c r="AK7" s="148">
        <v>37</v>
      </c>
      <c r="AL7" s="148">
        <v>38</v>
      </c>
      <c r="AM7" s="148">
        <v>39</v>
      </c>
      <c r="AN7" s="148">
        <v>40</v>
      </c>
      <c r="AO7" s="148">
        <v>41</v>
      </c>
      <c r="AP7" s="148">
        <v>42</v>
      </c>
      <c r="AQ7" s="148">
        <v>43</v>
      </c>
      <c r="AR7" s="148">
        <v>44</v>
      </c>
      <c r="AS7" s="148">
        <v>45</v>
      </c>
      <c r="AT7" s="148">
        <v>46</v>
      </c>
      <c r="AU7" s="148">
        <v>47</v>
      </c>
      <c r="AV7" s="148">
        <v>48</v>
      </c>
      <c r="AW7" s="148">
        <v>49</v>
      </c>
      <c r="AX7" s="148">
        <v>50</v>
      </c>
      <c r="AY7" s="148">
        <v>51</v>
      </c>
      <c r="AZ7" s="148">
        <v>52</v>
      </c>
      <c r="BA7" s="148">
        <v>53</v>
      </c>
      <c r="BB7" s="148">
        <v>54</v>
      </c>
      <c r="BC7" s="148">
        <v>55</v>
      </c>
      <c r="BD7" s="148">
        <v>56</v>
      </c>
      <c r="BE7" s="148">
        <v>57</v>
      </c>
      <c r="BF7" s="148">
        <v>58</v>
      </c>
      <c r="BG7" s="148">
        <v>59</v>
      </c>
      <c r="BH7" s="148">
        <v>60</v>
      </c>
      <c r="BI7" s="148">
        <v>61</v>
      </c>
      <c r="BJ7" s="148">
        <v>62</v>
      </c>
      <c r="BK7" s="148">
        <v>63</v>
      </c>
      <c r="BL7" s="148">
        <v>64</v>
      </c>
      <c r="BM7" s="148">
        <v>65</v>
      </c>
      <c r="BN7" s="148">
        <v>66</v>
      </c>
      <c r="BO7" s="148">
        <v>67</v>
      </c>
      <c r="BP7" s="148">
        <v>68</v>
      </c>
      <c r="BQ7" s="148">
        <v>69</v>
      </c>
      <c r="BR7" s="148">
        <v>70</v>
      </c>
      <c r="BS7" s="148">
        <v>71</v>
      </c>
      <c r="BT7" s="148">
        <v>72</v>
      </c>
      <c r="BU7" s="148">
        <v>73</v>
      </c>
      <c r="BV7" s="148">
        <v>74</v>
      </c>
      <c r="BW7" s="148">
        <v>75</v>
      </c>
      <c r="BX7" s="148">
        <v>76</v>
      </c>
      <c r="BY7" s="148">
        <v>77</v>
      </c>
      <c r="BZ7" s="148">
        <v>78</v>
      </c>
      <c r="CA7" s="148">
        <v>79</v>
      </c>
      <c r="CB7" s="148">
        <v>80</v>
      </c>
      <c r="CC7" s="148">
        <v>81</v>
      </c>
      <c r="CD7" s="148">
        <v>82</v>
      </c>
      <c r="CE7" s="148">
        <v>83</v>
      </c>
      <c r="CF7" s="148">
        <v>84</v>
      </c>
      <c r="CG7" s="148">
        <v>85</v>
      </c>
      <c r="CH7" s="148">
        <v>86</v>
      </c>
      <c r="CI7" s="148">
        <v>87</v>
      </c>
      <c r="CJ7" s="148">
        <v>88</v>
      </c>
      <c r="CK7" s="148">
        <v>89</v>
      </c>
      <c r="CL7" s="148">
        <v>90</v>
      </c>
      <c r="CM7" s="148">
        <v>91</v>
      </c>
      <c r="CN7" s="148">
        <v>92</v>
      </c>
      <c r="CO7" s="148">
        <v>93</v>
      </c>
      <c r="CP7" s="148">
        <v>94</v>
      </c>
      <c r="CQ7" s="148">
        <v>95</v>
      </c>
      <c r="CR7" s="148">
        <v>96</v>
      </c>
      <c r="CS7" s="148">
        <v>97</v>
      </c>
      <c r="CT7" s="148">
        <v>98</v>
      </c>
      <c r="CU7" s="148">
        <v>99</v>
      </c>
      <c r="CV7" s="148">
        <v>100</v>
      </c>
      <c r="CW7" s="148">
        <v>101</v>
      </c>
      <c r="CX7" s="148">
        <v>102</v>
      </c>
      <c r="CY7" s="148">
        <v>103</v>
      </c>
      <c r="CZ7" s="148">
        <v>104</v>
      </c>
      <c r="DA7" s="148">
        <v>105</v>
      </c>
      <c r="DB7" s="148">
        <v>106</v>
      </c>
      <c r="DC7" s="148">
        <v>107</v>
      </c>
      <c r="DD7" s="148">
        <v>108</v>
      </c>
      <c r="DE7" s="148">
        <v>109</v>
      </c>
      <c r="DF7" s="148">
        <v>110</v>
      </c>
      <c r="DG7" s="148">
        <v>111</v>
      </c>
      <c r="DH7" s="148">
        <v>112</v>
      </c>
      <c r="DI7" s="148">
        <v>113</v>
      </c>
      <c r="DJ7" s="148">
        <v>114</v>
      </c>
      <c r="DK7" s="176"/>
      <c r="DL7" s="176"/>
      <c r="DM7" s="156"/>
      <c r="DN7" s="156"/>
      <c r="DO7" s="156"/>
      <c r="DP7" s="156"/>
      <c r="DQ7" s="156"/>
      <c r="DR7" s="156"/>
      <c r="DS7" s="156"/>
      <c r="DT7" s="156"/>
      <c r="DU7" s="156"/>
      <c r="DV7" s="156"/>
    </row>
    <row r="8" spans="1:126" s="185" customFormat="1" ht="17.45" customHeight="1">
      <c r="A8" s="950" t="s">
        <v>164</v>
      </c>
      <c r="B8" s="1117" t="s">
        <v>243</v>
      </c>
      <c r="C8" s="946" t="s">
        <v>290</v>
      </c>
      <c r="D8" s="948" t="s">
        <v>250</v>
      </c>
      <c r="E8" s="950" t="s">
        <v>291</v>
      </c>
      <c r="F8" s="177"/>
      <c r="G8" s="952">
        <v>238230</v>
      </c>
      <c r="H8" s="954">
        <v>329530</v>
      </c>
      <c r="I8" s="952">
        <v>233420</v>
      </c>
      <c r="J8" s="954">
        <v>324720</v>
      </c>
      <c r="K8" s="935" t="s">
        <v>244</v>
      </c>
      <c r="L8" s="931">
        <v>2260</v>
      </c>
      <c r="M8" s="933">
        <v>3170</v>
      </c>
      <c r="N8" s="938" t="s">
        <v>245</v>
      </c>
      <c r="O8" s="922" t="s">
        <v>246</v>
      </c>
      <c r="P8" s="922" t="s">
        <v>244</v>
      </c>
      <c r="Q8" s="919" t="s">
        <v>247</v>
      </c>
      <c r="R8" s="922" t="s">
        <v>244</v>
      </c>
      <c r="S8" s="925">
        <v>3</v>
      </c>
      <c r="T8" s="928">
        <v>2.1</v>
      </c>
      <c r="U8" s="931">
        <v>2210</v>
      </c>
      <c r="V8" s="933">
        <v>3120</v>
      </c>
      <c r="W8" s="938" t="s">
        <v>245</v>
      </c>
      <c r="X8" s="922" t="s">
        <v>246</v>
      </c>
      <c r="Y8" s="922" t="s">
        <v>244</v>
      </c>
      <c r="Z8" s="919" t="s">
        <v>247</v>
      </c>
      <c r="AA8" s="922" t="s">
        <v>244</v>
      </c>
      <c r="AB8" s="925">
        <v>2.9</v>
      </c>
      <c r="AC8" s="959">
        <v>2.1</v>
      </c>
      <c r="AD8" s="962" t="s">
        <v>244</v>
      </c>
      <c r="AE8" s="963">
        <v>182610</v>
      </c>
      <c r="AF8" s="965">
        <v>91300</v>
      </c>
      <c r="AG8" s="967">
        <v>1820</v>
      </c>
      <c r="AH8" s="933">
        <v>910</v>
      </c>
      <c r="AI8" s="938" t="s">
        <v>245</v>
      </c>
      <c r="AJ8" s="922" t="s">
        <v>246</v>
      </c>
      <c r="AK8" s="922" t="s">
        <v>244</v>
      </c>
      <c r="AL8" s="919" t="s">
        <v>247</v>
      </c>
      <c r="AM8" s="922" t="s">
        <v>244</v>
      </c>
      <c r="AN8" s="925">
        <v>2.6</v>
      </c>
      <c r="AO8" s="959">
        <v>2.7</v>
      </c>
      <c r="AP8" s="981" t="s">
        <v>244</v>
      </c>
      <c r="AQ8" s="969">
        <v>164350</v>
      </c>
      <c r="AR8" s="972" t="s">
        <v>244</v>
      </c>
      <c r="AS8" s="973">
        <v>1640</v>
      </c>
      <c r="AT8" s="922" t="s">
        <v>245</v>
      </c>
      <c r="AU8" s="922" t="s">
        <v>246</v>
      </c>
      <c r="AV8" s="922" t="s">
        <v>244</v>
      </c>
      <c r="AW8" s="919" t="s">
        <v>247</v>
      </c>
      <c r="AX8" s="922" t="s">
        <v>244</v>
      </c>
      <c r="AY8" s="978">
        <v>2.6</v>
      </c>
      <c r="AZ8" s="972" t="s">
        <v>244</v>
      </c>
      <c r="BA8" s="969">
        <v>18260</v>
      </c>
      <c r="BB8" s="972" t="s">
        <v>244</v>
      </c>
      <c r="BC8" s="973">
        <v>180</v>
      </c>
      <c r="BD8" s="922" t="s">
        <v>245</v>
      </c>
      <c r="BE8" s="922" t="s">
        <v>246</v>
      </c>
      <c r="BF8" s="922" t="s">
        <v>244</v>
      </c>
      <c r="BG8" s="919" t="s">
        <v>247</v>
      </c>
      <c r="BH8" s="922" t="s">
        <v>244</v>
      </c>
      <c r="BI8" s="978">
        <v>2.5</v>
      </c>
      <c r="BJ8" s="993" t="s">
        <v>201</v>
      </c>
      <c r="BK8" s="178"/>
      <c r="BL8" s="998" t="s">
        <v>251</v>
      </c>
      <c r="BM8" s="999"/>
      <c r="BN8" s="993" t="s">
        <v>244</v>
      </c>
      <c r="BO8" s="179"/>
      <c r="BP8" s="180"/>
      <c r="BQ8" s="180"/>
      <c r="BR8" s="180"/>
      <c r="BS8" s="180"/>
      <c r="BT8" s="180"/>
      <c r="BU8" s="181"/>
      <c r="BV8" s="182"/>
      <c r="BW8" s="962" t="s">
        <v>248</v>
      </c>
      <c r="BX8" s="183"/>
      <c r="BY8" s="935" t="s">
        <v>244</v>
      </c>
      <c r="BZ8" s="990">
        <v>45150</v>
      </c>
      <c r="CA8" s="993" t="s">
        <v>244</v>
      </c>
      <c r="CB8" s="994">
        <v>390</v>
      </c>
      <c r="CC8" s="982" t="s">
        <v>245</v>
      </c>
      <c r="CD8" s="982" t="s">
        <v>246</v>
      </c>
      <c r="CE8" s="982" t="s">
        <v>244</v>
      </c>
      <c r="CF8" s="984" t="s">
        <v>247</v>
      </c>
      <c r="CG8" s="982" t="s">
        <v>244</v>
      </c>
      <c r="CH8" s="986">
        <v>6.4</v>
      </c>
      <c r="CI8" s="989" t="s">
        <v>244</v>
      </c>
      <c r="CJ8" s="931">
        <v>3400</v>
      </c>
      <c r="CK8" s="1058">
        <v>3700</v>
      </c>
      <c r="CL8" s="989" t="s">
        <v>244</v>
      </c>
      <c r="CM8" s="1059" t="s">
        <v>292</v>
      </c>
      <c r="CN8" s="1060">
        <v>20300</v>
      </c>
      <c r="CO8" s="1058">
        <v>22600</v>
      </c>
      <c r="CP8" s="935" t="s">
        <v>249</v>
      </c>
      <c r="CQ8" s="1054">
        <v>2110</v>
      </c>
      <c r="CR8" s="935" t="s">
        <v>249</v>
      </c>
      <c r="CS8" s="1009" t="s">
        <v>293</v>
      </c>
      <c r="CT8" s="935" t="s">
        <v>249</v>
      </c>
      <c r="CU8" s="1054">
        <v>44110</v>
      </c>
      <c r="CV8" s="935" t="s">
        <v>201</v>
      </c>
      <c r="CW8" s="994">
        <v>440</v>
      </c>
      <c r="CX8" s="1016" t="s">
        <v>245</v>
      </c>
      <c r="CY8" s="982" t="s">
        <v>246</v>
      </c>
      <c r="CZ8" s="1016" t="s">
        <v>244</v>
      </c>
      <c r="DA8" s="984" t="s">
        <v>247</v>
      </c>
      <c r="DB8" s="1016" t="s">
        <v>244</v>
      </c>
      <c r="DC8" s="986">
        <v>0.8</v>
      </c>
      <c r="DD8" s="993" t="s">
        <v>249</v>
      </c>
      <c r="DE8" s="1019" t="s">
        <v>356</v>
      </c>
      <c r="DF8" s="1021" t="s">
        <v>357</v>
      </c>
      <c r="DG8" s="1021" t="s">
        <v>357</v>
      </c>
      <c r="DH8" s="1007" t="s">
        <v>357</v>
      </c>
      <c r="DI8" s="935"/>
      <c r="DJ8" s="1009" t="s">
        <v>294</v>
      </c>
      <c r="DK8" s="184"/>
      <c r="DL8" s="184"/>
    </row>
    <row r="9" spans="1:126" s="185" customFormat="1" ht="17.45" customHeight="1">
      <c r="A9" s="951"/>
      <c r="B9" s="1118"/>
      <c r="C9" s="947"/>
      <c r="D9" s="949"/>
      <c r="E9" s="951"/>
      <c r="F9" s="177"/>
      <c r="G9" s="953"/>
      <c r="H9" s="955"/>
      <c r="I9" s="953"/>
      <c r="J9" s="955"/>
      <c r="K9" s="935"/>
      <c r="L9" s="932"/>
      <c r="M9" s="934"/>
      <c r="N9" s="939"/>
      <c r="O9" s="923"/>
      <c r="P9" s="923"/>
      <c r="Q9" s="920"/>
      <c r="R9" s="923"/>
      <c r="S9" s="926"/>
      <c r="T9" s="929"/>
      <c r="U9" s="932"/>
      <c r="V9" s="934"/>
      <c r="W9" s="939"/>
      <c r="X9" s="923"/>
      <c r="Y9" s="923"/>
      <c r="Z9" s="920"/>
      <c r="AA9" s="923"/>
      <c r="AB9" s="926"/>
      <c r="AC9" s="960"/>
      <c r="AD9" s="962"/>
      <c r="AE9" s="964"/>
      <c r="AF9" s="966"/>
      <c r="AG9" s="968"/>
      <c r="AH9" s="934"/>
      <c r="AI9" s="939"/>
      <c r="AJ9" s="923"/>
      <c r="AK9" s="923"/>
      <c r="AL9" s="920"/>
      <c r="AM9" s="923"/>
      <c r="AN9" s="926"/>
      <c r="AO9" s="960"/>
      <c r="AP9" s="981"/>
      <c r="AQ9" s="970"/>
      <c r="AR9" s="972"/>
      <c r="AS9" s="974"/>
      <c r="AT9" s="923"/>
      <c r="AU9" s="923"/>
      <c r="AV9" s="923"/>
      <c r="AW9" s="920"/>
      <c r="AX9" s="923"/>
      <c r="AY9" s="979"/>
      <c r="AZ9" s="972"/>
      <c r="BA9" s="970"/>
      <c r="BB9" s="972"/>
      <c r="BC9" s="974"/>
      <c r="BD9" s="923"/>
      <c r="BE9" s="923"/>
      <c r="BF9" s="923"/>
      <c r="BG9" s="920"/>
      <c r="BH9" s="923"/>
      <c r="BI9" s="979"/>
      <c r="BJ9" s="993"/>
      <c r="BK9" s="178"/>
      <c r="BL9" s="1000"/>
      <c r="BM9" s="1001"/>
      <c r="BN9" s="993"/>
      <c r="BO9" s="186"/>
      <c r="BP9" s="187"/>
      <c r="BQ9" s="187"/>
      <c r="BR9" s="187"/>
      <c r="BS9" s="187"/>
      <c r="BT9" s="187"/>
      <c r="BU9" s="188"/>
      <c r="BV9" s="182"/>
      <c r="BW9" s="962"/>
      <c r="BX9" s="189"/>
      <c r="BY9" s="935"/>
      <c r="BZ9" s="991"/>
      <c r="CA9" s="993"/>
      <c r="CB9" s="995"/>
      <c r="CC9" s="923"/>
      <c r="CD9" s="923"/>
      <c r="CE9" s="923"/>
      <c r="CF9" s="920"/>
      <c r="CG9" s="923"/>
      <c r="CH9" s="987"/>
      <c r="CI9" s="989"/>
      <c r="CJ9" s="932"/>
      <c r="CK9" s="1013"/>
      <c r="CL9" s="989"/>
      <c r="CM9" s="1011"/>
      <c r="CN9" s="1012"/>
      <c r="CO9" s="1013"/>
      <c r="CP9" s="935"/>
      <c r="CQ9" s="1055"/>
      <c r="CR9" s="935"/>
      <c r="CS9" s="1010"/>
      <c r="CT9" s="935"/>
      <c r="CU9" s="1055"/>
      <c r="CV9" s="935"/>
      <c r="CW9" s="995"/>
      <c r="CX9" s="1017"/>
      <c r="CY9" s="923"/>
      <c r="CZ9" s="1017"/>
      <c r="DA9" s="920"/>
      <c r="DB9" s="1017"/>
      <c r="DC9" s="987"/>
      <c r="DD9" s="993"/>
      <c r="DE9" s="1020"/>
      <c r="DF9" s="1022"/>
      <c r="DG9" s="1022"/>
      <c r="DH9" s="1008"/>
      <c r="DI9" s="935"/>
      <c r="DJ9" s="1010"/>
      <c r="DK9" s="184"/>
      <c r="DL9" s="184"/>
    </row>
    <row r="10" spans="1:126" s="185" customFormat="1" ht="17.45" customHeight="1">
      <c r="A10" s="951"/>
      <c r="B10" s="1118"/>
      <c r="C10" s="947"/>
      <c r="D10" s="949"/>
      <c r="E10" s="951"/>
      <c r="F10" s="177"/>
      <c r="G10" s="953"/>
      <c r="H10" s="955"/>
      <c r="I10" s="953"/>
      <c r="J10" s="955"/>
      <c r="K10" s="935"/>
      <c r="L10" s="932"/>
      <c r="M10" s="934"/>
      <c r="N10" s="939"/>
      <c r="O10" s="923"/>
      <c r="P10" s="923"/>
      <c r="Q10" s="920"/>
      <c r="R10" s="923"/>
      <c r="S10" s="926"/>
      <c r="T10" s="929"/>
      <c r="U10" s="932"/>
      <c r="V10" s="934"/>
      <c r="W10" s="939"/>
      <c r="X10" s="923"/>
      <c r="Y10" s="923"/>
      <c r="Z10" s="920"/>
      <c r="AA10" s="923"/>
      <c r="AB10" s="926"/>
      <c r="AC10" s="960"/>
      <c r="AD10" s="962"/>
      <c r="AE10" s="964"/>
      <c r="AF10" s="966"/>
      <c r="AG10" s="968"/>
      <c r="AH10" s="934"/>
      <c r="AI10" s="939"/>
      <c r="AJ10" s="923"/>
      <c r="AK10" s="923"/>
      <c r="AL10" s="920"/>
      <c r="AM10" s="923"/>
      <c r="AN10" s="926"/>
      <c r="AO10" s="960"/>
      <c r="AP10" s="981"/>
      <c r="AQ10" s="970"/>
      <c r="AR10" s="972"/>
      <c r="AS10" s="974"/>
      <c r="AT10" s="923"/>
      <c r="AU10" s="923"/>
      <c r="AV10" s="923"/>
      <c r="AW10" s="920"/>
      <c r="AX10" s="923"/>
      <c r="AY10" s="979"/>
      <c r="AZ10" s="972"/>
      <c r="BA10" s="970"/>
      <c r="BB10" s="972"/>
      <c r="BC10" s="974"/>
      <c r="BD10" s="923"/>
      <c r="BE10" s="923"/>
      <c r="BF10" s="923"/>
      <c r="BG10" s="920"/>
      <c r="BH10" s="923"/>
      <c r="BI10" s="979"/>
      <c r="BJ10" s="993"/>
      <c r="BK10" s="178"/>
      <c r="BL10" s="190" t="s">
        <v>252</v>
      </c>
      <c r="BM10" s="191">
        <v>303000</v>
      </c>
      <c r="BN10" s="993"/>
      <c r="BO10" s="192">
        <v>3030</v>
      </c>
      <c r="BP10" s="193" t="s">
        <v>245</v>
      </c>
      <c r="BQ10" s="194" t="s">
        <v>246</v>
      </c>
      <c r="BR10" s="195" t="s">
        <v>244</v>
      </c>
      <c r="BS10" s="196" t="s">
        <v>247</v>
      </c>
      <c r="BT10" s="193" t="s">
        <v>244</v>
      </c>
      <c r="BU10" s="197">
        <v>1.8</v>
      </c>
      <c r="BV10" s="182"/>
      <c r="BW10" s="962"/>
      <c r="BX10" s="189"/>
      <c r="BY10" s="935"/>
      <c r="BZ10" s="991"/>
      <c r="CA10" s="993"/>
      <c r="CB10" s="995"/>
      <c r="CC10" s="923"/>
      <c r="CD10" s="923"/>
      <c r="CE10" s="923"/>
      <c r="CF10" s="920"/>
      <c r="CG10" s="923"/>
      <c r="CH10" s="987"/>
      <c r="CI10" s="989"/>
      <c r="CJ10" s="932"/>
      <c r="CK10" s="1013"/>
      <c r="CL10" s="989"/>
      <c r="CM10" s="1011" t="s">
        <v>295</v>
      </c>
      <c r="CN10" s="1012">
        <v>11200</v>
      </c>
      <c r="CO10" s="1013">
        <v>12400</v>
      </c>
      <c r="CP10" s="935"/>
      <c r="CQ10" s="1055"/>
      <c r="CR10" s="935"/>
      <c r="CS10" s="1010"/>
      <c r="CT10" s="935"/>
      <c r="CU10" s="1055"/>
      <c r="CV10" s="935"/>
      <c r="CW10" s="995"/>
      <c r="CX10" s="1017"/>
      <c r="CY10" s="923"/>
      <c r="CZ10" s="1017"/>
      <c r="DA10" s="920"/>
      <c r="DB10" s="1017"/>
      <c r="DC10" s="987"/>
      <c r="DD10" s="993"/>
      <c r="DE10" s="1020"/>
      <c r="DF10" s="1022"/>
      <c r="DG10" s="1022"/>
      <c r="DH10" s="1008"/>
      <c r="DI10" s="935"/>
      <c r="DJ10" s="1010"/>
      <c r="DK10" s="184"/>
      <c r="DL10" s="184"/>
    </row>
    <row r="11" spans="1:126" s="185" customFormat="1" ht="17.45" customHeight="1">
      <c r="A11" s="951"/>
      <c r="B11" s="1118"/>
      <c r="C11" s="947"/>
      <c r="D11" s="949"/>
      <c r="E11" s="951"/>
      <c r="F11" s="177"/>
      <c r="G11" s="953"/>
      <c r="H11" s="955"/>
      <c r="I11" s="953"/>
      <c r="J11" s="955"/>
      <c r="K11" s="935"/>
      <c r="L11" s="936"/>
      <c r="M11" s="937"/>
      <c r="N11" s="940"/>
      <c r="O11" s="924"/>
      <c r="P11" s="924"/>
      <c r="Q11" s="921"/>
      <c r="R11" s="924"/>
      <c r="S11" s="927"/>
      <c r="T11" s="930"/>
      <c r="U11" s="932"/>
      <c r="V11" s="934"/>
      <c r="W11" s="940"/>
      <c r="X11" s="924"/>
      <c r="Y11" s="924"/>
      <c r="Z11" s="921"/>
      <c r="AA11" s="924"/>
      <c r="AB11" s="927"/>
      <c r="AC11" s="961"/>
      <c r="AD11" s="962"/>
      <c r="AE11" s="964"/>
      <c r="AF11" s="966"/>
      <c r="AG11" s="968"/>
      <c r="AH11" s="934"/>
      <c r="AI11" s="940"/>
      <c r="AJ11" s="924"/>
      <c r="AK11" s="924"/>
      <c r="AL11" s="921"/>
      <c r="AM11" s="924"/>
      <c r="AN11" s="927"/>
      <c r="AO11" s="961"/>
      <c r="AP11" s="981"/>
      <c r="AQ11" s="971"/>
      <c r="AR11" s="972"/>
      <c r="AS11" s="975"/>
      <c r="AT11" s="976"/>
      <c r="AU11" s="976"/>
      <c r="AV11" s="976"/>
      <c r="AW11" s="977"/>
      <c r="AX11" s="976"/>
      <c r="AY11" s="980"/>
      <c r="AZ11" s="972"/>
      <c r="BA11" s="971"/>
      <c r="BB11" s="972"/>
      <c r="BC11" s="975"/>
      <c r="BD11" s="976"/>
      <c r="BE11" s="976"/>
      <c r="BF11" s="976"/>
      <c r="BG11" s="977"/>
      <c r="BH11" s="976"/>
      <c r="BI11" s="980"/>
      <c r="BJ11" s="993"/>
      <c r="BK11" s="178"/>
      <c r="BL11" s="190" t="s">
        <v>296</v>
      </c>
      <c r="BM11" s="191">
        <v>324800</v>
      </c>
      <c r="BN11" s="993"/>
      <c r="BO11" s="192">
        <v>3240</v>
      </c>
      <c r="BP11" s="193" t="s">
        <v>245</v>
      </c>
      <c r="BQ11" s="194" t="s">
        <v>246</v>
      </c>
      <c r="BR11" s="195" t="s">
        <v>244</v>
      </c>
      <c r="BS11" s="196" t="s">
        <v>247</v>
      </c>
      <c r="BT11" s="193" t="s">
        <v>244</v>
      </c>
      <c r="BU11" s="197">
        <v>1.7</v>
      </c>
      <c r="BV11" s="182"/>
      <c r="BW11" s="962"/>
      <c r="BX11" s="189"/>
      <c r="BY11" s="935"/>
      <c r="BZ11" s="991"/>
      <c r="CA11" s="993"/>
      <c r="CB11" s="995"/>
      <c r="CC11" s="923"/>
      <c r="CD11" s="923"/>
      <c r="CE11" s="923"/>
      <c r="CF11" s="920"/>
      <c r="CG11" s="923"/>
      <c r="CH11" s="987"/>
      <c r="CI11" s="989"/>
      <c r="CJ11" s="932"/>
      <c r="CK11" s="1013"/>
      <c r="CL11" s="989"/>
      <c r="CM11" s="1011"/>
      <c r="CN11" s="1012"/>
      <c r="CO11" s="1013"/>
      <c r="CP11" s="935"/>
      <c r="CQ11" s="1055"/>
      <c r="CR11" s="935"/>
      <c r="CS11" s="1010"/>
      <c r="CT11" s="935"/>
      <c r="CU11" s="1055"/>
      <c r="CV11" s="935"/>
      <c r="CW11" s="995"/>
      <c r="CX11" s="1017"/>
      <c r="CY11" s="923"/>
      <c r="CZ11" s="1017"/>
      <c r="DA11" s="920"/>
      <c r="DB11" s="1017"/>
      <c r="DC11" s="987"/>
      <c r="DD11" s="993"/>
      <c r="DE11" s="1020"/>
      <c r="DF11" s="1022"/>
      <c r="DG11" s="1022"/>
      <c r="DH11" s="1008"/>
      <c r="DI11" s="935"/>
      <c r="DJ11" s="1010"/>
      <c r="DK11" s="184"/>
      <c r="DL11" s="184"/>
    </row>
    <row r="12" spans="1:126" s="185" customFormat="1" ht="17.45" customHeight="1">
      <c r="A12" s="1002" t="s">
        <v>165</v>
      </c>
      <c r="B12" s="1118"/>
      <c r="C12" s="947"/>
      <c r="D12" s="949"/>
      <c r="E12" s="1002" t="s">
        <v>50</v>
      </c>
      <c r="F12" s="177"/>
      <c r="G12" s="1003">
        <v>329530</v>
      </c>
      <c r="H12" s="1004"/>
      <c r="I12" s="1003">
        <v>324720</v>
      </c>
      <c r="J12" s="1004"/>
      <c r="K12" s="935" t="s">
        <v>244</v>
      </c>
      <c r="L12" s="1000">
        <v>3170</v>
      </c>
      <c r="M12" s="1044"/>
      <c r="N12" s="939" t="s">
        <v>245</v>
      </c>
      <c r="O12" s="923" t="s">
        <v>246</v>
      </c>
      <c r="P12" s="923" t="s">
        <v>244</v>
      </c>
      <c r="Q12" s="920" t="s">
        <v>247</v>
      </c>
      <c r="R12" s="923" t="s">
        <v>244</v>
      </c>
      <c r="S12" s="1033">
        <v>2.1</v>
      </c>
      <c r="T12" s="1034"/>
      <c r="U12" s="1047">
        <v>3120</v>
      </c>
      <c r="V12" s="1043"/>
      <c r="W12" s="939" t="s">
        <v>245</v>
      </c>
      <c r="X12" s="923" t="s">
        <v>246</v>
      </c>
      <c r="Y12" s="923" t="s">
        <v>244</v>
      </c>
      <c r="Z12" s="920" t="s">
        <v>247</v>
      </c>
      <c r="AA12" s="923" t="s">
        <v>244</v>
      </c>
      <c r="AB12" s="1033">
        <v>2.1</v>
      </c>
      <c r="AC12" s="979"/>
      <c r="AD12" s="962" t="s">
        <v>244</v>
      </c>
      <c r="AE12" s="1036">
        <v>91300</v>
      </c>
      <c r="AF12" s="1038"/>
      <c r="AG12" s="1041">
        <v>910</v>
      </c>
      <c r="AH12" s="1043"/>
      <c r="AI12" s="939" t="s">
        <v>245</v>
      </c>
      <c r="AJ12" s="923" t="s">
        <v>246</v>
      </c>
      <c r="AK12" s="923" t="s">
        <v>244</v>
      </c>
      <c r="AL12" s="920" t="s">
        <v>247</v>
      </c>
      <c r="AM12" s="923" t="s">
        <v>244</v>
      </c>
      <c r="AN12" s="1033">
        <v>2.7</v>
      </c>
      <c r="AO12" s="979"/>
      <c r="AP12" s="198"/>
      <c r="AQ12" s="198"/>
      <c r="AR12" s="198"/>
      <c r="AS12" s="198"/>
      <c r="AT12" s="198"/>
      <c r="AU12" s="198"/>
      <c r="AV12" s="198"/>
      <c r="AW12" s="198"/>
      <c r="AX12" s="198"/>
      <c r="AY12" s="199"/>
      <c r="AZ12" s="198"/>
      <c r="BA12" s="198"/>
      <c r="BB12" s="198"/>
      <c r="BC12" s="198"/>
      <c r="BD12" s="198"/>
      <c r="BE12" s="198"/>
      <c r="BF12" s="198"/>
      <c r="BG12" s="198"/>
      <c r="BH12" s="198"/>
      <c r="BI12" s="199"/>
      <c r="BJ12" s="997"/>
      <c r="BK12" s="178"/>
      <c r="BL12" s="190" t="s">
        <v>253</v>
      </c>
      <c r="BM12" s="191">
        <v>368600</v>
      </c>
      <c r="BN12" s="993"/>
      <c r="BO12" s="192">
        <v>3680</v>
      </c>
      <c r="BP12" s="193" t="s">
        <v>245</v>
      </c>
      <c r="BQ12" s="194" t="s">
        <v>246</v>
      </c>
      <c r="BR12" s="195" t="s">
        <v>244</v>
      </c>
      <c r="BS12" s="196" t="s">
        <v>247</v>
      </c>
      <c r="BT12" s="193" t="s">
        <v>244</v>
      </c>
      <c r="BU12" s="197">
        <v>1.8</v>
      </c>
      <c r="BV12" s="182"/>
      <c r="BW12" s="962"/>
      <c r="BX12" s="189"/>
      <c r="BY12" s="935"/>
      <c r="BZ12" s="991"/>
      <c r="CA12" s="993"/>
      <c r="CB12" s="995"/>
      <c r="CC12" s="923"/>
      <c r="CD12" s="923"/>
      <c r="CE12" s="923"/>
      <c r="CF12" s="920"/>
      <c r="CG12" s="923"/>
      <c r="CH12" s="987"/>
      <c r="CI12" s="989"/>
      <c r="CJ12" s="932"/>
      <c r="CK12" s="1013"/>
      <c r="CL12" s="989"/>
      <c r="CM12" s="1011" t="s">
        <v>297</v>
      </c>
      <c r="CN12" s="1012">
        <v>9700</v>
      </c>
      <c r="CO12" s="1013">
        <v>10800</v>
      </c>
      <c r="CP12" s="935"/>
      <c r="CQ12" s="1055"/>
      <c r="CR12" s="935"/>
      <c r="CS12" s="1014">
        <v>0.08</v>
      </c>
      <c r="CT12" s="935"/>
      <c r="CU12" s="1055"/>
      <c r="CV12" s="935"/>
      <c r="CW12" s="995"/>
      <c r="CX12" s="1017"/>
      <c r="CY12" s="923"/>
      <c r="CZ12" s="1017"/>
      <c r="DA12" s="920"/>
      <c r="DB12" s="1017"/>
      <c r="DC12" s="987"/>
      <c r="DD12" s="993"/>
      <c r="DE12" s="1023">
        <v>0.01</v>
      </c>
      <c r="DF12" s="1025">
        <v>0.03</v>
      </c>
      <c r="DG12" s="1025">
        <v>0.04</v>
      </c>
      <c r="DH12" s="1049">
        <v>0.06</v>
      </c>
      <c r="DI12" s="935"/>
      <c r="DJ12" s="1014">
        <v>0.81</v>
      </c>
      <c r="DK12" s="184"/>
      <c r="DL12" s="184"/>
    </row>
    <row r="13" spans="1:126" s="185" customFormat="1" ht="17.45" customHeight="1">
      <c r="A13" s="951"/>
      <c r="B13" s="1118"/>
      <c r="C13" s="947"/>
      <c r="D13" s="949"/>
      <c r="E13" s="951"/>
      <c r="F13" s="177"/>
      <c r="G13" s="991"/>
      <c r="H13" s="1005"/>
      <c r="I13" s="991"/>
      <c r="J13" s="1005"/>
      <c r="K13" s="935"/>
      <c r="L13" s="1000"/>
      <c r="M13" s="1044"/>
      <c r="N13" s="939"/>
      <c r="O13" s="923"/>
      <c r="P13" s="923"/>
      <c r="Q13" s="920"/>
      <c r="R13" s="923"/>
      <c r="S13" s="1034"/>
      <c r="T13" s="1034"/>
      <c r="U13" s="1000"/>
      <c r="V13" s="1044"/>
      <c r="W13" s="939"/>
      <c r="X13" s="923"/>
      <c r="Y13" s="923"/>
      <c r="Z13" s="920"/>
      <c r="AA13" s="923"/>
      <c r="AB13" s="1034"/>
      <c r="AC13" s="979"/>
      <c r="AD13" s="962"/>
      <c r="AE13" s="1037"/>
      <c r="AF13" s="1039"/>
      <c r="AG13" s="1042"/>
      <c r="AH13" s="1044"/>
      <c r="AI13" s="939"/>
      <c r="AJ13" s="923"/>
      <c r="AK13" s="923"/>
      <c r="AL13" s="920"/>
      <c r="AM13" s="923"/>
      <c r="AN13" s="1034"/>
      <c r="AO13" s="979"/>
      <c r="AP13" s="198"/>
      <c r="AQ13" s="198"/>
      <c r="AR13" s="198"/>
      <c r="AS13" s="198"/>
      <c r="AT13" s="198"/>
      <c r="AU13" s="198"/>
      <c r="AV13" s="198"/>
      <c r="AW13" s="198"/>
      <c r="AX13" s="198"/>
      <c r="AY13" s="200"/>
      <c r="AZ13" s="198"/>
      <c r="BA13" s="198"/>
      <c r="BB13" s="198"/>
      <c r="BC13" s="198"/>
      <c r="BD13" s="198"/>
      <c r="BE13" s="198"/>
      <c r="BF13" s="198"/>
      <c r="BG13" s="198"/>
      <c r="BH13" s="198"/>
      <c r="BI13" s="200"/>
      <c r="BJ13" s="997"/>
      <c r="BK13" s="178"/>
      <c r="BL13" s="190" t="s">
        <v>254</v>
      </c>
      <c r="BM13" s="191">
        <v>412300</v>
      </c>
      <c r="BN13" s="993"/>
      <c r="BO13" s="192">
        <v>4120</v>
      </c>
      <c r="BP13" s="193" t="s">
        <v>245</v>
      </c>
      <c r="BQ13" s="194" t="s">
        <v>246</v>
      </c>
      <c r="BR13" s="195" t="s">
        <v>244</v>
      </c>
      <c r="BS13" s="196" t="s">
        <v>247</v>
      </c>
      <c r="BT13" s="193" t="s">
        <v>244</v>
      </c>
      <c r="BU13" s="197">
        <v>1.9</v>
      </c>
      <c r="BV13" s="182"/>
      <c r="BW13" s="962"/>
      <c r="BX13" s="189"/>
      <c r="BY13" s="935"/>
      <c r="BZ13" s="991"/>
      <c r="CA13" s="993"/>
      <c r="CB13" s="995"/>
      <c r="CC13" s="923"/>
      <c r="CD13" s="923"/>
      <c r="CE13" s="923"/>
      <c r="CF13" s="920"/>
      <c r="CG13" s="923"/>
      <c r="CH13" s="987"/>
      <c r="CI13" s="989"/>
      <c r="CJ13" s="932"/>
      <c r="CK13" s="1013"/>
      <c r="CL13" s="989"/>
      <c r="CM13" s="1011"/>
      <c r="CN13" s="1012"/>
      <c r="CO13" s="1013"/>
      <c r="CP13" s="935"/>
      <c r="CQ13" s="1055"/>
      <c r="CR13" s="935"/>
      <c r="CS13" s="1014"/>
      <c r="CT13" s="935"/>
      <c r="CU13" s="1055"/>
      <c r="CV13" s="935"/>
      <c r="CW13" s="995"/>
      <c r="CX13" s="1017"/>
      <c r="CY13" s="923"/>
      <c r="CZ13" s="1017"/>
      <c r="DA13" s="920"/>
      <c r="DB13" s="1017"/>
      <c r="DC13" s="987"/>
      <c r="DD13" s="993"/>
      <c r="DE13" s="1023"/>
      <c r="DF13" s="1025"/>
      <c r="DG13" s="1025"/>
      <c r="DH13" s="1049"/>
      <c r="DI13" s="935"/>
      <c r="DJ13" s="1014"/>
      <c r="DK13" s="184"/>
      <c r="DL13" s="184"/>
    </row>
    <row r="14" spans="1:126" s="185" customFormat="1" ht="17.45" customHeight="1">
      <c r="A14" s="951"/>
      <c r="B14" s="1118"/>
      <c r="C14" s="947"/>
      <c r="D14" s="949"/>
      <c r="E14" s="951"/>
      <c r="F14" s="177"/>
      <c r="G14" s="991"/>
      <c r="H14" s="1005"/>
      <c r="I14" s="991"/>
      <c r="J14" s="1005"/>
      <c r="K14" s="935"/>
      <c r="L14" s="1000"/>
      <c r="M14" s="1044"/>
      <c r="N14" s="939"/>
      <c r="O14" s="923"/>
      <c r="P14" s="923"/>
      <c r="Q14" s="920"/>
      <c r="R14" s="923"/>
      <c r="S14" s="1034"/>
      <c r="T14" s="1034"/>
      <c r="U14" s="1000"/>
      <c r="V14" s="1044"/>
      <c r="W14" s="939"/>
      <c r="X14" s="923"/>
      <c r="Y14" s="923"/>
      <c r="Z14" s="920"/>
      <c r="AA14" s="923"/>
      <c r="AB14" s="1034"/>
      <c r="AC14" s="979"/>
      <c r="AD14" s="962"/>
      <c r="AE14" s="1037"/>
      <c r="AF14" s="1039"/>
      <c r="AG14" s="1042"/>
      <c r="AH14" s="1044"/>
      <c r="AI14" s="939"/>
      <c r="AJ14" s="923"/>
      <c r="AK14" s="923"/>
      <c r="AL14" s="920"/>
      <c r="AM14" s="923"/>
      <c r="AN14" s="1034"/>
      <c r="AO14" s="979"/>
      <c r="AP14" s="198"/>
      <c r="AQ14" s="198"/>
      <c r="AR14" s="198"/>
      <c r="AS14" s="198"/>
      <c r="AT14" s="198"/>
      <c r="AU14" s="198"/>
      <c r="AV14" s="198"/>
      <c r="AW14" s="198"/>
      <c r="AX14" s="198"/>
      <c r="AY14" s="200"/>
      <c r="AZ14" s="198"/>
      <c r="BA14" s="198"/>
      <c r="BB14" s="198"/>
      <c r="BC14" s="198"/>
      <c r="BD14" s="198"/>
      <c r="BE14" s="198"/>
      <c r="BF14" s="198"/>
      <c r="BG14" s="198"/>
      <c r="BH14" s="198"/>
      <c r="BI14" s="200"/>
      <c r="BJ14" s="997"/>
      <c r="BK14" s="178"/>
      <c r="BL14" s="190" t="s">
        <v>255</v>
      </c>
      <c r="BM14" s="191">
        <v>456100</v>
      </c>
      <c r="BN14" s="993"/>
      <c r="BO14" s="192">
        <v>4560</v>
      </c>
      <c r="BP14" s="193" t="s">
        <v>245</v>
      </c>
      <c r="BQ14" s="194" t="s">
        <v>246</v>
      </c>
      <c r="BR14" s="195" t="s">
        <v>244</v>
      </c>
      <c r="BS14" s="196" t="s">
        <v>247</v>
      </c>
      <c r="BT14" s="193" t="s">
        <v>244</v>
      </c>
      <c r="BU14" s="197">
        <v>1.9</v>
      </c>
      <c r="BV14" s="182"/>
      <c r="BW14" s="962"/>
      <c r="BX14" s="189"/>
      <c r="BY14" s="935"/>
      <c r="BZ14" s="991"/>
      <c r="CA14" s="993"/>
      <c r="CB14" s="995"/>
      <c r="CC14" s="923"/>
      <c r="CD14" s="923"/>
      <c r="CE14" s="923"/>
      <c r="CF14" s="920"/>
      <c r="CG14" s="923"/>
      <c r="CH14" s="987"/>
      <c r="CI14" s="989"/>
      <c r="CJ14" s="932"/>
      <c r="CK14" s="1013"/>
      <c r="CL14" s="989"/>
      <c r="CM14" s="1011" t="s">
        <v>298</v>
      </c>
      <c r="CN14" s="1012">
        <v>8700</v>
      </c>
      <c r="CO14" s="1013">
        <v>9700</v>
      </c>
      <c r="CP14" s="935"/>
      <c r="CQ14" s="1055"/>
      <c r="CR14" s="935"/>
      <c r="CS14" s="1014"/>
      <c r="CT14" s="935"/>
      <c r="CU14" s="1055"/>
      <c r="CV14" s="935"/>
      <c r="CW14" s="995"/>
      <c r="CX14" s="1017"/>
      <c r="CY14" s="923"/>
      <c r="CZ14" s="1017"/>
      <c r="DA14" s="920"/>
      <c r="DB14" s="1017"/>
      <c r="DC14" s="987"/>
      <c r="DD14" s="993"/>
      <c r="DE14" s="1023"/>
      <c r="DF14" s="1025"/>
      <c r="DG14" s="1025"/>
      <c r="DH14" s="1049"/>
      <c r="DI14" s="935"/>
      <c r="DJ14" s="1014"/>
      <c r="DK14" s="184"/>
      <c r="DL14" s="184"/>
    </row>
    <row r="15" spans="1:126" s="185" customFormat="1" ht="17.45" customHeight="1">
      <c r="A15" s="951"/>
      <c r="B15" s="1118"/>
      <c r="C15" s="947"/>
      <c r="D15" s="949"/>
      <c r="E15" s="951"/>
      <c r="F15" s="177"/>
      <c r="G15" s="991"/>
      <c r="H15" s="1006"/>
      <c r="I15" s="991"/>
      <c r="J15" s="1006"/>
      <c r="K15" s="935"/>
      <c r="L15" s="1048"/>
      <c r="M15" s="1045"/>
      <c r="N15" s="1046"/>
      <c r="O15" s="1031"/>
      <c r="P15" s="1031"/>
      <c r="Q15" s="1032"/>
      <c r="R15" s="1031"/>
      <c r="S15" s="1035"/>
      <c r="T15" s="1035"/>
      <c r="U15" s="1048"/>
      <c r="V15" s="1045"/>
      <c r="W15" s="1046"/>
      <c r="X15" s="1031"/>
      <c r="Y15" s="1031"/>
      <c r="Z15" s="1032"/>
      <c r="AA15" s="1031"/>
      <c r="AB15" s="1035"/>
      <c r="AC15" s="980"/>
      <c r="AD15" s="962"/>
      <c r="AE15" s="1037"/>
      <c r="AF15" s="1040"/>
      <c r="AG15" s="1042"/>
      <c r="AH15" s="1045"/>
      <c r="AI15" s="1046"/>
      <c r="AJ15" s="1031"/>
      <c r="AK15" s="1031"/>
      <c r="AL15" s="1032"/>
      <c r="AM15" s="1031"/>
      <c r="AN15" s="1035"/>
      <c r="AO15" s="980"/>
      <c r="AP15" s="198"/>
      <c r="AQ15" s="198"/>
      <c r="AR15" s="198"/>
      <c r="AS15" s="198"/>
      <c r="AT15" s="198"/>
      <c r="AU15" s="198"/>
      <c r="AV15" s="198"/>
      <c r="AW15" s="198"/>
      <c r="AX15" s="198"/>
      <c r="AY15" s="201"/>
      <c r="AZ15" s="198"/>
      <c r="BA15" s="198"/>
      <c r="BB15" s="198"/>
      <c r="BC15" s="198"/>
      <c r="BD15" s="198"/>
      <c r="BE15" s="198"/>
      <c r="BF15" s="198"/>
      <c r="BG15" s="198"/>
      <c r="BH15" s="198"/>
      <c r="BI15" s="201"/>
      <c r="BJ15" s="997"/>
      <c r="BK15" s="178"/>
      <c r="BL15" s="190" t="s">
        <v>256</v>
      </c>
      <c r="BM15" s="191">
        <v>499800</v>
      </c>
      <c r="BN15" s="993"/>
      <c r="BO15" s="192">
        <v>4990</v>
      </c>
      <c r="BP15" s="193" t="s">
        <v>245</v>
      </c>
      <c r="BQ15" s="194" t="s">
        <v>246</v>
      </c>
      <c r="BR15" s="195" t="s">
        <v>244</v>
      </c>
      <c r="BS15" s="196" t="s">
        <v>247</v>
      </c>
      <c r="BT15" s="193" t="s">
        <v>244</v>
      </c>
      <c r="BU15" s="197">
        <v>1.8</v>
      </c>
      <c r="BV15" s="182"/>
      <c r="BW15" s="962"/>
      <c r="BX15" s="189" t="s">
        <v>258</v>
      </c>
      <c r="BY15" s="935"/>
      <c r="BZ15" s="992"/>
      <c r="CA15" s="993"/>
      <c r="CB15" s="996"/>
      <c r="CC15" s="983"/>
      <c r="CD15" s="983"/>
      <c r="CE15" s="983"/>
      <c r="CF15" s="985"/>
      <c r="CG15" s="983"/>
      <c r="CH15" s="988"/>
      <c r="CI15" s="989"/>
      <c r="CJ15" s="1057"/>
      <c r="CK15" s="1053"/>
      <c r="CL15" s="989"/>
      <c r="CM15" s="1051"/>
      <c r="CN15" s="1052"/>
      <c r="CO15" s="1053"/>
      <c r="CP15" s="935"/>
      <c r="CQ15" s="1056"/>
      <c r="CR15" s="935"/>
      <c r="CS15" s="1015"/>
      <c r="CT15" s="935"/>
      <c r="CU15" s="1055"/>
      <c r="CV15" s="935"/>
      <c r="CW15" s="996"/>
      <c r="CX15" s="1018"/>
      <c r="CY15" s="983"/>
      <c r="CZ15" s="1018"/>
      <c r="DA15" s="985"/>
      <c r="DB15" s="1018"/>
      <c r="DC15" s="988"/>
      <c r="DD15" s="993"/>
      <c r="DE15" s="1024"/>
      <c r="DF15" s="1026"/>
      <c r="DG15" s="1026"/>
      <c r="DH15" s="1050"/>
      <c r="DI15" s="935"/>
      <c r="DJ15" s="1015"/>
      <c r="DK15" s="184"/>
      <c r="DL15" s="184"/>
    </row>
    <row r="16" spans="1:126" s="185" customFormat="1" ht="17.45" customHeight="1">
      <c r="A16" s="950" t="s">
        <v>166</v>
      </c>
      <c r="B16" s="1118"/>
      <c r="C16" s="1027" t="s">
        <v>299</v>
      </c>
      <c r="D16" s="948" t="s">
        <v>250</v>
      </c>
      <c r="E16" s="950" t="s">
        <v>291</v>
      </c>
      <c r="F16" s="177"/>
      <c r="G16" s="952">
        <v>188440</v>
      </c>
      <c r="H16" s="954">
        <v>279740</v>
      </c>
      <c r="I16" s="952">
        <v>185410</v>
      </c>
      <c r="J16" s="954">
        <v>276710</v>
      </c>
      <c r="K16" s="935" t="s">
        <v>244</v>
      </c>
      <c r="L16" s="931">
        <v>1760</v>
      </c>
      <c r="M16" s="933">
        <v>2670</v>
      </c>
      <c r="N16" s="938" t="s">
        <v>245</v>
      </c>
      <c r="O16" s="922" t="s">
        <v>246</v>
      </c>
      <c r="P16" s="922" t="s">
        <v>244</v>
      </c>
      <c r="Q16" s="919" t="s">
        <v>247</v>
      </c>
      <c r="R16" s="922" t="s">
        <v>244</v>
      </c>
      <c r="S16" s="925">
        <v>2.9</v>
      </c>
      <c r="T16" s="928">
        <v>1.9</v>
      </c>
      <c r="U16" s="931">
        <v>1730</v>
      </c>
      <c r="V16" s="933">
        <v>2640</v>
      </c>
      <c r="W16" s="938" t="s">
        <v>245</v>
      </c>
      <c r="X16" s="922" t="s">
        <v>246</v>
      </c>
      <c r="Y16" s="922" t="s">
        <v>244</v>
      </c>
      <c r="Z16" s="919" t="s">
        <v>247</v>
      </c>
      <c r="AA16" s="922" t="s">
        <v>244</v>
      </c>
      <c r="AB16" s="925">
        <v>2.9</v>
      </c>
      <c r="AC16" s="959">
        <v>1.9</v>
      </c>
      <c r="AD16" s="962" t="s">
        <v>244</v>
      </c>
      <c r="AE16" s="963">
        <v>182610</v>
      </c>
      <c r="AF16" s="965">
        <v>91300</v>
      </c>
      <c r="AG16" s="967">
        <v>1820</v>
      </c>
      <c r="AH16" s="933">
        <v>910</v>
      </c>
      <c r="AI16" s="938" t="s">
        <v>245</v>
      </c>
      <c r="AJ16" s="922" t="s">
        <v>246</v>
      </c>
      <c r="AK16" s="922" t="s">
        <v>244</v>
      </c>
      <c r="AL16" s="919" t="s">
        <v>247</v>
      </c>
      <c r="AM16" s="922" t="s">
        <v>244</v>
      </c>
      <c r="AN16" s="925">
        <v>2.6</v>
      </c>
      <c r="AO16" s="959">
        <v>2.7</v>
      </c>
      <c r="AP16" s="972" t="s">
        <v>244</v>
      </c>
      <c r="AQ16" s="969">
        <v>164350</v>
      </c>
      <c r="AR16" s="972" t="s">
        <v>244</v>
      </c>
      <c r="AS16" s="973">
        <v>1640</v>
      </c>
      <c r="AT16" s="922" t="s">
        <v>245</v>
      </c>
      <c r="AU16" s="922" t="s">
        <v>246</v>
      </c>
      <c r="AV16" s="922" t="s">
        <v>244</v>
      </c>
      <c r="AW16" s="919" t="s">
        <v>247</v>
      </c>
      <c r="AX16" s="922" t="s">
        <v>244</v>
      </c>
      <c r="AY16" s="978">
        <v>2.6</v>
      </c>
      <c r="AZ16" s="972" t="s">
        <v>244</v>
      </c>
      <c r="BA16" s="969">
        <v>18260</v>
      </c>
      <c r="BB16" s="972" t="s">
        <v>244</v>
      </c>
      <c r="BC16" s="973">
        <v>180</v>
      </c>
      <c r="BD16" s="922" t="s">
        <v>245</v>
      </c>
      <c r="BE16" s="922" t="s">
        <v>246</v>
      </c>
      <c r="BF16" s="922" t="s">
        <v>244</v>
      </c>
      <c r="BG16" s="919" t="s">
        <v>247</v>
      </c>
      <c r="BH16" s="922" t="s">
        <v>244</v>
      </c>
      <c r="BI16" s="978">
        <v>2.5</v>
      </c>
      <c r="BJ16" s="993"/>
      <c r="BK16" s="178"/>
      <c r="BL16" s="190" t="s">
        <v>257</v>
      </c>
      <c r="BM16" s="191">
        <v>543600</v>
      </c>
      <c r="BN16" s="993"/>
      <c r="BO16" s="192">
        <v>5430</v>
      </c>
      <c r="BP16" s="193" t="s">
        <v>245</v>
      </c>
      <c r="BQ16" s="194" t="s">
        <v>246</v>
      </c>
      <c r="BR16" s="195" t="s">
        <v>244</v>
      </c>
      <c r="BS16" s="196" t="s">
        <v>247</v>
      </c>
      <c r="BT16" s="193" t="s">
        <v>244</v>
      </c>
      <c r="BU16" s="197">
        <v>1.8</v>
      </c>
      <c r="BV16" s="182"/>
      <c r="BW16" s="962"/>
      <c r="BX16" s="202" t="s">
        <v>260</v>
      </c>
      <c r="BY16" s="935" t="s">
        <v>244</v>
      </c>
      <c r="BZ16" s="990">
        <v>30590</v>
      </c>
      <c r="CA16" s="935" t="s">
        <v>244</v>
      </c>
      <c r="CB16" s="994">
        <v>240</v>
      </c>
      <c r="CC16" s="982" t="s">
        <v>245</v>
      </c>
      <c r="CD16" s="982" t="s">
        <v>246</v>
      </c>
      <c r="CE16" s="982" t="s">
        <v>244</v>
      </c>
      <c r="CF16" s="984" t="s">
        <v>247</v>
      </c>
      <c r="CG16" s="982" t="s">
        <v>244</v>
      </c>
      <c r="CH16" s="986">
        <v>6.5</v>
      </c>
      <c r="CI16" s="989" t="s">
        <v>244</v>
      </c>
      <c r="CJ16" s="931">
        <v>2100</v>
      </c>
      <c r="CK16" s="1058">
        <v>2300</v>
      </c>
      <c r="CL16" s="989" t="s">
        <v>244</v>
      </c>
      <c r="CM16" s="1059" t="s">
        <v>292</v>
      </c>
      <c r="CN16" s="1060">
        <v>25700</v>
      </c>
      <c r="CO16" s="1058">
        <v>28600</v>
      </c>
      <c r="CP16" s="935" t="s">
        <v>249</v>
      </c>
      <c r="CQ16" s="1054">
        <v>1330</v>
      </c>
      <c r="CR16" s="935" t="s">
        <v>249</v>
      </c>
      <c r="CS16" s="1009" t="s">
        <v>300</v>
      </c>
      <c r="CT16" s="935" t="s">
        <v>249</v>
      </c>
      <c r="CU16" s="1054">
        <v>27860</v>
      </c>
      <c r="CV16" s="935" t="s">
        <v>201</v>
      </c>
      <c r="CW16" s="994">
        <v>270</v>
      </c>
      <c r="CX16" s="1016" t="s">
        <v>245</v>
      </c>
      <c r="CY16" s="982" t="s">
        <v>246</v>
      </c>
      <c r="CZ16" s="1016" t="s">
        <v>244</v>
      </c>
      <c r="DA16" s="984" t="s">
        <v>247</v>
      </c>
      <c r="DB16" s="1016" t="s">
        <v>244</v>
      </c>
      <c r="DC16" s="986">
        <v>0.9</v>
      </c>
      <c r="DD16" s="993" t="s">
        <v>249</v>
      </c>
      <c r="DE16" s="1065" t="s">
        <v>357</v>
      </c>
      <c r="DF16" s="1021" t="s">
        <v>357</v>
      </c>
      <c r="DG16" s="1021" t="s">
        <v>357</v>
      </c>
      <c r="DH16" s="1007" t="s">
        <v>357</v>
      </c>
      <c r="DI16" s="203"/>
      <c r="DJ16" s="1062" t="s">
        <v>301</v>
      </c>
      <c r="DK16" s="184"/>
      <c r="DL16" s="184"/>
    </row>
    <row r="17" spans="1:116" s="185" customFormat="1" ht="17.45" customHeight="1">
      <c r="A17" s="951"/>
      <c r="B17" s="1118"/>
      <c r="C17" s="1028"/>
      <c r="D17" s="949"/>
      <c r="E17" s="951"/>
      <c r="F17" s="177"/>
      <c r="G17" s="953"/>
      <c r="H17" s="955"/>
      <c r="I17" s="953"/>
      <c r="J17" s="955"/>
      <c r="K17" s="935"/>
      <c r="L17" s="932"/>
      <c r="M17" s="934"/>
      <c r="N17" s="939"/>
      <c r="O17" s="923"/>
      <c r="P17" s="923"/>
      <c r="Q17" s="920"/>
      <c r="R17" s="923"/>
      <c r="S17" s="926"/>
      <c r="T17" s="929"/>
      <c r="U17" s="932"/>
      <c r="V17" s="934"/>
      <c r="W17" s="939"/>
      <c r="X17" s="923"/>
      <c r="Y17" s="923"/>
      <c r="Z17" s="920"/>
      <c r="AA17" s="923"/>
      <c r="AB17" s="926"/>
      <c r="AC17" s="960"/>
      <c r="AD17" s="962"/>
      <c r="AE17" s="964"/>
      <c r="AF17" s="966"/>
      <c r="AG17" s="968"/>
      <c r="AH17" s="934"/>
      <c r="AI17" s="939"/>
      <c r="AJ17" s="923"/>
      <c r="AK17" s="923"/>
      <c r="AL17" s="920"/>
      <c r="AM17" s="923"/>
      <c r="AN17" s="926"/>
      <c r="AO17" s="960"/>
      <c r="AP17" s="972"/>
      <c r="AQ17" s="970"/>
      <c r="AR17" s="972"/>
      <c r="AS17" s="974"/>
      <c r="AT17" s="923"/>
      <c r="AU17" s="923"/>
      <c r="AV17" s="923"/>
      <c r="AW17" s="920"/>
      <c r="AX17" s="923"/>
      <c r="AY17" s="979"/>
      <c r="AZ17" s="972"/>
      <c r="BA17" s="970"/>
      <c r="BB17" s="972"/>
      <c r="BC17" s="974"/>
      <c r="BD17" s="923"/>
      <c r="BE17" s="923"/>
      <c r="BF17" s="923"/>
      <c r="BG17" s="920"/>
      <c r="BH17" s="923"/>
      <c r="BI17" s="979"/>
      <c r="BJ17" s="993"/>
      <c r="BK17" s="178"/>
      <c r="BL17" s="190" t="s">
        <v>259</v>
      </c>
      <c r="BM17" s="191">
        <v>587300</v>
      </c>
      <c r="BN17" s="993"/>
      <c r="BO17" s="192">
        <v>5870</v>
      </c>
      <c r="BP17" s="193" t="s">
        <v>245</v>
      </c>
      <c r="BQ17" s="194" t="s">
        <v>246</v>
      </c>
      <c r="BR17" s="195" t="s">
        <v>244</v>
      </c>
      <c r="BS17" s="196" t="s">
        <v>247</v>
      </c>
      <c r="BT17" s="193" t="s">
        <v>244</v>
      </c>
      <c r="BU17" s="197">
        <v>1.9</v>
      </c>
      <c r="BV17" s="182"/>
      <c r="BW17" s="962"/>
      <c r="BX17" s="189"/>
      <c r="BY17" s="935"/>
      <c r="BZ17" s="991"/>
      <c r="CA17" s="935"/>
      <c r="CB17" s="995"/>
      <c r="CC17" s="923"/>
      <c r="CD17" s="923"/>
      <c r="CE17" s="923"/>
      <c r="CF17" s="920"/>
      <c r="CG17" s="923"/>
      <c r="CH17" s="987"/>
      <c r="CI17" s="989"/>
      <c r="CJ17" s="932"/>
      <c r="CK17" s="1013"/>
      <c r="CL17" s="989"/>
      <c r="CM17" s="1011"/>
      <c r="CN17" s="1012"/>
      <c r="CO17" s="1013"/>
      <c r="CP17" s="935"/>
      <c r="CQ17" s="1055"/>
      <c r="CR17" s="935"/>
      <c r="CS17" s="1010"/>
      <c r="CT17" s="935"/>
      <c r="CU17" s="1055"/>
      <c r="CV17" s="935"/>
      <c r="CW17" s="995"/>
      <c r="CX17" s="1017"/>
      <c r="CY17" s="923"/>
      <c r="CZ17" s="1017"/>
      <c r="DA17" s="920"/>
      <c r="DB17" s="1017"/>
      <c r="DC17" s="987"/>
      <c r="DD17" s="993"/>
      <c r="DE17" s="1066"/>
      <c r="DF17" s="1022"/>
      <c r="DG17" s="1022"/>
      <c r="DH17" s="1061"/>
      <c r="DI17" s="203"/>
      <c r="DJ17" s="1063"/>
      <c r="DK17" s="184"/>
      <c r="DL17" s="184"/>
    </row>
    <row r="18" spans="1:116" s="185" customFormat="1" ht="17.45" customHeight="1">
      <c r="A18" s="951"/>
      <c r="B18" s="1118"/>
      <c r="C18" s="1028"/>
      <c r="D18" s="949"/>
      <c r="E18" s="951"/>
      <c r="F18" s="177"/>
      <c r="G18" s="953"/>
      <c r="H18" s="955"/>
      <c r="I18" s="953"/>
      <c r="J18" s="955"/>
      <c r="K18" s="935"/>
      <c r="L18" s="932"/>
      <c r="M18" s="934"/>
      <c r="N18" s="939"/>
      <c r="O18" s="923"/>
      <c r="P18" s="923"/>
      <c r="Q18" s="920"/>
      <c r="R18" s="923"/>
      <c r="S18" s="926"/>
      <c r="T18" s="929"/>
      <c r="U18" s="932"/>
      <c r="V18" s="934"/>
      <c r="W18" s="939"/>
      <c r="X18" s="923"/>
      <c r="Y18" s="923"/>
      <c r="Z18" s="920"/>
      <c r="AA18" s="923"/>
      <c r="AB18" s="926"/>
      <c r="AC18" s="960"/>
      <c r="AD18" s="962"/>
      <c r="AE18" s="964"/>
      <c r="AF18" s="966"/>
      <c r="AG18" s="968"/>
      <c r="AH18" s="934"/>
      <c r="AI18" s="939"/>
      <c r="AJ18" s="923"/>
      <c r="AK18" s="923"/>
      <c r="AL18" s="920"/>
      <c r="AM18" s="923"/>
      <c r="AN18" s="926"/>
      <c r="AO18" s="960"/>
      <c r="AP18" s="972"/>
      <c r="AQ18" s="970"/>
      <c r="AR18" s="972"/>
      <c r="AS18" s="974"/>
      <c r="AT18" s="923"/>
      <c r="AU18" s="923"/>
      <c r="AV18" s="923"/>
      <c r="AW18" s="920"/>
      <c r="AX18" s="923"/>
      <c r="AY18" s="979"/>
      <c r="AZ18" s="972"/>
      <c r="BA18" s="970"/>
      <c r="BB18" s="972"/>
      <c r="BC18" s="974"/>
      <c r="BD18" s="923"/>
      <c r="BE18" s="923"/>
      <c r="BF18" s="923"/>
      <c r="BG18" s="920"/>
      <c r="BH18" s="923"/>
      <c r="BI18" s="979"/>
      <c r="BJ18" s="993"/>
      <c r="BK18" s="178"/>
      <c r="BL18" s="190" t="s">
        <v>261</v>
      </c>
      <c r="BM18" s="191">
        <v>631100</v>
      </c>
      <c r="BN18" s="993"/>
      <c r="BO18" s="192">
        <v>6310</v>
      </c>
      <c r="BP18" s="193" t="s">
        <v>245</v>
      </c>
      <c r="BQ18" s="194" t="s">
        <v>246</v>
      </c>
      <c r="BR18" s="195" t="s">
        <v>244</v>
      </c>
      <c r="BS18" s="196" t="s">
        <v>247</v>
      </c>
      <c r="BT18" s="193" t="s">
        <v>244</v>
      </c>
      <c r="BU18" s="197">
        <v>1.9</v>
      </c>
      <c r="BV18" s="182"/>
      <c r="BW18" s="962"/>
      <c r="BX18" s="189"/>
      <c r="BY18" s="935"/>
      <c r="BZ18" s="991"/>
      <c r="CA18" s="935"/>
      <c r="CB18" s="995"/>
      <c r="CC18" s="923"/>
      <c r="CD18" s="923"/>
      <c r="CE18" s="923"/>
      <c r="CF18" s="920"/>
      <c r="CG18" s="923"/>
      <c r="CH18" s="987"/>
      <c r="CI18" s="989"/>
      <c r="CJ18" s="932"/>
      <c r="CK18" s="1013"/>
      <c r="CL18" s="989"/>
      <c r="CM18" s="1011" t="s">
        <v>295</v>
      </c>
      <c r="CN18" s="1012">
        <v>14200</v>
      </c>
      <c r="CO18" s="1013">
        <v>15700</v>
      </c>
      <c r="CP18" s="935"/>
      <c r="CQ18" s="1055"/>
      <c r="CR18" s="935"/>
      <c r="CS18" s="1010"/>
      <c r="CT18" s="935"/>
      <c r="CU18" s="1055"/>
      <c r="CV18" s="935"/>
      <c r="CW18" s="995"/>
      <c r="CX18" s="1017"/>
      <c r="CY18" s="923"/>
      <c r="CZ18" s="1017"/>
      <c r="DA18" s="920"/>
      <c r="DB18" s="1017"/>
      <c r="DC18" s="987"/>
      <c r="DD18" s="993"/>
      <c r="DE18" s="1066"/>
      <c r="DF18" s="1022"/>
      <c r="DG18" s="1022"/>
      <c r="DH18" s="1061"/>
      <c r="DI18" s="203"/>
      <c r="DJ18" s="204" t="s">
        <v>302</v>
      </c>
      <c r="DK18" s="184"/>
      <c r="DL18" s="184"/>
    </row>
    <row r="19" spans="1:116" s="185" customFormat="1" ht="17.45" customHeight="1">
      <c r="A19" s="951"/>
      <c r="B19" s="1118"/>
      <c r="C19" s="1028"/>
      <c r="D19" s="949"/>
      <c r="E19" s="951"/>
      <c r="F19" s="177"/>
      <c r="G19" s="953"/>
      <c r="H19" s="955"/>
      <c r="I19" s="953"/>
      <c r="J19" s="955"/>
      <c r="K19" s="935"/>
      <c r="L19" s="932"/>
      <c r="M19" s="934"/>
      <c r="N19" s="940"/>
      <c r="O19" s="924"/>
      <c r="P19" s="924"/>
      <c r="Q19" s="921"/>
      <c r="R19" s="924"/>
      <c r="S19" s="927"/>
      <c r="T19" s="930"/>
      <c r="U19" s="932"/>
      <c r="V19" s="934"/>
      <c r="W19" s="940"/>
      <c r="X19" s="924"/>
      <c r="Y19" s="924"/>
      <c r="Z19" s="921"/>
      <c r="AA19" s="924"/>
      <c r="AB19" s="927"/>
      <c r="AC19" s="961"/>
      <c r="AD19" s="962"/>
      <c r="AE19" s="964"/>
      <c r="AF19" s="966"/>
      <c r="AG19" s="968"/>
      <c r="AH19" s="934"/>
      <c r="AI19" s="940"/>
      <c r="AJ19" s="924"/>
      <c r="AK19" s="924"/>
      <c r="AL19" s="921"/>
      <c r="AM19" s="924"/>
      <c r="AN19" s="927"/>
      <c r="AO19" s="961"/>
      <c r="AP19" s="972"/>
      <c r="AQ19" s="971"/>
      <c r="AR19" s="972"/>
      <c r="AS19" s="975"/>
      <c r="AT19" s="976"/>
      <c r="AU19" s="976"/>
      <c r="AV19" s="976"/>
      <c r="AW19" s="977"/>
      <c r="AX19" s="976"/>
      <c r="AY19" s="980"/>
      <c r="AZ19" s="972"/>
      <c r="BA19" s="971"/>
      <c r="BB19" s="972"/>
      <c r="BC19" s="975"/>
      <c r="BD19" s="976"/>
      <c r="BE19" s="976"/>
      <c r="BF19" s="976"/>
      <c r="BG19" s="977"/>
      <c r="BH19" s="976"/>
      <c r="BI19" s="980"/>
      <c r="BJ19" s="993"/>
      <c r="BK19" s="178"/>
      <c r="BL19" s="190" t="s">
        <v>262</v>
      </c>
      <c r="BM19" s="191">
        <v>674800</v>
      </c>
      <c r="BN19" s="993"/>
      <c r="BO19" s="192">
        <v>6740</v>
      </c>
      <c r="BP19" s="193" t="s">
        <v>245</v>
      </c>
      <c r="BQ19" s="194" t="s">
        <v>246</v>
      </c>
      <c r="BR19" s="195" t="s">
        <v>244</v>
      </c>
      <c r="BS19" s="196" t="s">
        <v>247</v>
      </c>
      <c r="BT19" s="193" t="s">
        <v>244</v>
      </c>
      <c r="BU19" s="197">
        <v>1.8</v>
      </c>
      <c r="BV19" s="182"/>
      <c r="BW19" s="962"/>
      <c r="BX19" s="189"/>
      <c r="BY19" s="935"/>
      <c r="BZ19" s="991"/>
      <c r="CA19" s="935"/>
      <c r="CB19" s="995"/>
      <c r="CC19" s="923"/>
      <c r="CD19" s="923"/>
      <c r="CE19" s="923"/>
      <c r="CF19" s="920"/>
      <c r="CG19" s="923"/>
      <c r="CH19" s="987"/>
      <c r="CI19" s="989"/>
      <c r="CJ19" s="932"/>
      <c r="CK19" s="1013"/>
      <c r="CL19" s="989"/>
      <c r="CM19" s="1011"/>
      <c r="CN19" s="1012"/>
      <c r="CO19" s="1013"/>
      <c r="CP19" s="935"/>
      <c r="CQ19" s="1055"/>
      <c r="CR19" s="935"/>
      <c r="CS19" s="1010"/>
      <c r="CT19" s="935"/>
      <c r="CU19" s="1055"/>
      <c r="CV19" s="935"/>
      <c r="CW19" s="995"/>
      <c r="CX19" s="1017"/>
      <c r="CY19" s="923"/>
      <c r="CZ19" s="1017"/>
      <c r="DA19" s="920"/>
      <c r="DB19" s="1017"/>
      <c r="DC19" s="987"/>
      <c r="DD19" s="993"/>
      <c r="DE19" s="1066"/>
      <c r="DF19" s="1022"/>
      <c r="DG19" s="1022"/>
      <c r="DH19" s="1061"/>
      <c r="DI19" s="203"/>
      <c r="DJ19" s="205">
        <v>0.8</v>
      </c>
      <c r="DK19" s="184"/>
      <c r="DL19" s="184"/>
    </row>
    <row r="20" spans="1:116" s="185" customFormat="1" ht="17.45" customHeight="1">
      <c r="A20" s="1002" t="s">
        <v>167</v>
      </c>
      <c r="B20" s="1118"/>
      <c r="C20" s="1028"/>
      <c r="D20" s="949"/>
      <c r="E20" s="1002" t="s">
        <v>50</v>
      </c>
      <c r="F20" s="177"/>
      <c r="G20" s="1003">
        <v>279740</v>
      </c>
      <c r="H20" s="1004"/>
      <c r="I20" s="1003">
        <v>276710</v>
      </c>
      <c r="J20" s="1004"/>
      <c r="K20" s="935" t="s">
        <v>244</v>
      </c>
      <c r="L20" s="1047">
        <v>2670</v>
      </c>
      <c r="M20" s="1043"/>
      <c r="N20" s="939" t="s">
        <v>245</v>
      </c>
      <c r="O20" s="923" t="s">
        <v>246</v>
      </c>
      <c r="P20" s="923" t="s">
        <v>244</v>
      </c>
      <c r="Q20" s="920" t="s">
        <v>247</v>
      </c>
      <c r="R20" s="923" t="s">
        <v>244</v>
      </c>
      <c r="S20" s="1033">
        <v>1.9</v>
      </c>
      <c r="T20" s="1034"/>
      <c r="U20" s="1047">
        <v>2640</v>
      </c>
      <c r="V20" s="1043"/>
      <c r="W20" s="939" t="s">
        <v>245</v>
      </c>
      <c r="X20" s="923" t="s">
        <v>246</v>
      </c>
      <c r="Y20" s="923" t="s">
        <v>244</v>
      </c>
      <c r="Z20" s="920" t="s">
        <v>247</v>
      </c>
      <c r="AA20" s="923" t="s">
        <v>244</v>
      </c>
      <c r="AB20" s="1033">
        <v>1.9</v>
      </c>
      <c r="AC20" s="979"/>
      <c r="AD20" s="962" t="s">
        <v>244</v>
      </c>
      <c r="AE20" s="1036">
        <v>91300</v>
      </c>
      <c r="AF20" s="1038"/>
      <c r="AG20" s="1041">
        <v>910</v>
      </c>
      <c r="AH20" s="1043"/>
      <c r="AI20" s="939" t="s">
        <v>245</v>
      </c>
      <c r="AJ20" s="923" t="s">
        <v>246</v>
      </c>
      <c r="AK20" s="923" t="s">
        <v>244</v>
      </c>
      <c r="AL20" s="920" t="s">
        <v>247</v>
      </c>
      <c r="AM20" s="923" t="s">
        <v>244</v>
      </c>
      <c r="AN20" s="1033">
        <v>2.7</v>
      </c>
      <c r="AO20" s="979"/>
      <c r="AP20" s="198"/>
      <c r="AQ20" s="198"/>
      <c r="AR20" s="198"/>
      <c r="AS20" s="198"/>
      <c r="AT20" s="198"/>
      <c r="AU20" s="198"/>
      <c r="AV20" s="198"/>
      <c r="AW20" s="198"/>
      <c r="AX20" s="198"/>
      <c r="AY20" s="199"/>
      <c r="AZ20" s="198"/>
      <c r="BA20" s="198"/>
      <c r="BB20" s="198"/>
      <c r="BC20" s="198"/>
      <c r="BD20" s="198"/>
      <c r="BE20" s="198"/>
      <c r="BF20" s="198"/>
      <c r="BG20" s="198"/>
      <c r="BH20" s="198"/>
      <c r="BI20" s="199"/>
      <c r="BJ20" s="997"/>
      <c r="BK20" s="178"/>
      <c r="BL20" s="190" t="s">
        <v>303</v>
      </c>
      <c r="BM20" s="191">
        <v>718600</v>
      </c>
      <c r="BN20" s="993"/>
      <c r="BO20" s="192">
        <v>7180</v>
      </c>
      <c r="BP20" s="193" t="s">
        <v>245</v>
      </c>
      <c r="BQ20" s="194" t="s">
        <v>246</v>
      </c>
      <c r="BR20" s="195" t="s">
        <v>244</v>
      </c>
      <c r="BS20" s="196" t="s">
        <v>247</v>
      </c>
      <c r="BT20" s="193" t="s">
        <v>244</v>
      </c>
      <c r="BU20" s="197">
        <v>1.8</v>
      </c>
      <c r="BV20" s="182"/>
      <c r="BW20" s="962"/>
      <c r="BX20" s="189"/>
      <c r="BY20" s="935"/>
      <c r="BZ20" s="991"/>
      <c r="CA20" s="935"/>
      <c r="CB20" s="995"/>
      <c r="CC20" s="923"/>
      <c r="CD20" s="923"/>
      <c r="CE20" s="923"/>
      <c r="CF20" s="920"/>
      <c r="CG20" s="923"/>
      <c r="CH20" s="987"/>
      <c r="CI20" s="989"/>
      <c r="CJ20" s="932"/>
      <c r="CK20" s="1013"/>
      <c r="CL20" s="989"/>
      <c r="CM20" s="1011" t="s">
        <v>297</v>
      </c>
      <c r="CN20" s="1012">
        <v>12300</v>
      </c>
      <c r="CO20" s="1013">
        <v>13700</v>
      </c>
      <c r="CP20" s="935"/>
      <c r="CQ20" s="1055"/>
      <c r="CR20" s="935"/>
      <c r="CS20" s="1014">
        <v>0.08</v>
      </c>
      <c r="CT20" s="935"/>
      <c r="CU20" s="1055"/>
      <c r="CV20" s="935"/>
      <c r="CW20" s="995"/>
      <c r="CX20" s="1017"/>
      <c r="CY20" s="923"/>
      <c r="CZ20" s="1017"/>
      <c r="DA20" s="920"/>
      <c r="DB20" s="1017"/>
      <c r="DC20" s="987"/>
      <c r="DD20" s="993"/>
      <c r="DE20" s="1023">
        <v>0.01</v>
      </c>
      <c r="DF20" s="1025">
        <v>0.03</v>
      </c>
      <c r="DG20" s="1025">
        <v>0.04</v>
      </c>
      <c r="DH20" s="1049">
        <v>0.06</v>
      </c>
      <c r="DI20" s="203"/>
      <c r="DJ20" s="204" t="s">
        <v>304</v>
      </c>
      <c r="DK20" s="184"/>
      <c r="DL20" s="184"/>
    </row>
    <row r="21" spans="1:116" s="185" customFormat="1" ht="17.45" customHeight="1">
      <c r="A21" s="951"/>
      <c r="B21" s="1118"/>
      <c r="C21" s="1028"/>
      <c r="D21" s="949"/>
      <c r="E21" s="951"/>
      <c r="F21" s="177"/>
      <c r="G21" s="991"/>
      <c r="H21" s="1005"/>
      <c r="I21" s="991"/>
      <c r="J21" s="1005"/>
      <c r="K21" s="935"/>
      <c r="L21" s="1000"/>
      <c r="M21" s="1044"/>
      <c r="N21" s="939"/>
      <c r="O21" s="923"/>
      <c r="P21" s="923"/>
      <c r="Q21" s="920"/>
      <c r="R21" s="923"/>
      <c r="S21" s="1034"/>
      <c r="T21" s="1034"/>
      <c r="U21" s="1000"/>
      <c r="V21" s="1044"/>
      <c r="W21" s="939"/>
      <c r="X21" s="923"/>
      <c r="Y21" s="923"/>
      <c r="Z21" s="920"/>
      <c r="AA21" s="923"/>
      <c r="AB21" s="1034"/>
      <c r="AC21" s="979"/>
      <c r="AD21" s="962"/>
      <c r="AE21" s="1037"/>
      <c r="AF21" s="1039"/>
      <c r="AG21" s="1042"/>
      <c r="AH21" s="1044"/>
      <c r="AI21" s="939"/>
      <c r="AJ21" s="923"/>
      <c r="AK21" s="923"/>
      <c r="AL21" s="920"/>
      <c r="AM21" s="923"/>
      <c r="AN21" s="1034"/>
      <c r="AO21" s="979"/>
      <c r="AP21" s="198"/>
      <c r="AQ21" s="198"/>
      <c r="AR21" s="198"/>
      <c r="AS21" s="198"/>
      <c r="AT21" s="198"/>
      <c r="AU21" s="198"/>
      <c r="AV21" s="198"/>
      <c r="AW21" s="198"/>
      <c r="AX21" s="198"/>
      <c r="AY21" s="200"/>
      <c r="AZ21" s="198"/>
      <c r="BA21" s="198"/>
      <c r="BB21" s="198"/>
      <c r="BC21" s="198"/>
      <c r="BD21" s="198"/>
      <c r="BE21" s="198"/>
      <c r="BF21" s="198"/>
      <c r="BG21" s="198"/>
      <c r="BH21" s="198"/>
      <c r="BI21" s="200"/>
      <c r="BJ21" s="997"/>
      <c r="BK21" s="178"/>
      <c r="BL21" s="190" t="s">
        <v>263</v>
      </c>
      <c r="BM21" s="191">
        <v>762300</v>
      </c>
      <c r="BN21" s="993"/>
      <c r="BO21" s="192">
        <v>7620</v>
      </c>
      <c r="BP21" s="193" t="s">
        <v>245</v>
      </c>
      <c r="BQ21" s="194" t="s">
        <v>246</v>
      </c>
      <c r="BR21" s="195" t="s">
        <v>244</v>
      </c>
      <c r="BS21" s="196" t="s">
        <v>247</v>
      </c>
      <c r="BT21" s="193" t="s">
        <v>244</v>
      </c>
      <c r="BU21" s="197">
        <v>1.9</v>
      </c>
      <c r="BV21" s="182"/>
      <c r="BW21" s="962"/>
      <c r="BX21" s="189"/>
      <c r="BY21" s="935"/>
      <c r="BZ21" s="991"/>
      <c r="CA21" s="935"/>
      <c r="CB21" s="995"/>
      <c r="CC21" s="923"/>
      <c r="CD21" s="923"/>
      <c r="CE21" s="923"/>
      <c r="CF21" s="920"/>
      <c r="CG21" s="923"/>
      <c r="CH21" s="987"/>
      <c r="CI21" s="989"/>
      <c r="CJ21" s="932"/>
      <c r="CK21" s="1013"/>
      <c r="CL21" s="989"/>
      <c r="CM21" s="1011"/>
      <c r="CN21" s="1012"/>
      <c r="CO21" s="1013"/>
      <c r="CP21" s="935"/>
      <c r="CQ21" s="1055"/>
      <c r="CR21" s="935"/>
      <c r="CS21" s="1014"/>
      <c r="CT21" s="935"/>
      <c r="CU21" s="1055"/>
      <c r="CV21" s="935"/>
      <c r="CW21" s="995"/>
      <c r="CX21" s="1017"/>
      <c r="CY21" s="923"/>
      <c r="CZ21" s="1017"/>
      <c r="DA21" s="920"/>
      <c r="DB21" s="1017"/>
      <c r="DC21" s="987"/>
      <c r="DD21" s="993"/>
      <c r="DE21" s="1023"/>
      <c r="DF21" s="1025"/>
      <c r="DG21" s="1025"/>
      <c r="DH21" s="1049"/>
      <c r="DI21" s="203"/>
      <c r="DJ21" s="205">
        <v>0.75</v>
      </c>
      <c r="DK21" s="184"/>
      <c r="DL21" s="184"/>
    </row>
    <row r="22" spans="1:116" s="185" customFormat="1" ht="17.45" customHeight="1">
      <c r="A22" s="951"/>
      <c r="B22" s="1118"/>
      <c r="C22" s="1028"/>
      <c r="D22" s="949"/>
      <c r="E22" s="951"/>
      <c r="F22" s="177"/>
      <c r="G22" s="991"/>
      <c r="H22" s="1005"/>
      <c r="I22" s="991"/>
      <c r="J22" s="1005"/>
      <c r="K22" s="935"/>
      <c r="L22" s="1000"/>
      <c r="M22" s="1044"/>
      <c r="N22" s="939"/>
      <c r="O22" s="923"/>
      <c r="P22" s="923"/>
      <c r="Q22" s="920"/>
      <c r="R22" s="923"/>
      <c r="S22" s="1034"/>
      <c r="T22" s="1034"/>
      <c r="U22" s="1000"/>
      <c r="V22" s="1044"/>
      <c r="W22" s="939"/>
      <c r="X22" s="923"/>
      <c r="Y22" s="923"/>
      <c r="Z22" s="920"/>
      <c r="AA22" s="923"/>
      <c r="AB22" s="1034"/>
      <c r="AC22" s="979"/>
      <c r="AD22" s="962"/>
      <c r="AE22" s="1037"/>
      <c r="AF22" s="1039"/>
      <c r="AG22" s="1042"/>
      <c r="AH22" s="1044"/>
      <c r="AI22" s="939"/>
      <c r="AJ22" s="923"/>
      <c r="AK22" s="923"/>
      <c r="AL22" s="920"/>
      <c r="AM22" s="923"/>
      <c r="AN22" s="1034"/>
      <c r="AO22" s="979"/>
      <c r="AP22" s="198"/>
      <c r="AQ22" s="198"/>
      <c r="AR22" s="198"/>
      <c r="AS22" s="198"/>
      <c r="AT22" s="198"/>
      <c r="AU22" s="198"/>
      <c r="AV22" s="198"/>
      <c r="AW22" s="198"/>
      <c r="AX22" s="198"/>
      <c r="AY22" s="200"/>
      <c r="AZ22" s="198"/>
      <c r="BA22" s="198"/>
      <c r="BB22" s="198"/>
      <c r="BC22" s="198"/>
      <c r="BD22" s="198"/>
      <c r="BE22" s="198"/>
      <c r="BF22" s="198"/>
      <c r="BG22" s="198"/>
      <c r="BH22" s="198"/>
      <c r="BI22" s="200"/>
      <c r="BJ22" s="997"/>
      <c r="BK22" s="178"/>
      <c r="BL22" s="190" t="s">
        <v>264</v>
      </c>
      <c r="BM22" s="191">
        <v>806100</v>
      </c>
      <c r="BN22" s="993"/>
      <c r="BO22" s="192">
        <v>8060</v>
      </c>
      <c r="BP22" s="193" t="s">
        <v>245</v>
      </c>
      <c r="BQ22" s="194" t="s">
        <v>246</v>
      </c>
      <c r="BR22" s="195" t="s">
        <v>244</v>
      </c>
      <c r="BS22" s="196" t="s">
        <v>247</v>
      </c>
      <c r="BT22" s="193" t="s">
        <v>244</v>
      </c>
      <c r="BU22" s="197">
        <v>1.9</v>
      </c>
      <c r="BV22" s="182"/>
      <c r="BW22" s="962"/>
      <c r="BX22" s="189"/>
      <c r="BY22" s="935"/>
      <c r="BZ22" s="991"/>
      <c r="CA22" s="935"/>
      <c r="CB22" s="995"/>
      <c r="CC22" s="923"/>
      <c r="CD22" s="923"/>
      <c r="CE22" s="923"/>
      <c r="CF22" s="920"/>
      <c r="CG22" s="923"/>
      <c r="CH22" s="987"/>
      <c r="CI22" s="989"/>
      <c r="CJ22" s="932"/>
      <c r="CK22" s="1013"/>
      <c r="CL22" s="989"/>
      <c r="CM22" s="1011" t="s">
        <v>298</v>
      </c>
      <c r="CN22" s="1012">
        <v>11000</v>
      </c>
      <c r="CO22" s="1013">
        <v>12300</v>
      </c>
      <c r="CP22" s="935"/>
      <c r="CQ22" s="1055"/>
      <c r="CR22" s="935"/>
      <c r="CS22" s="1014"/>
      <c r="CT22" s="935"/>
      <c r="CU22" s="1055"/>
      <c r="CV22" s="935"/>
      <c r="CW22" s="995"/>
      <c r="CX22" s="1017"/>
      <c r="CY22" s="923"/>
      <c r="CZ22" s="1017"/>
      <c r="DA22" s="920"/>
      <c r="DB22" s="1017"/>
      <c r="DC22" s="987"/>
      <c r="DD22" s="993"/>
      <c r="DE22" s="1023"/>
      <c r="DF22" s="1025"/>
      <c r="DG22" s="1025"/>
      <c r="DH22" s="1049"/>
      <c r="DI22" s="203"/>
      <c r="DJ22" s="204" t="s">
        <v>305</v>
      </c>
      <c r="DK22" s="184"/>
      <c r="DL22" s="184"/>
    </row>
    <row r="23" spans="1:116" s="185" customFormat="1" ht="17.45" customHeight="1">
      <c r="A23" s="1064"/>
      <c r="B23" s="1119"/>
      <c r="C23" s="1029"/>
      <c r="D23" s="1030"/>
      <c r="E23" s="1064"/>
      <c r="F23" s="177"/>
      <c r="G23" s="991"/>
      <c r="H23" s="1006"/>
      <c r="I23" s="991"/>
      <c r="J23" s="1006"/>
      <c r="K23" s="935"/>
      <c r="L23" s="1048"/>
      <c r="M23" s="1045"/>
      <c r="N23" s="1046"/>
      <c r="O23" s="1031"/>
      <c r="P23" s="1031"/>
      <c r="Q23" s="1032"/>
      <c r="R23" s="1031"/>
      <c r="S23" s="1035"/>
      <c r="T23" s="1035"/>
      <c r="U23" s="1048"/>
      <c r="V23" s="1045"/>
      <c r="W23" s="1046"/>
      <c r="X23" s="1031"/>
      <c r="Y23" s="1031"/>
      <c r="Z23" s="1032"/>
      <c r="AA23" s="1031"/>
      <c r="AB23" s="1035"/>
      <c r="AC23" s="980"/>
      <c r="AD23" s="962"/>
      <c r="AE23" s="1037"/>
      <c r="AF23" s="1040"/>
      <c r="AG23" s="1042"/>
      <c r="AH23" s="1045"/>
      <c r="AI23" s="1046"/>
      <c r="AJ23" s="1031"/>
      <c r="AK23" s="1031"/>
      <c r="AL23" s="1032"/>
      <c r="AM23" s="1031"/>
      <c r="AN23" s="1035"/>
      <c r="AO23" s="980"/>
      <c r="AP23" s="198"/>
      <c r="AQ23" s="198"/>
      <c r="AR23" s="198"/>
      <c r="AS23" s="198"/>
      <c r="AT23" s="198"/>
      <c r="AU23" s="198"/>
      <c r="AV23" s="198"/>
      <c r="AW23" s="198"/>
      <c r="AX23" s="198"/>
      <c r="AY23" s="201"/>
      <c r="AZ23" s="198"/>
      <c r="BA23" s="198"/>
      <c r="BB23" s="198"/>
      <c r="BC23" s="198"/>
      <c r="BD23" s="198"/>
      <c r="BE23" s="198"/>
      <c r="BF23" s="198"/>
      <c r="BG23" s="198"/>
      <c r="BH23" s="198"/>
      <c r="BI23" s="200"/>
      <c r="BJ23" s="997"/>
      <c r="BK23" s="178"/>
      <c r="BL23" s="206" t="s">
        <v>265</v>
      </c>
      <c r="BM23" s="207">
        <v>849800</v>
      </c>
      <c r="BN23" s="993"/>
      <c r="BO23" s="208">
        <v>8490</v>
      </c>
      <c r="BP23" s="209" t="s">
        <v>245</v>
      </c>
      <c r="BQ23" s="210" t="s">
        <v>246</v>
      </c>
      <c r="BR23" s="211" t="s">
        <v>244</v>
      </c>
      <c r="BS23" s="212" t="s">
        <v>247</v>
      </c>
      <c r="BT23" s="209" t="s">
        <v>244</v>
      </c>
      <c r="BU23" s="213">
        <v>1.9</v>
      </c>
      <c r="BV23" s="182"/>
      <c r="BW23" s="962"/>
      <c r="BX23" s="189"/>
      <c r="BY23" s="935"/>
      <c r="BZ23" s="992"/>
      <c r="CA23" s="935"/>
      <c r="CB23" s="996"/>
      <c r="CC23" s="983"/>
      <c r="CD23" s="983"/>
      <c r="CE23" s="983"/>
      <c r="CF23" s="985"/>
      <c r="CG23" s="983"/>
      <c r="CH23" s="988"/>
      <c r="CI23" s="989"/>
      <c r="CJ23" s="1057"/>
      <c r="CK23" s="1053"/>
      <c r="CL23" s="989"/>
      <c r="CM23" s="1051"/>
      <c r="CN23" s="1052"/>
      <c r="CO23" s="1053"/>
      <c r="CP23" s="935"/>
      <c r="CQ23" s="1056"/>
      <c r="CR23" s="935"/>
      <c r="CS23" s="1015"/>
      <c r="CT23" s="935"/>
      <c r="CU23" s="1055"/>
      <c r="CV23" s="935"/>
      <c r="CW23" s="996"/>
      <c r="CX23" s="1018"/>
      <c r="CY23" s="983"/>
      <c r="CZ23" s="1018"/>
      <c r="DA23" s="985"/>
      <c r="DB23" s="1018"/>
      <c r="DC23" s="988"/>
      <c r="DD23" s="993"/>
      <c r="DE23" s="1024"/>
      <c r="DF23" s="1026"/>
      <c r="DG23" s="1026"/>
      <c r="DH23" s="1050"/>
      <c r="DI23" s="203"/>
      <c r="DJ23" s="205">
        <v>0.7</v>
      </c>
      <c r="DK23" s="184"/>
      <c r="DL23" s="184"/>
    </row>
    <row r="24" spans="1:116" s="185" customFormat="1" ht="17.45" customHeight="1">
      <c r="A24" s="950" t="s">
        <v>168</v>
      </c>
      <c r="B24" s="1117" t="s">
        <v>266</v>
      </c>
      <c r="C24" s="946" t="s">
        <v>290</v>
      </c>
      <c r="D24" s="948" t="s">
        <v>250</v>
      </c>
      <c r="E24" s="950" t="s">
        <v>291</v>
      </c>
      <c r="F24" s="177"/>
      <c r="G24" s="952">
        <v>232210</v>
      </c>
      <c r="H24" s="954">
        <v>320750</v>
      </c>
      <c r="I24" s="952">
        <v>227400</v>
      </c>
      <c r="J24" s="954">
        <v>315940</v>
      </c>
      <c r="K24" s="935" t="s">
        <v>244</v>
      </c>
      <c r="L24" s="931">
        <v>2200</v>
      </c>
      <c r="M24" s="933">
        <v>3080</v>
      </c>
      <c r="N24" s="938" t="s">
        <v>245</v>
      </c>
      <c r="O24" s="922" t="s">
        <v>246</v>
      </c>
      <c r="P24" s="922" t="s">
        <v>244</v>
      </c>
      <c r="Q24" s="919" t="s">
        <v>247</v>
      </c>
      <c r="R24" s="922" t="s">
        <v>244</v>
      </c>
      <c r="S24" s="925">
        <v>3.1</v>
      </c>
      <c r="T24" s="928">
        <v>2.2000000000000002</v>
      </c>
      <c r="U24" s="931">
        <v>2150</v>
      </c>
      <c r="V24" s="933">
        <v>3030</v>
      </c>
      <c r="W24" s="938" t="s">
        <v>245</v>
      </c>
      <c r="X24" s="922" t="s">
        <v>246</v>
      </c>
      <c r="Y24" s="922" t="s">
        <v>244</v>
      </c>
      <c r="Z24" s="919" t="s">
        <v>247</v>
      </c>
      <c r="AA24" s="922" t="s">
        <v>244</v>
      </c>
      <c r="AB24" s="925">
        <v>3</v>
      </c>
      <c r="AC24" s="959">
        <v>2.1</v>
      </c>
      <c r="AD24" s="962" t="s">
        <v>244</v>
      </c>
      <c r="AE24" s="963">
        <v>177070</v>
      </c>
      <c r="AF24" s="965">
        <v>88540</v>
      </c>
      <c r="AG24" s="967">
        <v>1770</v>
      </c>
      <c r="AH24" s="933">
        <v>880</v>
      </c>
      <c r="AI24" s="938" t="s">
        <v>245</v>
      </c>
      <c r="AJ24" s="922" t="s">
        <v>246</v>
      </c>
      <c r="AK24" s="922" t="s">
        <v>244</v>
      </c>
      <c r="AL24" s="919" t="s">
        <v>247</v>
      </c>
      <c r="AM24" s="922" t="s">
        <v>244</v>
      </c>
      <c r="AN24" s="925">
        <v>2.7</v>
      </c>
      <c r="AO24" s="959">
        <v>2.8</v>
      </c>
      <c r="AP24" s="972" t="s">
        <v>244</v>
      </c>
      <c r="AQ24" s="969">
        <v>159370</v>
      </c>
      <c r="AR24" s="972" t="s">
        <v>244</v>
      </c>
      <c r="AS24" s="973">
        <v>1590</v>
      </c>
      <c r="AT24" s="922" t="s">
        <v>245</v>
      </c>
      <c r="AU24" s="922" t="s">
        <v>246</v>
      </c>
      <c r="AV24" s="922" t="s">
        <v>244</v>
      </c>
      <c r="AW24" s="919" t="s">
        <v>247</v>
      </c>
      <c r="AX24" s="922" t="s">
        <v>244</v>
      </c>
      <c r="AY24" s="978">
        <v>2.7</v>
      </c>
      <c r="AZ24" s="972" t="s">
        <v>244</v>
      </c>
      <c r="BA24" s="969">
        <v>17700</v>
      </c>
      <c r="BB24" s="972" t="s">
        <v>244</v>
      </c>
      <c r="BC24" s="973">
        <v>170</v>
      </c>
      <c r="BD24" s="922" t="s">
        <v>245</v>
      </c>
      <c r="BE24" s="922" t="s">
        <v>246</v>
      </c>
      <c r="BF24" s="922" t="s">
        <v>244</v>
      </c>
      <c r="BG24" s="919" t="s">
        <v>247</v>
      </c>
      <c r="BH24" s="922" t="s">
        <v>244</v>
      </c>
      <c r="BI24" s="978">
        <v>2.6</v>
      </c>
      <c r="BJ24" s="993" t="s">
        <v>201</v>
      </c>
      <c r="BK24" s="178"/>
      <c r="BL24" s="998" t="s">
        <v>251</v>
      </c>
      <c r="BM24" s="999"/>
      <c r="BN24" s="935" t="s">
        <v>244</v>
      </c>
      <c r="BO24" s="179"/>
      <c r="BP24" s="180"/>
      <c r="BQ24" s="180"/>
      <c r="BR24" s="180"/>
      <c r="BS24" s="180"/>
      <c r="BT24" s="180"/>
      <c r="BU24" s="181"/>
      <c r="BV24" s="214"/>
      <c r="BW24" s="962" t="s">
        <v>248</v>
      </c>
      <c r="BX24" s="183"/>
      <c r="BY24" s="935" t="s">
        <v>244</v>
      </c>
      <c r="BZ24" s="990">
        <v>45150</v>
      </c>
      <c r="CA24" s="935" t="s">
        <v>244</v>
      </c>
      <c r="CB24" s="994">
        <v>390</v>
      </c>
      <c r="CC24" s="982" t="s">
        <v>245</v>
      </c>
      <c r="CD24" s="982" t="s">
        <v>246</v>
      </c>
      <c r="CE24" s="982" t="s">
        <v>244</v>
      </c>
      <c r="CF24" s="984" t="s">
        <v>247</v>
      </c>
      <c r="CG24" s="982" t="s">
        <v>244</v>
      </c>
      <c r="CH24" s="986">
        <v>6.4</v>
      </c>
      <c r="CI24" s="989" t="s">
        <v>244</v>
      </c>
      <c r="CJ24" s="931">
        <v>3400</v>
      </c>
      <c r="CK24" s="1058">
        <v>3700</v>
      </c>
      <c r="CL24" s="989" t="s">
        <v>244</v>
      </c>
      <c r="CM24" s="1059" t="s">
        <v>292</v>
      </c>
      <c r="CN24" s="1060">
        <v>20300</v>
      </c>
      <c r="CO24" s="1058">
        <v>22600</v>
      </c>
      <c r="CP24" s="935" t="s">
        <v>249</v>
      </c>
      <c r="CQ24" s="1054">
        <v>2110</v>
      </c>
      <c r="CR24" s="935" t="s">
        <v>249</v>
      </c>
      <c r="CS24" s="1009" t="s">
        <v>300</v>
      </c>
      <c r="CT24" s="935" t="s">
        <v>249</v>
      </c>
      <c r="CU24" s="1054">
        <v>42450</v>
      </c>
      <c r="CV24" s="935" t="s">
        <v>201</v>
      </c>
      <c r="CW24" s="994">
        <v>420</v>
      </c>
      <c r="CX24" s="1016" t="s">
        <v>245</v>
      </c>
      <c r="CY24" s="982" t="s">
        <v>246</v>
      </c>
      <c r="CZ24" s="1016" t="s">
        <v>244</v>
      </c>
      <c r="DA24" s="984" t="s">
        <v>247</v>
      </c>
      <c r="DB24" s="1016" t="s">
        <v>244</v>
      </c>
      <c r="DC24" s="986">
        <v>0.9</v>
      </c>
      <c r="DD24" s="993" t="s">
        <v>249</v>
      </c>
      <c r="DE24" s="1019" t="s">
        <v>357</v>
      </c>
      <c r="DF24" s="1021" t="s">
        <v>357</v>
      </c>
      <c r="DG24" s="1021" t="s">
        <v>357</v>
      </c>
      <c r="DH24" s="1067" t="s">
        <v>357</v>
      </c>
      <c r="DI24" s="935"/>
      <c r="DJ24" s="1009" t="s">
        <v>306</v>
      </c>
      <c r="DK24" s="184"/>
      <c r="DL24" s="184"/>
    </row>
    <row r="25" spans="1:116" s="185" customFormat="1" ht="17.45" customHeight="1">
      <c r="A25" s="951"/>
      <c r="B25" s="1118"/>
      <c r="C25" s="947"/>
      <c r="D25" s="949"/>
      <c r="E25" s="951"/>
      <c r="F25" s="177"/>
      <c r="G25" s="953"/>
      <c r="H25" s="955"/>
      <c r="I25" s="953"/>
      <c r="J25" s="955"/>
      <c r="K25" s="935"/>
      <c r="L25" s="932"/>
      <c r="M25" s="934"/>
      <c r="N25" s="939"/>
      <c r="O25" s="923"/>
      <c r="P25" s="923"/>
      <c r="Q25" s="920"/>
      <c r="R25" s="923"/>
      <c r="S25" s="926"/>
      <c r="T25" s="929"/>
      <c r="U25" s="932"/>
      <c r="V25" s="934"/>
      <c r="W25" s="939"/>
      <c r="X25" s="923"/>
      <c r="Y25" s="923"/>
      <c r="Z25" s="920"/>
      <c r="AA25" s="923"/>
      <c r="AB25" s="926"/>
      <c r="AC25" s="960"/>
      <c r="AD25" s="962"/>
      <c r="AE25" s="964"/>
      <c r="AF25" s="966"/>
      <c r="AG25" s="968"/>
      <c r="AH25" s="934"/>
      <c r="AI25" s="939"/>
      <c r="AJ25" s="923"/>
      <c r="AK25" s="923"/>
      <c r="AL25" s="920"/>
      <c r="AM25" s="923"/>
      <c r="AN25" s="926"/>
      <c r="AO25" s="960"/>
      <c r="AP25" s="972"/>
      <c r="AQ25" s="970"/>
      <c r="AR25" s="972"/>
      <c r="AS25" s="974"/>
      <c r="AT25" s="923"/>
      <c r="AU25" s="923"/>
      <c r="AV25" s="923"/>
      <c r="AW25" s="920"/>
      <c r="AX25" s="923"/>
      <c r="AY25" s="979"/>
      <c r="AZ25" s="972"/>
      <c r="BA25" s="970"/>
      <c r="BB25" s="972"/>
      <c r="BC25" s="974"/>
      <c r="BD25" s="923"/>
      <c r="BE25" s="923"/>
      <c r="BF25" s="923"/>
      <c r="BG25" s="920"/>
      <c r="BH25" s="923"/>
      <c r="BI25" s="979"/>
      <c r="BJ25" s="993"/>
      <c r="BK25" s="178"/>
      <c r="BL25" s="1000"/>
      <c r="BM25" s="1001"/>
      <c r="BN25" s="935"/>
      <c r="BO25" s="186"/>
      <c r="BP25" s="187"/>
      <c r="BQ25" s="187"/>
      <c r="BR25" s="187"/>
      <c r="BS25" s="187"/>
      <c r="BT25" s="187"/>
      <c r="BU25" s="188"/>
      <c r="BV25" s="214"/>
      <c r="BW25" s="962"/>
      <c r="BX25" s="189"/>
      <c r="BY25" s="935"/>
      <c r="BZ25" s="991"/>
      <c r="CA25" s="935"/>
      <c r="CB25" s="995"/>
      <c r="CC25" s="923"/>
      <c r="CD25" s="923"/>
      <c r="CE25" s="923"/>
      <c r="CF25" s="920"/>
      <c r="CG25" s="923"/>
      <c r="CH25" s="987"/>
      <c r="CI25" s="989"/>
      <c r="CJ25" s="932"/>
      <c r="CK25" s="1013"/>
      <c r="CL25" s="989"/>
      <c r="CM25" s="1011"/>
      <c r="CN25" s="1012"/>
      <c r="CO25" s="1013"/>
      <c r="CP25" s="935"/>
      <c r="CQ25" s="1055"/>
      <c r="CR25" s="935"/>
      <c r="CS25" s="1010"/>
      <c r="CT25" s="935"/>
      <c r="CU25" s="1055"/>
      <c r="CV25" s="935"/>
      <c r="CW25" s="995"/>
      <c r="CX25" s="1017"/>
      <c r="CY25" s="923"/>
      <c r="CZ25" s="1017"/>
      <c r="DA25" s="920"/>
      <c r="DB25" s="1017"/>
      <c r="DC25" s="987"/>
      <c r="DD25" s="993"/>
      <c r="DE25" s="1020"/>
      <c r="DF25" s="1022"/>
      <c r="DG25" s="1022"/>
      <c r="DH25" s="1068"/>
      <c r="DI25" s="935"/>
      <c r="DJ25" s="1010"/>
      <c r="DK25" s="184"/>
      <c r="DL25" s="184"/>
    </row>
    <row r="26" spans="1:116" s="185" customFormat="1" ht="17.45" customHeight="1">
      <c r="A26" s="951"/>
      <c r="B26" s="1118"/>
      <c r="C26" s="947"/>
      <c r="D26" s="949"/>
      <c r="E26" s="951"/>
      <c r="F26" s="177"/>
      <c r="G26" s="953"/>
      <c r="H26" s="955"/>
      <c r="I26" s="953"/>
      <c r="J26" s="955"/>
      <c r="K26" s="935"/>
      <c r="L26" s="932"/>
      <c r="M26" s="934"/>
      <c r="N26" s="939"/>
      <c r="O26" s="923"/>
      <c r="P26" s="923"/>
      <c r="Q26" s="920"/>
      <c r="R26" s="923"/>
      <c r="S26" s="926"/>
      <c r="T26" s="929"/>
      <c r="U26" s="932"/>
      <c r="V26" s="934"/>
      <c r="W26" s="939"/>
      <c r="X26" s="923"/>
      <c r="Y26" s="923"/>
      <c r="Z26" s="920"/>
      <c r="AA26" s="923"/>
      <c r="AB26" s="926"/>
      <c r="AC26" s="960"/>
      <c r="AD26" s="962"/>
      <c r="AE26" s="964"/>
      <c r="AF26" s="966"/>
      <c r="AG26" s="968"/>
      <c r="AH26" s="934"/>
      <c r="AI26" s="939"/>
      <c r="AJ26" s="923"/>
      <c r="AK26" s="923"/>
      <c r="AL26" s="920"/>
      <c r="AM26" s="923"/>
      <c r="AN26" s="926"/>
      <c r="AO26" s="960"/>
      <c r="AP26" s="972"/>
      <c r="AQ26" s="970"/>
      <c r="AR26" s="972"/>
      <c r="AS26" s="974"/>
      <c r="AT26" s="923"/>
      <c r="AU26" s="923"/>
      <c r="AV26" s="923"/>
      <c r="AW26" s="920"/>
      <c r="AX26" s="923"/>
      <c r="AY26" s="979"/>
      <c r="AZ26" s="972"/>
      <c r="BA26" s="970"/>
      <c r="BB26" s="972"/>
      <c r="BC26" s="974"/>
      <c r="BD26" s="923"/>
      <c r="BE26" s="923"/>
      <c r="BF26" s="923"/>
      <c r="BG26" s="920"/>
      <c r="BH26" s="923"/>
      <c r="BI26" s="979"/>
      <c r="BJ26" s="993"/>
      <c r="BK26" s="178"/>
      <c r="BL26" s="190" t="s">
        <v>252</v>
      </c>
      <c r="BM26" s="191">
        <v>295000</v>
      </c>
      <c r="BN26" s="935"/>
      <c r="BO26" s="192">
        <v>2950</v>
      </c>
      <c r="BP26" s="193" t="s">
        <v>245</v>
      </c>
      <c r="BQ26" s="194" t="s">
        <v>246</v>
      </c>
      <c r="BR26" s="195" t="s">
        <v>244</v>
      </c>
      <c r="BS26" s="196" t="s">
        <v>247</v>
      </c>
      <c r="BT26" s="193" t="s">
        <v>244</v>
      </c>
      <c r="BU26" s="197">
        <v>1.9</v>
      </c>
      <c r="BV26" s="214"/>
      <c r="BW26" s="962"/>
      <c r="BX26" s="189"/>
      <c r="BY26" s="935"/>
      <c r="BZ26" s="991"/>
      <c r="CA26" s="935"/>
      <c r="CB26" s="995"/>
      <c r="CC26" s="923"/>
      <c r="CD26" s="923"/>
      <c r="CE26" s="923"/>
      <c r="CF26" s="920"/>
      <c r="CG26" s="923"/>
      <c r="CH26" s="987"/>
      <c r="CI26" s="989"/>
      <c r="CJ26" s="932"/>
      <c r="CK26" s="1013"/>
      <c r="CL26" s="989"/>
      <c r="CM26" s="1011" t="s">
        <v>295</v>
      </c>
      <c r="CN26" s="1012">
        <v>11200</v>
      </c>
      <c r="CO26" s="1013">
        <v>12400</v>
      </c>
      <c r="CP26" s="935"/>
      <c r="CQ26" s="1055"/>
      <c r="CR26" s="935"/>
      <c r="CS26" s="1010"/>
      <c r="CT26" s="935"/>
      <c r="CU26" s="1055"/>
      <c r="CV26" s="935"/>
      <c r="CW26" s="995"/>
      <c r="CX26" s="1017"/>
      <c r="CY26" s="923"/>
      <c r="CZ26" s="1017"/>
      <c r="DA26" s="920"/>
      <c r="DB26" s="1017"/>
      <c r="DC26" s="987"/>
      <c r="DD26" s="993"/>
      <c r="DE26" s="1020"/>
      <c r="DF26" s="1022"/>
      <c r="DG26" s="1022"/>
      <c r="DH26" s="1068"/>
      <c r="DI26" s="935"/>
      <c r="DJ26" s="1010"/>
      <c r="DK26" s="184"/>
      <c r="DL26" s="184"/>
    </row>
    <row r="27" spans="1:116" s="185" customFormat="1" ht="17.45" customHeight="1">
      <c r="A27" s="1089"/>
      <c r="B27" s="1118"/>
      <c r="C27" s="947"/>
      <c r="D27" s="949"/>
      <c r="E27" s="951"/>
      <c r="F27" s="177"/>
      <c r="G27" s="953"/>
      <c r="H27" s="955"/>
      <c r="I27" s="953"/>
      <c r="J27" s="955"/>
      <c r="K27" s="935"/>
      <c r="L27" s="932"/>
      <c r="M27" s="934"/>
      <c r="N27" s="940"/>
      <c r="O27" s="924"/>
      <c r="P27" s="924"/>
      <c r="Q27" s="921"/>
      <c r="R27" s="924"/>
      <c r="S27" s="927"/>
      <c r="T27" s="930"/>
      <c r="U27" s="932"/>
      <c r="V27" s="934"/>
      <c r="W27" s="940"/>
      <c r="X27" s="924"/>
      <c r="Y27" s="924"/>
      <c r="Z27" s="921"/>
      <c r="AA27" s="924"/>
      <c r="AB27" s="927"/>
      <c r="AC27" s="961"/>
      <c r="AD27" s="962"/>
      <c r="AE27" s="964"/>
      <c r="AF27" s="966"/>
      <c r="AG27" s="968"/>
      <c r="AH27" s="934"/>
      <c r="AI27" s="940"/>
      <c r="AJ27" s="924"/>
      <c r="AK27" s="924"/>
      <c r="AL27" s="921"/>
      <c r="AM27" s="924"/>
      <c r="AN27" s="927"/>
      <c r="AO27" s="961"/>
      <c r="AP27" s="972"/>
      <c r="AQ27" s="971"/>
      <c r="AR27" s="972"/>
      <c r="AS27" s="975"/>
      <c r="AT27" s="976"/>
      <c r="AU27" s="976"/>
      <c r="AV27" s="976"/>
      <c r="AW27" s="977"/>
      <c r="AX27" s="976"/>
      <c r="AY27" s="980"/>
      <c r="AZ27" s="972"/>
      <c r="BA27" s="971"/>
      <c r="BB27" s="972"/>
      <c r="BC27" s="975"/>
      <c r="BD27" s="976"/>
      <c r="BE27" s="976"/>
      <c r="BF27" s="976"/>
      <c r="BG27" s="977"/>
      <c r="BH27" s="976"/>
      <c r="BI27" s="980"/>
      <c r="BJ27" s="993"/>
      <c r="BK27" s="178"/>
      <c r="BL27" s="190" t="s">
        <v>296</v>
      </c>
      <c r="BM27" s="191">
        <v>316200</v>
      </c>
      <c r="BN27" s="935"/>
      <c r="BO27" s="192">
        <v>3160</v>
      </c>
      <c r="BP27" s="193" t="s">
        <v>245</v>
      </c>
      <c r="BQ27" s="194" t="s">
        <v>246</v>
      </c>
      <c r="BR27" s="195" t="s">
        <v>244</v>
      </c>
      <c r="BS27" s="196" t="s">
        <v>247</v>
      </c>
      <c r="BT27" s="193" t="s">
        <v>244</v>
      </c>
      <c r="BU27" s="197">
        <v>1.7</v>
      </c>
      <c r="BV27" s="214"/>
      <c r="BW27" s="962"/>
      <c r="BX27" s="189"/>
      <c r="BY27" s="935"/>
      <c r="BZ27" s="991"/>
      <c r="CA27" s="935"/>
      <c r="CB27" s="995"/>
      <c r="CC27" s="923"/>
      <c r="CD27" s="923"/>
      <c r="CE27" s="923"/>
      <c r="CF27" s="920"/>
      <c r="CG27" s="923"/>
      <c r="CH27" s="987"/>
      <c r="CI27" s="989"/>
      <c r="CJ27" s="932"/>
      <c r="CK27" s="1013"/>
      <c r="CL27" s="989"/>
      <c r="CM27" s="1011"/>
      <c r="CN27" s="1012"/>
      <c r="CO27" s="1013"/>
      <c r="CP27" s="935"/>
      <c r="CQ27" s="1055"/>
      <c r="CR27" s="935"/>
      <c r="CS27" s="1010"/>
      <c r="CT27" s="935"/>
      <c r="CU27" s="1055"/>
      <c r="CV27" s="935"/>
      <c r="CW27" s="995"/>
      <c r="CX27" s="1017"/>
      <c r="CY27" s="923"/>
      <c r="CZ27" s="1017"/>
      <c r="DA27" s="920"/>
      <c r="DB27" s="1017"/>
      <c r="DC27" s="987"/>
      <c r="DD27" s="993"/>
      <c r="DE27" s="1020"/>
      <c r="DF27" s="1022"/>
      <c r="DG27" s="1022"/>
      <c r="DH27" s="1068"/>
      <c r="DI27" s="935"/>
      <c r="DJ27" s="1010"/>
      <c r="DK27" s="184"/>
      <c r="DL27" s="184"/>
    </row>
    <row r="28" spans="1:116" s="185" customFormat="1" ht="17.45" customHeight="1">
      <c r="A28" s="1002" t="s">
        <v>169</v>
      </c>
      <c r="B28" s="1118"/>
      <c r="C28" s="947"/>
      <c r="D28" s="949"/>
      <c r="E28" s="1002" t="s">
        <v>50</v>
      </c>
      <c r="F28" s="177"/>
      <c r="G28" s="1003">
        <v>320750</v>
      </c>
      <c r="H28" s="1004"/>
      <c r="I28" s="1003">
        <v>315940</v>
      </c>
      <c r="J28" s="1004"/>
      <c r="K28" s="935" t="s">
        <v>244</v>
      </c>
      <c r="L28" s="1047">
        <v>3080</v>
      </c>
      <c r="M28" s="1043"/>
      <c r="N28" s="939" t="s">
        <v>245</v>
      </c>
      <c r="O28" s="923" t="s">
        <v>246</v>
      </c>
      <c r="P28" s="923" t="s">
        <v>244</v>
      </c>
      <c r="Q28" s="920" t="s">
        <v>247</v>
      </c>
      <c r="R28" s="923" t="s">
        <v>244</v>
      </c>
      <c r="S28" s="1033">
        <v>2.2000000000000002</v>
      </c>
      <c r="T28" s="1034"/>
      <c r="U28" s="1047">
        <v>3030</v>
      </c>
      <c r="V28" s="1043"/>
      <c r="W28" s="939" t="s">
        <v>245</v>
      </c>
      <c r="X28" s="923" t="s">
        <v>246</v>
      </c>
      <c r="Y28" s="923" t="s">
        <v>244</v>
      </c>
      <c r="Z28" s="920" t="s">
        <v>247</v>
      </c>
      <c r="AA28" s="923" t="s">
        <v>244</v>
      </c>
      <c r="AB28" s="1033">
        <v>2.1</v>
      </c>
      <c r="AC28" s="979"/>
      <c r="AD28" s="962" t="s">
        <v>244</v>
      </c>
      <c r="AE28" s="1036">
        <v>88540</v>
      </c>
      <c r="AF28" s="1038"/>
      <c r="AG28" s="1041">
        <v>880</v>
      </c>
      <c r="AH28" s="1043"/>
      <c r="AI28" s="939" t="s">
        <v>245</v>
      </c>
      <c r="AJ28" s="923" t="s">
        <v>246</v>
      </c>
      <c r="AK28" s="923" t="s">
        <v>244</v>
      </c>
      <c r="AL28" s="920" t="s">
        <v>247</v>
      </c>
      <c r="AM28" s="923" t="s">
        <v>244</v>
      </c>
      <c r="AN28" s="1033">
        <v>2.8</v>
      </c>
      <c r="AO28" s="979"/>
      <c r="AP28" s="198"/>
      <c r="AQ28" s="198"/>
      <c r="AR28" s="198"/>
      <c r="AS28" s="198"/>
      <c r="AT28" s="198"/>
      <c r="AU28" s="198"/>
      <c r="AV28" s="198"/>
      <c r="AW28" s="198"/>
      <c r="AX28" s="198"/>
      <c r="AY28" s="199"/>
      <c r="AZ28" s="198"/>
      <c r="BA28" s="198"/>
      <c r="BB28" s="198"/>
      <c r="BC28" s="198"/>
      <c r="BD28" s="198"/>
      <c r="BE28" s="198"/>
      <c r="BF28" s="198"/>
      <c r="BG28" s="198"/>
      <c r="BH28" s="198"/>
      <c r="BI28" s="215"/>
      <c r="BJ28" s="997"/>
      <c r="BK28" s="178"/>
      <c r="BL28" s="190" t="s">
        <v>253</v>
      </c>
      <c r="BM28" s="191">
        <v>358800</v>
      </c>
      <c r="BN28" s="935"/>
      <c r="BO28" s="192">
        <v>3580</v>
      </c>
      <c r="BP28" s="193" t="s">
        <v>245</v>
      </c>
      <c r="BQ28" s="194" t="s">
        <v>246</v>
      </c>
      <c r="BR28" s="195" t="s">
        <v>244</v>
      </c>
      <c r="BS28" s="196" t="s">
        <v>247</v>
      </c>
      <c r="BT28" s="193" t="s">
        <v>244</v>
      </c>
      <c r="BU28" s="197">
        <v>1.8</v>
      </c>
      <c r="BV28" s="214"/>
      <c r="BW28" s="962"/>
      <c r="BX28" s="189"/>
      <c r="BY28" s="935"/>
      <c r="BZ28" s="991"/>
      <c r="CA28" s="935"/>
      <c r="CB28" s="995"/>
      <c r="CC28" s="923"/>
      <c r="CD28" s="923"/>
      <c r="CE28" s="923"/>
      <c r="CF28" s="920"/>
      <c r="CG28" s="923"/>
      <c r="CH28" s="987"/>
      <c r="CI28" s="989"/>
      <c r="CJ28" s="932"/>
      <c r="CK28" s="1013"/>
      <c r="CL28" s="989"/>
      <c r="CM28" s="1011" t="s">
        <v>297</v>
      </c>
      <c r="CN28" s="1012">
        <v>9700</v>
      </c>
      <c r="CO28" s="1013">
        <v>10800</v>
      </c>
      <c r="CP28" s="935"/>
      <c r="CQ28" s="1055"/>
      <c r="CR28" s="935"/>
      <c r="CS28" s="1014">
        <v>0.08</v>
      </c>
      <c r="CT28" s="935"/>
      <c r="CU28" s="1055"/>
      <c r="CV28" s="935"/>
      <c r="CW28" s="995"/>
      <c r="CX28" s="1017"/>
      <c r="CY28" s="923"/>
      <c r="CZ28" s="1017"/>
      <c r="DA28" s="920"/>
      <c r="DB28" s="1017"/>
      <c r="DC28" s="987"/>
      <c r="DD28" s="993"/>
      <c r="DE28" s="1023">
        <v>0.01</v>
      </c>
      <c r="DF28" s="1025">
        <v>0.03</v>
      </c>
      <c r="DG28" s="1025">
        <v>0.04</v>
      </c>
      <c r="DH28" s="1049">
        <v>0.06</v>
      </c>
      <c r="DI28" s="935"/>
      <c r="DJ28" s="1014">
        <v>0.81</v>
      </c>
      <c r="DK28" s="184"/>
      <c r="DL28" s="184"/>
    </row>
    <row r="29" spans="1:116" s="185" customFormat="1" ht="17.45" customHeight="1">
      <c r="A29" s="951"/>
      <c r="B29" s="1118"/>
      <c r="C29" s="947"/>
      <c r="D29" s="949"/>
      <c r="E29" s="951"/>
      <c r="F29" s="177"/>
      <c r="G29" s="991"/>
      <c r="H29" s="1005"/>
      <c r="I29" s="991"/>
      <c r="J29" s="1005"/>
      <c r="K29" s="935"/>
      <c r="L29" s="1000"/>
      <c r="M29" s="1044"/>
      <c r="N29" s="939"/>
      <c r="O29" s="923"/>
      <c r="P29" s="923"/>
      <c r="Q29" s="920"/>
      <c r="R29" s="923"/>
      <c r="S29" s="1034"/>
      <c r="T29" s="1034"/>
      <c r="U29" s="1000"/>
      <c r="V29" s="1044"/>
      <c r="W29" s="939"/>
      <c r="X29" s="923"/>
      <c r="Y29" s="923"/>
      <c r="Z29" s="920"/>
      <c r="AA29" s="923"/>
      <c r="AB29" s="1034"/>
      <c r="AC29" s="979"/>
      <c r="AD29" s="962"/>
      <c r="AE29" s="1037"/>
      <c r="AF29" s="1039"/>
      <c r="AG29" s="1042"/>
      <c r="AH29" s="1044"/>
      <c r="AI29" s="939"/>
      <c r="AJ29" s="923"/>
      <c r="AK29" s="923"/>
      <c r="AL29" s="920"/>
      <c r="AM29" s="923"/>
      <c r="AN29" s="1034"/>
      <c r="AO29" s="979"/>
      <c r="AP29" s="198"/>
      <c r="AQ29" s="198"/>
      <c r="AR29" s="198"/>
      <c r="AS29" s="198"/>
      <c r="AT29" s="198"/>
      <c r="AU29" s="198"/>
      <c r="AV29" s="198"/>
      <c r="AW29" s="198"/>
      <c r="AX29" s="198"/>
      <c r="AY29" s="200"/>
      <c r="AZ29" s="198"/>
      <c r="BA29" s="198"/>
      <c r="BB29" s="198"/>
      <c r="BC29" s="198"/>
      <c r="BD29" s="198"/>
      <c r="BE29" s="198"/>
      <c r="BF29" s="198"/>
      <c r="BG29" s="198"/>
      <c r="BH29" s="198"/>
      <c r="BI29" s="198"/>
      <c r="BJ29" s="997"/>
      <c r="BK29" s="178"/>
      <c r="BL29" s="190" t="s">
        <v>254</v>
      </c>
      <c r="BM29" s="191">
        <v>401400</v>
      </c>
      <c r="BN29" s="935"/>
      <c r="BO29" s="192">
        <v>4010</v>
      </c>
      <c r="BP29" s="193" t="s">
        <v>245</v>
      </c>
      <c r="BQ29" s="194" t="s">
        <v>246</v>
      </c>
      <c r="BR29" s="195" t="s">
        <v>244</v>
      </c>
      <c r="BS29" s="196" t="s">
        <v>247</v>
      </c>
      <c r="BT29" s="193" t="s">
        <v>244</v>
      </c>
      <c r="BU29" s="197">
        <v>1.9</v>
      </c>
      <c r="BV29" s="214"/>
      <c r="BW29" s="962"/>
      <c r="BX29" s="189"/>
      <c r="BY29" s="935"/>
      <c r="BZ29" s="991"/>
      <c r="CA29" s="935"/>
      <c r="CB29" s="995"/>
      <c r="CC29" s="923"/>
      <c r="CD29" s="923"/>
      <c r="CE29" s="923"/>
      <c r="CF29" s="920"/>
      <c r="CG29" s="923"/>
      <c r="CH29" s="987"/>
      <c r="CI29" s="989"/>
      <c r="CJ29" s="932"/>
      <c r="CK29" s="1013"/>
      <c r="CL29" s="989"/>
      <c r="CM29" s="1011"/>
      <c r="CN29" s="1012"/>
      <c r="CO29" s="1013"/>
      <c r="CP29" s="935"/>
      <c r="CQ29" s="1055"/>
      <c r="CR29" s="935"/>
      <c r="CS29" s="1014"/>
      <c r="CT29" s="935"/>
      <c r="CU29" s="1055"/>
      <c r="CV29" s="935"/>
      <c r="CW29" s="995"/>
      <c r="CX29" s="1017"/>
      <c r="CY29" s="923"/>
      <c r="CZ29" s="1017"/>
      <c r="DA29" s="920"/>
      <c r="DB29" s="1017"/>
      <c r="DC29" s="987"/>
      <c r="DD29" s="993"/>
      <c r="DE29" s="1023"/>
      <c r="DF29" s="1025"/>
      <c r="DG29" s="1025"/>
      <c r="DH29" s="1049"/>
      <c r="DI29" s="935"/>
      <c r="DJ29" s="1014"/>
      <c r="DK29" s="184"/>
      <c r="DL29" s="184"/>
    </row>
    <row r="30" spans="1:116" s="185" customFormat="1" ht="17.45" customHeight="1">
      <c r="A30" s="951"/>
      <c r="B30" s="1118"/>
      <c r="C30" s="947"/>
      <c r="D30" s="949"/>
      <c r="E30" s="951"/>
      <c r="F30" s="177"/>
      <c r="G30" s="991"/>
      <c r="H30" s="1005"/>
      <c r="I30" s="991"/>
      <c r="J30" s="1005"/>
      <c r="K30" s="935"/>
      <c r="L30" s="1000"/>
      <c r="M30" s="1044"/>
      <c r="N30" s="939"/>
      <c r="O30" s="923"/>
      <c r="P30" s="923"/>
      <c r="Q30" s="920"/>
      <c r="R30" s="923"/>
      <c r="S30" s="1034"/>
      <c r="T30" s="1034"/>
      <c r="U30" s="1000"/>
      <c r="V30" s="1044"/>
      <c r="W30" s="939"/>
      <c r="X30" s="923"/>
      <c r="Y30" s="923"/>
      <c r="Z30" s="920"/>
      <c r="AA30" s="923"/>
      <c r="AB30" s="1034"/>
      <c r="AC30" s="979"/>
      <c r="AD30" s="962"/>
      <c r="AE30" s="1037"/>
      <c r="AF30" s="1039"/>
      <c r="AG30" s="1042"/>
      <c r="AH30" s="1044"/>
      <c r="AI30" s="939"/>
      <c r="AJ30" s="923"/>
      <c r="AK30" s="923"/>
      <c r="AL30" s="920"/>
      <c r="AM30" s="923"/>
      <c r="AN30" s="1034"/>
      <c r="AO30" s="979"/>
      <c r="AP30" s="198"/>
      <c r="AQ30" s="198"/>
      <c r="AR30" s="198"/>
      <c r="AS30" s="198"/>
      <c r="AT30" s="198"/>
      <c r="AU30" s="198"/>
      <c r="AV30" s="198"/>
      <c r="AW30" s="198"/>
      <c r="AX30" s="198"/>
      <c r="AY30" s="200"/>
      <c r="AZ30" s="198"/>
      <c r="BA30" s="198"/>
      <c r="BB30" s="198"/>
      <c r="BC30" s="198"/>
      <c r="BD30" s="198"/>
      <c r="BE30" s="198"/>
      <c r="BF30" s="198"/>
      <c r="BG30" s="198"/>
      <c r="BH30" s="198"/>
      <c r="BI30" s="198"/>
      <c r="BJ30" s="997"/>
      <c r="BK30" s="178"/>
      <c r="BL30" s="190" t="s">
        <v>255</v>
      </c>
      <c r="BM30" s="191">
        <v>444000</v>
      </c>
      <c r="BN30" s="935"/>
      <c r="BO30" s="192">
        <v>4440</v>
      </c>
      <c r="BP30" s="193" t="s">
        <v>245</v>
      </c>
      <c r="BQ30" s="194" t="s">
        <v>246</v>
      </c>
      <c r="BR30" s="195" t="s">
        <v>244</v>
      </c>
      <c r="BS30" s="196" t="s">
        <v>247</v>
      </c>
      <c r="BT30" s="193" t="s">
        <v>244</v>
      </c>
      <c r="BU30" s="197">
        <v>2</v>
      </c>
      <c r="BV30" s="214"/>
      <c r="BW30" s="962"/>
      <c r="BX30" s="189"/>
      <c r="BY30" s="935"/>
      <c r="BZ30" s="991"/>
      <c r="CA30" s="935"/>
      <c r="CB30" s="995"/>
      <c r="CC30" s="923"/>
      <c r="CD30" s="923"/>
      <c r="CE30" s="923"/>
      <c r="CF30" s="920"/>
      <c r="CG30" s="923"/>
      <c r="CH30" s="987"/>
      <c r="CI30" s="989"/>
      <c r="CJ30" s="932"/>
      <c r="CK30" s="1013"/>
      <c r="CL30" s="989"/>
      <c r="CM30" s="1011" t="s">
        <v>298</v>
      </c>
      <c r="CN30" s="1012">
        <v>8700</v>
      </c>
      <c r="CO30" s="1013">
        <v>9700</v>
      </c>
      <c r="CP30" s="935"/>
      <c r="CQ30" s="1055"/>
      <c r="CR30" s="935"/>
      <c r="CS30" s="1014"/>
      <c r="CT30" s="935"/>
      <c r="CU30" s="1055"/>
      <c r="CV30" s="935"/>
      <c r="CW30" s="995"/>
      <c r="CX30" s="1017"/>
      <c r="CY30" s="923"/>
      <c r="CZ30" s="1017"/>
      <c r="DA30" s="920"/>
      <c r="DB30" s="1017"/>
      <c r="DC30" s="987"/>
      <c r="DD30" s="993"/>
      <c r="DE30" s="1023"/>
      <c r="DF30" s="1025"/>
      <c r="DG30" s="1025"/>
      <c r="DH30" s="1049"/>
      <c r="DI30" s="935"/>
      <c r="DJ30" s="1014"/>
      <c r="DK30" s="184"/>
      <c r="DL30" s="184"/>
    </row>
    <row r="31" spans="1:116" s="185" customFormat="1" ht="17.45" customHeight="1">
      <c r="A31" s="951"/>
      <c r="B31" s="1118"/>
      <c r="C31" s="947"/>
      <c r="D31" s="949"/>
      <c r="E31" s="951"/>
      <c r="F31" s="177"/>
      <c r="G31" s="991"/>
      <c r="H31" s="1006"/>
      <c r="I31" s="991"/>
      <c r="J31" s="1006"/>
      <c r="K31" s="935"/>
      <c r="L31" s="1048"/>
      <c r="M31" s="1045"/>
      <c r="N31" s="1046"/>
      <c r="O31" s="1031"/>
      <c r="P31" s="1031"/>
      <c r="Q31" s="1032"/>
      <c r="R31" s="1031"/>
      <c r="S31" s="1035"/>
      <c r="T31" s="1035"/>
      <c r="U31" s="1048"/>
      <c r="V31" s="1045"/>
      <c r="W31" s="1046"/>
      <c r="X31" s="1031"/>
      <c r="Y31" s="1031"/>
      <c r="Z31" s="1032"/>
      <c r="AA31" s="1031"/>
      <c r="AB31" s="1035"/>
      <c r="AC31" s="980"/>
      <c r="AD31" s="962"/>
      <c r="AE31" s="1037"/>
      <c r="AF31" s="1040"/>
      <c r="AG31" s="1042"/>
      <c r="AH31" s="1045"/>
      <c r="AI31" s="1046"/>
      <c r="AJ31" s="1031"/>
      <c r="AK31" s="1031"/>
      <c r="AL31" s="1032"/>
      <c r="AM31" s="1031"/>
      <c r="AN31" s="1035"/>
      <c r="AO31" s="980"/>
      <c r="AP31" s="198"/>
      <c r="AQ31" s="198"/>
      <c r="AR31" s="198"/>
      <c r="AS31" s="198"/>
      <c r="AT31" s="198"/>
      <c r="AU31" s="198"/>
      <c r="AV31" s="198"/>
      <c r="AW31" s="198"/>
      <c r="AX31" s="198"/>
      <c r="AY31" s="201"/>
      <c r="AZ31" s="198"/>
      <c r="BA31" s="198"/>
      <c r="BB31" s="198"/>
      <c r="BC31" s="198"/>
      <c r="BD31" s="198"/>
      <c r="BE31" s="198"/>
      <c r="BF31" s="198"/>
      <c r="BG31" s="198"/>
      <c r="BH31" s="198"/>
      <c r="BI31" s="198"/>
      <c r="BJ31" s="997"/>
      <c r="BK31" s="178"/>
      <c r="BL31" s="190" t="s">
        <v>256</v>
      </c>
      <c r="BM31" s="191">
        <v>486600</v>
      </c>
      <c r="BN31" s="935"/>
      <c r="BO31" s="192">
        <v>4860</v>
      </c>
      <c r="BP31" s="193" t="s">
        <v>245</v>
      </c>
      <c r="BQ31" s="194" t="s">
        <v>246</v>
      </c>
      <c r="BR31" s="195" t="s">
        <v>244</v>
      </c>
      <c r="BS31" s="196" t="s">
        <v>247</v>
      </c>
      <c r="BT31" s="193" t="s">
        <v>244</v>
      </c>
      <c r="BU31" s="197">
        <v>1.8</v>
      </c>
      <c r="BV31" s="214"/>
      <c r="BW31" s="962"/>
      <c r="BX31" s="189" t="s">
        <v>258</v>
      </c>
      <c r="BY31" s="935"/>
      <c r="BZ31" s="992"/>
      <c r="CA31" s="935"/>
      <c r="CB31" s="996"/>
      <c r="CC31" s="983"/>
      <c r="CD31" s="983"/>
      <c r="CE31" s="983"/>
      <c r="CF31" s="985"/>
      <c r="CG31" s="983"/>
      <c r="CH31" s="988"/>
      <c r="CI31" s="989"/>
      <c r="CJ31" s="1057"/>
      <c r="CK31" s="1053"/>
      <c r="CL31" s="989"/>
      <c r="CM31" s="1051"/>
      <c r="CN31" s="1052"/>
      <c r="CO31" s="1053"/>
      <c r="CP31" s="935"/>
      <c r="CQ31" s="1056"/>
      <c r="CR31" s="935"/>
      <c r="CS31" s="1015"/>
      <c r="CT31" s="935"/>
      <c r="CU31" s="1055"/>
      <c r="CV31" s="935"/>
      <c r="CW31" s="996"/>
      <c r="CX31" s="1018"/>
      <c r="CY31" s="983"/>
      <c r="CZ31" s="1018"/>
      <c r="DA31" s="985"/>
      <c r="DB31" s="1018"/>
      <c r="DC31" s="988"/>
      <c r="DD31" s="993"/>
      <c r="DE31" s="1024"/>
      <c r="DF31" s="1026"/>
      <c r="DG31" s="1026"/>
      <c r="DH31" s="1050"/>
      <c r="DI31" s="935"/>
      <c r="DJ31" s="1015"/>
      <c r="DK31" s="184"/>
      <c r="DL31" s="184"/>
    </row>
    <row r="32" spans="1:116" s="185" customFormat="1" ht="17.45" customHeight="1">
      <c r="A32" s="950" t="s">
        <v>170</v>
      </c>
      <c r="B32" s="1118"/>
      <c r="C32" s="1027" t="s">
        <v>299</v>
      </c>
      <c r="D32" s="948" t="s">
        <v>250</v>
      </c>
      <c r="E32" s="950" t="s">
        <v>291</v>
      </c>
      <c r="F32" s="177"/>
      <c r="G32" s="952">
        <v>183620</v>
      </c>
      <c r="H32" s="954">
        <v>272160</v>
      </c>
      <c r="I32" s="952">
        <v>180580</v>
      </c>
      <c r="J32" s="954">
        <v>269120</v>
      </c>
      <c r="K32" s="935" t="s">
        <v>244</v>
      </c>
      <c r="L32" s="931">
        <v>1720</v>
      </c>
      <c r="M32" s="933">
        <v>2600</v>
      </c>
      <c r="N32" s="938" t="s">
        <v>245</v>
      </c>
      <c r="O32" s="922" t="s">
        <v>246</v>
      </c>
      <c r="P32" s="922" t="s">
        <v>244</v>
      </c>
      <c r="Q32" s="919" t="s">
        <v>247</v>
      </c>
      <c r="R32" s="922" t="s">
        <v>244</v>
      </c>
      <c r="S32" s="925">
        <v>3</v>
      </c>
      <c r="T32" s="928">
        <v>2</v>
      </c>
      <c r="U32" s="931">
        <v>1690</v>
      </c>
      <c r="V32" s="933">
        <v>2570</v>
      </c>
      <c r="W32" s="938" t="s">
        <v>245</v>
      </c>
      <c r="X32" s="922" t="s">
        <v>246</v>
      </c>
      <c r="Y32" s="922" t="s">
        <v>244</v>
      </c>
      <c r="Z32" s="919" t="s">
        <v>247</v>
      </c>
      <c r="AA32" s="922" t="s">
        <v>244</v>
      </c>
      <c r="AB32" s="925">
        <v>2.9</v>
      </c>
      <c r="AC32" s="959">
        <v>1.9</v>
      </c>
      <c r="AD32" s="962" t="s">
        <v>244</v>
      </c>
      <c r="AE32" s="963">
        <v>177070</v>
      </c>
      <c r="AF32" s="965">
        <v>88540</v>
      </c>
      <c r="AG32" s="967">
        <v>1770</v>
      </c>
      <c r="AH32" s="933">
        <v>880</v>
      </c>
      <c r="AI32" s="938" t="s">
        <v>245</v>
      </c>
      <c r="AJ32" s="922" t="s">
        <v>246</v>
      </c>
      <c r="AK32" s="922" t="s">
        <v>244</v>
      </c>
      <c r="AL32" s="919" t="s">
        <v>247</v>
      </c>
      <c r="AM32" s="922" t="s">
        <v>244</v>
      </c>
      <c r="AN32" s="925">
        <v>2.7</v>
      </c>
      <c r="AO32" s="959">
        <v>2.8</v>
      </c>
      <c r="AP32" s="972" t="s">
        <v>244</v>
      </c>
      <c r="AQ32" s="969">
        <v>159370</v>
      </c>
      <c r="AR32" s="972" t="s">
        <v>244</v>
      </c>
      <c r="AS32" s="973">
        <v>1590</v>
      </c>
      <c r="AT32" s="922" t="s">
        <v>245</v>
      </c>
      <c r="AU32" s="922" t="s">
        <v>246</v>
      </c>
      <c r="AV32" s="922" t="s">
        <v>244</v>
      </c>
      <c r="AW32" s="919" t="s">
        <v>247</v>
      </c>
      <c r="AX32" s="922" t="s">
        <v>244</v>
      </c>
      <c r="AY32" s="978">
        <v>2.7</v>
      </c>
      <c r="AZ32" s="972" t="s">
        <v>244</v>
      </c>
      <c r="BA32" s="969">
        <v>17700</v>
      </c>
      <c r="BB32" s="972" t="s">
        <v>244</v>
      </c>
      <c r="BC32" s="973">
        <v>170</v>
      </c>
      <c r="BD32" s="922" t="s">
        <v>245</v>
      </c>
      <c r="BE32" s="922" t="s">
        <v>246</v>
      </c>
      <c r="BF32" s="922" t="s">
        <v>244</v>
      </c>
      <c r="BG32" s="919" t="s">
        <v>247</v>
      </c>
      <c r="BH32" s="922" t="s">
        <v>244</v>
      </c>
      <c r="BI32" s="978">
        <v>2.6</v>
      </c>
      <c r="BJ32" s="993"/>
      <c r="BK32" s="178"/>
      <c r="BL32" s="190" t="s">
        <v>257</v>
      </c>
      <c r="BM32" s="191">
        <v>529200</v>
      </c>
      <c r="BN32" s="935"/>
      <c r="BO32" s="192">
        <v>5290</v>
      </c>
      <c r="BP32" s="193" t="s">
        <v>245</v>
      </c>
      <c r="BQ32" s="194" t="s">
        <v>246</v>
      </c>
      <c r="BR32" s="195" t="s">
        <v>244</v>
      </c>
      <c r="BS32" s="196" t="s">
        <v>247</v>
      </c>
      <c r="BT32" s="193" t="s">
        <v>244</v>
      </c>
      <c r="BU32" s="197">
        <v>1.9</v>
      </c>
      <c r="BV32" s="214"/>
      <c r="BW32" s="962"/>
      <c r="BX32" s="202" t="s">
        <v>260</v>
      </c>
      <c r="BY32" s="935" t="s">
        <v>244</v>
      </c>
      <c r="BZ32" s="990">
        <v>30590</v>
      </c>
      <c r="CA32" s="935" t="s">
        <v>244</v>
      </c>
      <c r="CB32" s="994">
        <v>240</v>
      </c>
      <c r="CC32" s="982" t="s">
        <v>245</v>
      </c>
      <c r="CD32" s="982" t="s">
        <v>246</v>
      </c>
      <c r="CE32" s="982" t="s">
        <v>244</v>
      </c>
      <c r="CF32" s="984" t="s">
        <v>247</v>
      </c>
      <c r="CG32" s="982" t="s">
        <v>244</v>
      </c>
      <c r="CH32" s="986">
        <v>6.5</v>
      </c>
      <c r="CI32" s="989" t="s">
        <v>244</v>
      </c>
      <c r="CJ32" s="931">
        <v>2100</v>
      </c>
      <c r="CK32" s="1058">
        <v>2300</v>
      </c>
      <c r="CL32" s="989" t="s">
        <v>244</v>
      </c>
      <c r="CM32" s="1059" t="s">
        <v>292</v>
      </c>
      <c r="CN32" s="1060">
        <v>25700</v>
      </c>
      <c r="CO32" s="1058">
        <v>28600</v>
      </c>
      <c r="CP32" s="935" t="s">
        <v>249</v>
      </c>
      <c r="CQ32" s="1054">
        <v>1330</v>
      </c>
      <c r="CR32" s="935" t="s">
        <v>249</v>
      </c>
      <c r="CS32" s="1009" t="s">
        <v>300</v>
      </c>
      <c r="CT32" s="935" t="s">
        <v>249</v>
      </c>
      <c r="CU32" s="1054">
        <v>26810</v>
      </c>
      <c r="CV32" s="935" t="s">
        <v>201</v>
      </c>
      <c r="CW32" s="994">
        <v>260</v>
      </c>
      <c r="CX32" s="1016" t="s">
        <v>245</v>
      </c>
      <c r="CY32" s="982" t="s">
        <v>246</v>
      </c>
      <c r="CZ32" s="1016" t="s">
        <v>244</v>
      </c>
      <c r="DA32" s="984" t="s">
        <v>247</v>
      </c>
      <c r="DB32" s="1016" t="s">
        <v>244</v>
      </c>
      <c r="DC32" s="986">
        <v>0.9</v>
      </c>
      <c r="DD32" s="993" t="s">
        <v>249</v>
      </c>
      <c r="DE32" s="1019" t="s">
        <v>357</v>
      </c>
      <c r="DF32" s="1021" t="s">
        <v>357</v>
      </c>
      <c r="DG32" s="1021" t="s">
        <v>357</v>
      </c>
      <c r="DH32" s="1067" t="s">
        <v>357</v>
      </c>
      <c r="DI32" s="203"/>
      <c r="DJ32" s="1062" t="s">
        <v>301</v>
      </c>
      <c r="DK32" s="184"/>
      <c r="DL32" s="184"/>
    </row>
    <row r="33" spans="1:116" s="185" customFormat="1" ht="17.45" customHeight="1">
      <c r="A33" s="951"/>
      <c r="B33" s="1118"/>
      <c r="C33" s="1028"/>
      <c r="D33" s="949"/>
      <c r="E33" s="951"/>
      <c r="F33" s="177"/>
      <c r="G33" s="953"/>
      <c r="H33" s="955"/>
      <c r="I33" s="953"/>
      <c r="J33" s="955"/>
      <c r="K33" s="935"/>
      <c r="L33" s="932"/>
      <c r="M33" s="934"/>
      <c r="N33" s="939"/>
      <c r="O33" s="923"/>
      <c r="P33" s="923"/>
      <c r="Q33" s="920"/>
      <c r="R33" s="923"/>
      <c r="S33" s="926"/>
      <c r="T33" s="929"/>
      <c r="U33" s="932"/>
      <c r="V33" s="934"/>
      <c r="W33" s="939"/>
      <c r="X33" s="923"/>
      <c r="Y33" s="923"/>
      <c r="Z33" s="920"/>
      <c r="AA33" s="923"/>
      <c r="AB33" s="926"/>
      <c r="AC33" s="960"/>
      <c r="AD33" s="962"/>
      <c r="AE33" s="964"/>
      <c r="AF33" s="966"/>
      <c r="AG33" s="968"/>
      <c r="AH33" s="934"/>
      <c r="AI33" s="939"/>
      <c r="AJ33" s="923"/>
      <c r="AK33" s="923"/>
      <c r="AL33" s="920"/>
      <c r="AM33" s="923"/>
      <c r="AN33" s="926"/>
      <c r="AO33" s="960"/>
      <c r="AP33" s="972"/>
      <c r="AQ33" s="970"/>
      <c r="AR33" s="972"/>
      <c r="AS33" s="974"/>
      <c r="AT33" s="923"/>
      <c r="AU33" s="923"/>
      <c r="AV33" s="923"/>
      <c r="AW33" s="920"/>
      <c r="AX33" s="923"/>
      <c r="AY33" s="979"/>
      <c r="AZ33" s="972"/>
      <c r="BA33" s="970"/>
      <c r="BB33" s="972"/>
      <c r="BC33" s="974"/>
      <c r="BD33" s="923"/>
      <c r="BE33" s="923"/>
      <c r="BF33" s="923"/>
      <c r="BG33" s="920"/>
      <c r="BH33" s="923"/>
      <c r="BI33" s="979"/>
      <c r="BJ33" s="993"/>
      <c r="BK33" s="178"/>
      <c r="BL33" s="190" t="s">
        <v>259</v>
      </c>
      <c r="BM33" s="191">
        <v>571700</v>
      </c>
      <c r="BN33" s="935"/>
      <c r="BO33" s="192">
        <v>5710</v>
      </c>
      <c r="BP33" s="193" t="s">
        <v>245</v>
      </c>
      <c r="BQ33" s="194" t="s">
        <v>246</v>
      </c>
      <c r="BR33" s="195" t="s">
        <v>244</v>
      </c>
      <c r="BS33" s="196" t="s">
        <v>247</v>
      </c>
      <c r="BT33" s="193" t="s">
        <v>244</v>
      </c>
      <c r="BU33" s="197">
        <v>1.9</v>
      </c>
      <c r="BV33" s="214"/>
      <c r="BW33" s="962"/>
      <c r="BX33" s="189"/>
      <c r="BY33" s="935"/>
      <c r="BZ33" s="991"/>
      <c r="CA33" s="935"/>
      <c r="CB33" s="995"/>
      <c r="CC33" s="923"/>
      <c r="CD33" s="923"/>
      <c r="CE33" s="923"/>
      <c r="CF33" s="920"/>
      <c r="CG33" s="923"/>
      <c r="CH33" s="987"/>
      <c r="CI33" s="989"/>
      <c r="CJ33" s="932"/>
      <c r="CK33" s="1013"/>
      <c r="CL33" s="989"/>
      <c r="CM33" s="1011"/>
      <c r="CN33" s="1012"/>
      <c r="CO33" s="1013"/>
      <c r="CP33" s="935"/>
      <c r="CQ33" s="1055"/>
      <c r="CR33" s="935"/>
      <c r="CS33" s="1010"/>
      <c r="CT33" s="935"/>
      <c r="CU33" s="1055"/>
      <c r="CV33" s="935"/>
      <c r="CW33" s="995"/>
      <c r="CX33" s="1017"/>
      <c r="CY33" s="923"/>
      <c r="CZ33" s="1017"/>
      <c r="DA33" s="920"/>
      <c r="DB33" s="1017"/>
      <c r="DC33" s="987"/>
      <c r="DD33" s="993"/>
      <c r="DE33" s="1020"/>
      <c r="DF33" s="1022"/>
      <c r="DG33" s="1022"/>
      <c r="DH33" s="1068"/>
      <c r="DI33" s="203"/>
      <c r="DJ33" s="1063"/>
      <c r="DK33" s="184"/>
      <c r="DL33" s="184"/>
    </row>
    <row r="34" spans="1:116" s="185" customFormat="1" ht="17.45" customHeight="1">
      <c r="A34" s="951"/>
      <c r="B34" s="1118"/>
      <c r="C34" s="1028"/>
      <c r="D34" s="949"/>
      <c r="E34" s="951"/>
      <c r="F34" s="177"/>
      <c r="G34" s="953"/>
      <c r="H34" s="955"/>
      <c r="I34" s="953"/>
      <c r="J34" s="955"/>
      <c r="K34" s="935"/>
      <c r="L34" s="932"/>
      <c r="M34" s="934"/>
      <c r="N34" s="939"/>
      <c r="O34" s="923"/>
      <c r="P34" s="923"/>
      <c r="Q34" s="920"/>
      <c r="R34" s="923"/>
      <c r="S34" s="926"/>
      <c r="T34" s="929"/>
      <c r="U34" s="932"/>
      <c r="V34" s="934"/>
      <c r="W34" s="939"/>
      <c r="X34" s="923"/>
      <c r="Y34" s="923"/>
      <c r="Z34" s="920"/>
      <c r="AA34" s="923"/>
      <c r="AB34" s="926"/>
      <c r="AC34" s="960"/>
      <c r="AD34" s="962"/>
      <c r="AE34" s="964"/>
      <c r="AF34" s="966"/>
      <c r="AG34" s="968"/>
      <c r="AH34" s="934"/>
      <c r="AI34" s="939"/>
      <c r="AJ34" s="923"/>
      <c r="AK34" s="923"/>
      <c r="AL34" s="920"/>
      <c r="AM34" s="923"/>
      <c r="AN34" s="926"/>
      <c r="AO34" s="960"/>
      <c r="AP34" s="972"/>
      <c r="AQ34" s="970"/>
      <c r="AR34" s="972"/>
      <c r="AS34" s="974"/>
      <c r="AT34" s="923"/>
      <c r="AU34" s="923"/>
      <c r="AV34" s="923"/>
      <c r="AW34" s="920"/>
      <c r="AX34" s="923"/>
      <c r="AY34" s="979"/>
      <c r="AZ34" s="972"/>
      <c r="BA34" s="970"/>
      <c r="BB34" s="972"/>
      <c r="BC34" s="974"/>
      <c r="BD34" s="923"/>
      <c r="BE34" s="923"/>
      <c r="BF34" s="923"/>
      <c r="BG34" s="920"/>
      <c r="BH34" s="923"/>
      <c r="BI34" s="979"/>
      <c r="BJ34" s="993"/>
      <c r="BK34" s="178"/>
      <c r="BL34" s="190" t="s">
        <v>261</v>
      </c>
      <c r="BM34" s="191">
        <v>614300</v>
      </c>
      <c r="BN34" s="935"/>
      <c r="BO34" s="192">
        <v>6140</v>
      </c>
      <c r="BP34" s="193" t="s">
        <v>245</v>
      </c>
      <c r="BQ34" s="194" t="s">
        <v>246</v>
      </c>
      <c r="BR34" s="195" t="s">
        <v>244</v>
      </c>
      <c r="BS34" s="196" t="s">
        <v>247</v>
      </c>
      <c r="BT34" s="193" t="s">
        <v>244</v>
      </c>
      <c r="BU34" s="197">
        <v>2</v>
      </c>
      <c r="BV34" s="214"/>
      <c r="BW34" s="962"/>
      <c r="BX34" s="189"/>
      <c r="BY34" s="935"/>
      <c r="BZ34" s="991"/>
      <c r="CA34" s="935"/>
      <c r="CB34" s="995"/>
      <c r="CC34" s="923"/>
      <c r="CD34" s="923"/>
      <c r="CE34" s="923"/>
      <c r="CF34" s="920"/>
      <c r="CG34" s="923"/>
      <c r="CH34" s="987"/>
      <c r="CI34" s="989"/>
      <c r="CJ34" s="932"/>
      <c r="CK34" s="1013"/>
      <c r="CL34" s="989"/>
      <c r="CM34" s="1011" t="s">
        <v>295</v>
      </c>
      <c r="CN34" s="1012">
        <v>14200</v>
      </c>
      <c r="CO34" s="1013">
        <v>15700</v>
      </c>
      <c r="CP34" s="935"/>
      <c r="CQ34" s="1055"/>
      <c r="CR34" s="935"/>
      <c r="CS34" s="1010"/>
      <c r="CT34" s="935"/>
      <c r="CU34" s="1055"/>
      <c r="CV34" s="935"/>
      <c r="CW34" s="995"/>
      <c r="CX34" s="1017"/>
      <c r="CY34" s="923"/>
      <c r="CZ34" s="1017"/>
      <c r="DA34" s="920"/>
      <c r="DB34" s="1017"/>
      <c r="DC34" s="987"/>
      <c r="DD34" s="993"/>
      <c r="DE34" s="1020"/>
      <c r="DF34" s="1022"/>
      <c r="DG34" s="1022"/>
      <c r="DH34" s="1068"/>
      <c r="DI34" s="203"/>
      <c r="DJ34" s="204" t="s">
        <v>302</v>
      </c>
      <c r="DK34" s="184"/>
      <c r="DL34" s="184"/>
    </row>
    <row r="35" spans="1:116" s="185" customFormat="1" ht="17.45" customHeight="1">
      <c r="A35" s="951"/>
      <c r="B35" s="1118"/>
      <c r="C35" s="1028"/>
      <c r="D35" s="949"/>
      <c r="E35" s="951"/>
      <c r="F35" s="177"/>
      <c r="G35" s="953"/>
      <c r="H35" s="955"/>
      <c r="I35" s="953"/>
      <c r="J35" s="955"/>
      <c r="K35" s="935"/>
      <c r="L35" s="932"/>
      <c r="M35" s="934"/>
      <c r="N35" s="940"/>
      <c r="O35" s="924"/>
      <c r="P35" s="924"/>
      <c r="Q35" s="921"/>
      <c r="R35" s="924"/>
      <c r="S35" s="927"/>
      <c r="T35" s="930"/>
      <c r="U35" s="932"/>
      <c r="V35" s="934"/>
      <c r="W35" s="940"/>
      <c r="X35" s="924"/>
      <c r="Y35" s="924"/>
      <c r="Z35" s="921"/>
      <c r="AA35" s="924"/>
      <c r="AB35" s="927"/>
      <c r="AC35" s="961"/>
      <c r="AD35" s="962"/>
      <c r="AE35" s="964"/>
      <c r="AF35" s="966"/>
      <c r="AG35" s="968"/>
      <c r="AH35" s="934"/>
      <c r="AI35" s="940"/>
      <c r="AJ35" s="924"/>
      <c r="AK35" s="924"/>
      <c r="AL35" s="921"/>
      <c r="AM35" s="924"/>
      <c r="AN35" s="927"/>
      <c r="AO35" s="961"/>
      <c r="AP35" s="972"/>
      <c r="AQ35" s="971"/>
      <c r="AR35" s="972"/>
      <c r="AS35" s="975"/>
      <c r="AT35" s="976"/>
      <c r="AU35" s="976"/>
      <c r="AV35" s="976"/>
      <c r="AW35" s="977"/>
      <c r="AX35" s="976"/>
      <c r="AY35" s="980"/>
      <c r="AZ35" s="972"/>
      <c r="BA35" s="971"/>
      <c r="BB35" s="972"/>
      <c r="BC35" s="975"/>
      <c r="BD35" s="976"/>
      <c r="BE35" s="976"/>
      <c r="BF35" s="976"/>
      <c r="BG35" s="977"/>
      <c r="BH35" s="976"/>
      <c r="BI35" s="980"/>
      <c r="BJ35" s="993"/>
      <c r="BK35" s="178"/>
      <c r="BL35" s="190" t="s">
        <v>262</v>
      </c>
      <c r="BM35" s="191">
        <v>656900</v>
      </c>
      <c r="BN35" s="935"/>
      <c r="BO35" s="192">
        <v>6560</v>
      </c>
      <c r="BP35" s="193" t="s">
        <v>245</v>
      </c>
      <c r="BQ35" s="194" t="s">
        <v>246</v>
      </c>
      <c r="BR35" s="195" t="s">
        <v>244</v>
      </c>
      <c r="BS35" s="196" t="s">
        <v>247</v>
      </c>
      <c r="BT35" s="193" t="s">
        <v>244</v>
      </c>
      <c r="BU35" s="197">
        <v>1.8</v>
      </c>
      <c r="BV35" s="214"/>
      <c r="BW35" s="962"/>
      <c r="BX35" s="189"/>
      <c r="BY35" s="935"/>
      <c r="BZ35" s="991"/>
      <c r="CA35" s="935"/>
      <c r="CB35" s="995"/>
      <c r="CC35" s="923"/>
      <c r="CD35" s="923"/>
      <c r="CE35" s="923"/>
      <c r="CF35" s="920"/>
      <c r="CG35" s="923"/>
      <c r="CH35" s="987"/>
      <c r="CI35" s="989"/>
      <c r="CJ35" s="932"/>
      <c r="CK35" s="1013"/>
      <c r="CL35" s="989"/>
      <c r="CM35" s="1011"/>
      <c r="CN35" s="1012"/>
      <c r="CO35" s="1013"/>
      <c r="CP35" s="935"/>
      <c r="CQ35" s="1055"/>
      <c r="CR35" s="935"/>
      <c r="CS35" s="1010"/>
      <c r="CT35" s="935"/>
      <c r="CU35" s="1055"/>
      <c r="CV35" s="935"/>
      <c r="CW35" s="995"/>
      <c r="CX35" s="1017"/>
      <c r="CY35" s="923"/>
      <c r="CZ35" s="1017"/>
      <c r="DA35" s="920"/>
      <c r="DB35" s="1017"/>
      <c r="DC35" s="987"/>
      <c r="DD35" s="993"/>
      <c r="DE35" s="1020"/>
      <c r="DF35" s="1022"/>
      <c r="DG35" s="1022"/>
      <c r="DH35" s="1068"/>
      <c r="DI35" s="203"/>
      <c r="DJ35" s="205">
        <v>0.8</v>
      </c>
      <c r="DK35" s="184"/>
      <c r="DL35" s="184"/>
    </row>
    <row r="36" spans="1:116" s="185" customFormat="1" ht="17.45" customHeight="1">
      <c r="A36" s="1002" t="s">
        <v>171</v>
      </c>
      <c r="B36" s="1118"/>
      <c r="C36" s="1028"/>
      <c r="D36" s="949"/>
      <c r="E36" s="1002" t="s">
        <v>50</v>
      </c>
      <c r="F36" s="177"/>
      <c r="G36" s="1003">
        <v>272160</v>
      </c>
      <c r="H36" s="1004"/>
      <c r="I36" s="1003">
        <v>269120</v>
      </c>
      <c r="J36" s="1004"/>
      <c r="K36" s="935" t="s">
        <v>244</v>
      </c>
      <c r="L36" s="1047">
        <v>2600</v>
      </c>
      <c r="M36" s="1043"/>
      <c r="N36" s="939" t="s">
        <v>245</v>
      </c>
      <c r="O36" s="923" t="s">
        <v>246</v>
      </c>
      <c r="P36" s="923" t="s">
        <v>244</v>
      </c>
      <c r="Q36" s="920" t="s">
        <v>247</v>
      </c>
      <c r="R36" s="923" t="s">
        <v>244</v>
      </c>
      <c r="S36" s="1033">
        <v>2</v>
      </c>
      <c r="T36" s="1034"/>
      <c r="U36" s="1047">
        <v>2570</v>
      </c>
      <c r="V36" s="1043"/>
      <c r="W36" s="939" t="s">
        <v>245</v>
      </c>
      <c r="X36" s="923" t="s">
        <v>246</v>
      </c>
      <c r="Y36" s="923" t="s">
        <v>244</v>
      </c>
      <c r="Z36" s="920" t="s">
        <v>247</v>
      </c>
      <c r="AA36" s="923" t="s">
        <v>244</v>
      </c>
      <c r="AB36" s="1033">
        <v>1.9</v>
      </c>
      <c r="AC36" s="979"/>
      <c r="AD36" s="962" t="s">
        <v>244</v>
      </c>
      <c r="AE36" s="1036">
        <v>88540</v>
      </c>
      <c r="AF36" s="1038"/>
      <c r="AG36" s="1041">
        <v>880</v>
      </c>
      <c r="AH36" s="1043"/>
      <c r="AI36" s="939" t="s">
        <v>245</v>
      </c>
      <c r="AJ36" s="923" t="s">
        <v>246</v>
      </c>
      <c r="AK36" s="923" t="s">
        <v>244</v>
      </c>
      <c r="AL36" s="920" t="s">
        <v>247</v>
      </c>
      <c r="AM36" s="923" t="s">
        <v>244</v>
      </c>
      <c r="AN36" s="1033">
        <v>2.8</v>
      </c>
      <c r="AO36" s="979"/>
      <c r="AP36" s="198"/>
      <c r="AQ36" s="198"/>
      <c r="AR36" s="198"/>
      <c r="AS36" s="198"/>
      <c r="AT36" s="198"/>
      <c r="AU36" s="198"/>
      <c r="AV36" s="198"/>
      <c r="AW36" s="198"/>
      <c r="AX36" s="198"/>
      <c r="AY36" s="199"/>
      <c r="AZ36" s="198"/>
      <c r="BA36" s="198"/>
      <c r="BB36" s="198"/>
      <c r="BC36" s="198"/>
      <c r="BD36" s="198"/>
      <c r="BE36" s="198"/>
      <c r="BF36" s="198"/>
      <c r="BG36" s="198"/>
      <c r="BH36" s="198"/>
      <c r="BI36" s="198"/>
      <c r="BJ36" s="997"/>
      <c r="BK36" s="178"/>
      <c r="BL36" s="190" t="s">
        <v>303</v>
      </c>
      <c r="BM36" s="191">
        <v>699500</v>
      </c>
      <c r="BN36" s="935"/>
      <c r="BO36" s="192">
        <v>6990</v>
      </c>
      <c r="BP36" s="193" t="s">
        <v>245</v>
      </c>
      <c r="BQ36" s="194" t="s">
        <v>246</v>
      </c>
      <c r="BR36" s="195" t="s">
        <v>244</v>
      </c>
      <c r="BS36" s="196" t="s">
        <v>247</v>
      </c>
      <c r="BT36" s="193" t="s">
        <v>244</v>
      </c>
      <c r="BU36" s="197">
        <v>1.9</v>
      </c>
      <c r="BV36" s="214"/>
      <c r="BW36" s="962"/>
      <c r="BX36" s="189"/>
      <c r="BY36" s="935"/>
      <c r="BZ36" s="991"/>
      <c r="CA36" s="935"/>
      <c r="CB36" s="995"/>
      <c r="CC36" s="923"/>
      <c r="CD36" s="923"/>
      <c r="CE36" s="923"/>
      <c r="CF36" s="920"/>
      <c r="CG36" s="923"/>
      <c r="CH36" s="987"/>
      <c r="CI36" s="989"/>
      <c r="CJ36" s="932"/>
      <c r="CK36" s="1013"/>
      <c r="CL36" s="989"/>
      <c r="CM36" s="1011" t="s">
        <v>297</v>
      </c>
      <c r="CN36" s="1012">
        <v>12300</v>
      </c>
      <c r="CO36" s="1013">
        <v>13700</v>
      </c>
      <c r="CP36" s="935"/>
      <c r="CQ36" s="1055"/>
      <c r="CR36" s="935"/>
      <c r="CS36" s="1014">
        <v>0.08</v>
      </c>
      <c r="CT36" s="935"/>
      <c r="CU36" s="1055"/>
      <c r="CV36" s="935"/>
      <c r="CW36" s="995"/>
      <c r="CX36" s="1017"/>
      <c r="CY36" s="923"/>
      <c r="CZ36" s="1017"/>
      <c r="DA36" s="920"/>
      <c r="DB36" s="1017"/>
      <c r="DC36" s="987"/>
      <c r="DD36" s="993"/>
      <c r="DE36" s="1023">
        <v>0.01</v>
      </c>
      <c r="DF36" s="1025">
        <v>0.03</v>
      </c>
      <c r="DG36" s="1025">
        <v>0.04</v>
      </c>
      <c r="DH36" s="1049">
        <v>0.06</v>
      </c>
      <c r="DI36" s="203"/>
      <c r="DJ36" s="204" t="s">
        <v>304</v>
      </c>
      <c r="DK36" s="184"/>
      <c r="DL36" s="184"/>
    </row>
    <row r="37" spans="1:116" s="185" customFormat="1" ht="17.45" customHeight="1">
      <c r="A37" s="951"/>
      <c r="B37" s="1118"/>
      <c r="C37" s="1028"/>
      <c r="D37" s="949"/>
      <c r="E37" s="951"/>
      <c r="F37" s="177"/>
      <c r="G37" s="991"/>
      <c r="H37" s="1005"/>
      <c r="I37" s="991"/>
      <c r="J37" s="1005"/>
      <c r="K37" s="935"/>
      <c r="L37" s="1000"/>
      <c r="M37" s="1044"/>
      <c r="N37" s="939"/>
      <c r="O37" s="923"/>
      <c r="P37" s="923"/>
      <c r="Q37" s="920"/>
      <c r="R37" s="923"/>
      <c r="S37" s="1034"/>
      <c r="T37" s="1034"/>
      <c r="U37" s="1000"/>
      <c r="V37" s="1044"/>
      <c r="W37" s="939"/>
      <c r="X37" s="923"/>
      <c r="Y37" s="923"/>
      <c r="Z37" s="920"/>
      <c r="AA37" s="923"/>
      <c r="AB37" s="1034"/>
      <c r="AC37" s="979"/>
      <c r="AD37" s="962"/>
      <c r="AE37" s="1037"/>
      <c r="AF37" s="1039"/>
      <c r="AG37" s="1042"/>
      <c r="AH37" s="1044"/>
      <c r="AI37" s="939"/>
      <c r="AJ37" s="923"/>
      <c r="AK37" s="923"/>
      <c r="AL37" s="920"/>
      <c r="AM37" s="923"/>
      <c r="AN37" s="1034"/>
      <c r="AO37" s="979"/>
      <c r="AP37" s="198"/>
      <c r="AQ37" s="198"/>
      <c r="AR37" s="198"/>
      <c r="AS37" s="198"/>
      <c r="AT37" s="198"/>
      <c r="AU37" s="198"/>
      <c r="AV37" s="198"/>
      <c r="AW37" s="198"/>
      <c r="AX37" s="198"/>
      <c r="AY37" s="200"/>
      <c r="AZ37" s="198"/>
      <c r="BA37" s="198"/>
      <c r="BB37" s="198"/>
      <c r="BC37" s="198"/>
      <c r="BD37" s="198"/>
      <c r="BE37" s="198"/>
      <c r="BF37" s="198"/>
      <c r="BG37" s="198"/>
      <c r="BH37" s="198"/>
      <c r="BI37" s="198"/>
      <c r="BJ37" s="997"/>
      <c r="BK37" s="178"/>
      <c r="BL37" s="190" t="s">
        <v>263</v>
      </c>
      <c r="BM37" s="191">
        <v>742100</v>
      </c>
      <c r="BN37" s="935"/>
      <c r="BO37" s="192">
        <v>7420</v>
      </c>
      <c r="BP37" s="193" t="s">
        <v>245</v>
      </c>
      <c r="BQ37" s="194" t="s">
        <v>246</v>
      </c>
      <c r="BR37" s="195" t="s">
        <v>244</v>
      </c>
      <c r="BS37" s="196" t="s">
        <v>247</v>
      </c>
      <c r="BT37" s="193" t="s">
        <v>244</v>
      </c>
      <c r="BU37" s="197">
        <v>1.9</v>
      </c>
      <c r="BV37" s="214"/>
      <c r="BW37" s="962"/>
      <c r="BX37" s="189"/>
      <c r="BY37" s="935"/>
      <c r="BZ37" s="991"/>
      <c r="CA37" s="935"/>
      <c r="CB37" s="995"/>
      <c r="CC37" s="923"/>
      <c r="CD37" s="923"/>
      <c r="CE37" s="923"/>
      <c r="CF37" s="920"/>
      <c r="CG37" s="923"/>
      <c r="CH37" s="987"/>
      <c r="CI37" s="989"/>
      <c r="CJ37" s="932"/>
      <c r="CK37" s="1013"/>
      <c r="CL37" s="989"/>
      <c r="CM37" s="1011"/>
      <c r="CN37" s="1012"/>
      <c r="CO37" s="1013"/>
      <c r="CP37" s="935"/>
      <c r="CQ37" s="1055"/>
      <c r="CR37" s="935"/>
      <c r="CS37" s="1014"/>
      <c r="CT37" s="935"/>
      <c r="CU37" s="1055"/>
      <c r="CV37" s="935"/>
      <c r="CW37" s="995"/>
      <c r="CX37" s="1017"/>
      <c r="CY37" s="923"/>
      <c r="CZ37" s="1017"/>
      <c r="DA37" s="920"/>
      <c r="DB37" s="1017"/>
      <c r="DC37" s="987"/>
      <c r="DD37" s="993"/>
      <c r="DE37" s="1023"/>
      <c r="DF37" s="1025"/>
      <c r="DG37" s="1025"/>
      <c r="DH37" s="1049"/>
      <c r="DI37" s="203"/>
      <c r="DJ37" s="205">
        <v>0.75</v>
      </c>
      <c r="DK37" s="184"/>
      <c r="DL37" s="184"/>
    </row>
    <row r="38" spans="1:116" s="185" customFormat="1" ht="17.45" customHeight="1">
      <c r="A38" s="951"/>
      <c r="B38" s="1118"/>
      <c r="C38" s="1028"/>
      <c r="D38" s="949"/>
      <c r="E38" s="951"/>
      <c r="F38" s="177"/>
      <c r="G38" s="991"/>
      <c r="H38" s="1005"/>
      <c r="I38" s="991"/>
      <c r="J38" s="1005"/>
      <c r="K38" s="935"/>
      <c r="L38" s="1000"/>
      <c r="M38" s="1044"/>
      <c r="N38" s="939"/>
      <c r="O38" s="923"/>
      <c r="P38" s="923"/>
      <c r="Q38" s="920"/>
      <c r="R38" s="923"/>
      <c r="S38" s="1034"/>
      <c r="T38" s="1034"/>
      <c r="U38" s="1000"/>
      <c r="V38" s="1044"/>
      <c r="W38" s="939"/>
      <c r="X38" s="923"/>
      <c r="Y38" s="923"/>
      <c r="Z38" s="920"/>
      <c r="AA38" s="923"/>
      <c r="AB38" s="1034"/>
      <c r="AC38" s="979"/>
      <c r="AD38" s="962"/>
      <c r="AE38" s="1037"/>
      <c r="AF38" s="1039"/>
      <c r="AG38" s="1042"/>
      <c r="AH38" s="1044"/>
      <c r="AI38" s="939"/>
      <c r="AJ38" s="923"/>
      <c r="AK38" s="923"/>
      <c r="AL38" s="920"/>
      <c r="AM38" s="923"/>
      <c r="AN38" s="1034"/>
      <c r="AO38" s="979"/>
      <c r="AP38" s="198"/>
      <c r="AQ38" s="198"/>
      <c r="AR38" s="198"/>
      <c r="AS38" s="198"/>
      <c r="AT38" s="198"/>
      <c r="AU38" s="198"/>
      <c r="AV38" s="198"/>
      <c r="AW38" s="198"/>
      <c r="AX38" s="198"/>
      <c r="AY38" s="200"/>
      <c r="AZ38" s="198"/>
      <c r="BA38" s="198"/>
      <c r="BB38" s="198"/>
      <c r="BC38" s="198"/>
      <c r="BD38" s="198"/>
      <c r="BE38" s="198"/>
      <c r="BF38" s="198"/>
      <c r="BG38" s="198"/>
      <c r="BH38" s="198"/>
      <c r="BI38" s="198"/>
      <c r="BJ38" s="997"/>
      <c r="BK38" s="178"/>
      <c r="BL38" s="190" t="s">
        <v>264</v>
      </c>
      <c r="BM38" s="191">
        <v>784700</v>
      </c>
      <c r="BN38" s="935"/>
      <c r="BO38" s="192">
        <v>7840</v>
      </c>
      <c r="BP38" s="193" t="s">
        <v>245</v>
      </c>
      <c r="BQ38" s="194" t="s">
        <v>246</v>
      </c>
      <c r="BR38" s="195" t="s">
        <v>244</v>
      </c>
      <c r="BS38" s="196" t="s">
        <v>247</v>
      </c>
      <c r="BT38" s="193" t="s">
        <v>244</v>
      </c>
      <c r="BU38" s="197">
        <v>2</v>
      </c>
      <c r="BV38" s="214"/>
      <c r="BW38" s="962"/>
      <c r="BX38" s="189"/>
      <c r="BY38" s="935"/>
      <c r="BZ38" s="991"/>
      <c r="CA38" s="935"/>
      <c r="CB38" s="995"/>
      <c r="CC38" s="923"/>
      <c r="CD38" s="923"/>
      <c r="CE38" s="923"/>
      <c r="CF38" s="920"/>
      <c r="CG38" s="923"/>
      <c r="CH38" s="987"/>
      <c r="CI38" s="989"/>
      <c r="CJ38" s="932"/>
      <c r="CK38" s="1013"/>
      <c r="CL38" s="989"/>
      <c r="CM38" s="1011" t="s">
        <v>298</v>
      </c>
      <c r="CN38" s="1012">
        <v>11000</v>
      </c>
      <c r="CO38" s="1013">
        <v>12300</v>
      </c>
      <c r="CP38" s="935"/>
      <c r="CQ38" s="1055"/>
      <c r="CR38" s="935"/>
      <c r="CS38" s="1014"/>
      <c r="CT38" s="935"/>
      <c r="CU38" s="1055"/>
      <c r="CV38" s="935"/>
      <c r="CW38" s="995"/>
      <c r="CX38" s="1017"/>
      <c r="CY38" s="923"/>
      <c r="CZ38" s="1017"/>
      <c r="DA38" s="920"/>
      <c r="DB38" s="1017"/>
      <c r="DC38" s="987"/>
      <c r="DD38" s="993"/>
      <c r="DE38" s="1023"/>
      <c r="DF38" s="1025"/>
      <c r="DG38" s="1025"/>
      <c r="DH38" s="1049"/>
      <c r="DI38" s="203"/>
      <c r="DJ38" s="204" t="s">
        <v>305</v>
      </c>
      <c r="DK38" s="184"/>
      <c r="DL38" s="184"/>
    </row>
    <row r="39" spans="1:116" s="185" customFormat="1" ht="17.45" customHeight="1">
      <c r="A39" s="1064"/>
      <c r="B39" s="1119"/>
      <c r="C39" s="1029"/>
      <c r="D39" s="1030"/>
      <c r="E39" s="1064"/>
      <c r="F39" s="177"/>
      <c r="G39" s="991"/>
      <c r="H39" s="1006"/>
      <c r="I39" s="991"/>
      <c r="J39" s="1006"/>
      <c r="K39" s="935"/>
      <c r="L39" s="1048"/>
      <c r="M39" s="1045"/>
      <c r="N39" s="1046"/>
      <c r="O39" s="1031"/>
      <c r="P39" s="1031"/>
      <c r="Q39" s="1032"/>
      <c r="R39" s="1031"/>
      <c r="S39" s="1035"/>
      <c r="T39" s="1035"/>
      <c r="U39" s="1048"/>
      <c r="V39" s="1045"/>
      <c r="W39" s="1046"/>
      <c r="X39" s="1031"/>
      <c r="Y39" s="1031"/>
      <c r="Z39" s="1032"/>
      <c r="AA39" s="1031"/>
      <c r="AB39" s="1035"/>
      <c r="AC39" s="980"/>
      <c r="AD39" s="962"/>
      <c r="AE39" s="1037"/>
      <c r="AF39" s="1040"/>
      <c r="AG39" s="1042"/>
      <c r="AH39" s="1045"/>
      <c r="AI39" s="1046"/>
      <c r="AJ39" s="1031"/>
      <c r="AK39" s="1031"/>
      <c r="AL39" s="1032"/>
      <c r="AM39" s="1031"/>
      <c r="AN39" s="1035"/>
      <c r="AO39" s="980"/>
      <c r="AP39" s="198"/>
      <c r="AQ39" s="198"/>
      <c r="AR39" s="198"/>
      <c r="AS39" s="198"/>
      <c r="AT39" s="198"/>
      <c r="AU39" s="198"/>
      <c r="AV39" s="198"/>
      <c r="AW39" s="198"/>
      <c r="AX39" s="198"/>
      <c r="AY39" s="201"/>
      <c r="AZ39" s="198"/>
      <c r="BA39" s="198"/>
      <c r="BB39" s="198"/>
      <c r="BC39" s="198"/>
      <c r="BD39" s="198"/>
      <c r="BE39" s="198"/>
      <c r="BF39" s="198"/>
      <c r="BG39" s="198"/>
      <c r="BH39" s="198"/>
      <c r="BI39" s="198"/>
      <c r="BJ39" s="997"/>
      <c r="BK39" s="178"/>
      <c r="BL39" s="206" t="s">
        <v>265</v>
      </c>
      <c r="BM39" s="207">
        <v>827200</v>
      </c>
      <c r="BN39" s="935"/>
      <c r="BO39" s="208">
        <v>8270</v>
      </c>
      <c r="BP39" s="209" t="s">
        <v>245</v>
      </c>
      <c r="BQ39" s="210" t="s">
        <v>246</v>
      </c>
      <c r="BR39" s="211" t="s">
        <v>244</v>
      </c>
      <c r="BS39" s="212" t="s">
        <v>247</v>
      </c>
      <c r="BT39" s="209" t="s">
        <v>244</v>
      </c>
      <c r="BU39" s="197">
        <v>2</v>
      </c>
      <c r="BV39" s="214"/>
      <c r="BW39" s="962"/>
      <c r="BX39" s="189"/>
      <c r="BY39" s="935"/>
      <c r="BZ39" s="992"/>
      <c r="CA39" s="935"/>
      <c r="CB39" s="996"/>
      <c r="CC39" s="983"/>
      <c r="CD39" s="983"/>
      <c r="CE39" s="983"/>
      <c r="CF39" s="985"/>
      <c r="CG39" s="983"/>
      <c r="CH39" s="988"/>
      <c r="CI39" s="989"/>
      <c r="CJ39" s="1057"/>
      <c r="CK39" s="1053"/>
      <c r="CL39" s="989"/>
      <c r="CM39" s="1051"/>
      <c r="CN39" s="1052"/>
      <c r="CO39" s="1053"/>
      <c r="CP39" s="935"/>
      <c r="CQ39" s="1056"/>
      <c r="CR39" s="935"/>
      <c r="CS39" s="1015"/>
      <c r="CT39" s="935"/>
      <c r="CU39" s="1055"/>
      <c r="CV39" s="935"/>
      <c r="CW39" s="996"/>
      <c r="CX39" s="1018"/>
      <c r="CY39" s="983"/>
      <c r="CZ39" s="1018"/>
      <c r="DA39" s="985"/>
      <c r="DB39" s="1018"/>
      <c r="DC39" s="988"/>
      <c r="DD39" s="993"/>
      <c r="DE39" s="1024"/>
      <c r="DF39" s="1026"/>
      <c r="DG39" s="1026"/>
      <c r="DH39" s="1050"/>
      <c r="DI39" s="203"/>
      <c r="DJ39" s="205">
        <v>0.7</v>
      </c>
      <c r="DK39" s="184"/>
      <c r="DL39" s="184"/>
    </row>
    <row r="40" spans="1:116" s="185" customFormat="1" ht="17.45" customHeight="1">
      <c r="A40" s="950" t="s">
        <v>172</v>
      </c>
      <c r="B40" s="1117" t="s">
        <v>267</v>
      </c>
      <c r="C40" s="946" t="s">
        <v>290</v>
      </c>
      <c r="D40" s="948" t="s">
        <v>250</v>
      </c>
      <c r="E40" s="950" t="s">
        <v>291</v>
      </c>
      <c r="F40" s="177"/>
      <c r="G40" s="952">
        <v>230700</v>
      </c>
      <c r="H40" s="954">
        <v>318540</v>
      </c>
      <c r="I40" s="952">
        <v>225900</v>
      </c>
      <c r="J40" s="954">
        <v>313740</v>
      </c>
      <c r="K40" s="935" t="s">
        <v>244</v>
      </c>
      <c r="L40" s="931">
        <v>2190</v>
      </c>
      <c r="M40" s="933">
        <v>3060</v>
      </c>
      <c r="N40" s="938" t="s">
        <v>245</v>
      </c>
      <c r="O40" s="922" t="s">
        <v>246</v>
      </c>
      <c r="P40" s="922" t="s">
        <v>244</v>
      </c>
      <c r="Q40" s="919" t="s">
        <v>247</v>
      </c>
      <c r="R40" s="922" t="s">
        <v>244</v>
      </c>
      <c r="S40" s="925">
        <v>3.1</v>
      </c>
      <c r="T40" s="928">
        <v>2.2000000000000002</v>
      </c>
      <c r="U40" s="931">
        <v>2140</v>
      </c>
      <c r="V40" s="933">
        <v>3010</v>
      </c>
      <c r="W40" s="938" t="s">
        <v>245</v>
      </c>
      <c r="X40" s="922" t="s">
        <v>246</v>
      </c>
      <c r="Y40" s="922" t="s">
        <v>244</v>
      </c>
      <c r="Z40" s="919" t="s">
        <v>247</v>
      </c>
      <c r="AA40" s="922" t="s">
        <v>244</v>
      </c>
      <c r="AB40" s="925">
        <v>3</v>
      </c>
      <c r="AC40" s="959">
        <v>2.1</v>
      </c>
      <c r="AD40" s="962" t="s">
        <v>244</v>
      </c>
      <c r="AE40" s="963">
        <v>175690</v>
      </c>
      <c r="AF40" s="965">
        <v>87840</v>
      </c>
      <c r="AG40" s="967">
        <v>1750</v>
      </c>
      <c r="AH40" s="933">
        <v>870</v>
      </c>
      <c r="AI40" s="938" t="s">
        <v>245</v>
      </c>
      <c r="AJ40" s="922" t="s">
        <v>246</v>
      </c>
      <c r="AK40" s="922" t="s">
        <v>244</v>
      </c>
      <c r="AL40" s="919" t="s">
        <v>247</v>
      </c>
      <c r="AM40" s="922" t="s">
        <v>244</v>
      </c>
      <c r="AN40" s="925">
        <v>2.7</v>
      </c>
      <c r="AO40" s="959">
        <v>2.8</v>
      </c>
      <c r="AP40" s="972" t="s">
        <v>244</v>
      </c>
      <c r="AQ40" s="969">
        <v>158120</v>
      </c>
      <c r="AR40" s="972" t="s">
        <v>244</v>
      </c>
      <c r="AS40" s="973">
        <v>1580</v>
      </c>
      <c r="AT40" s="922" t="s">
        <v>245</v>
      </c>
      <c r="AU40" s="922" t="s">
        <v>246</v>
      </c>
      <c r="AV40" s="922" t="s">
        <v>244</v>
      </c>
      <c r="AW40" s="919" t="s">
        <v>247</v>
      </c>
      <c r="AX40" s="922" t="s">
        <v>244</v>
      </c>
      <c r="AY40" s="978">
        <v>2.7</v>
      </c>
      <c r="AZ40" s="972" t="s">
        <v>244</v>
      </c>
      <c r="BA40" s="969">
        <v>17560</v>
      </c>
      <c r="BB40" s="972" t="s">
        <v>244</v>
      </c>
      <c r="BC40" s="973">
        <v>170</v>
      </c>
      <c r="BD40" s="922" t="s">
        <v>245</v>
      </c>
      <c r="BE40" s="922" t="s">
        <v>246</v>
      </c>
      <c r="BF40" s="922" t="s">
        <v>244</v>
      </c>
      <c r="BG40" s="919" t="s">
        <v>247</v>
      </c>
      <c r="BH40" s="922" t="s">
        <v>244</v>
      </c>
      <c r="BI40" s="978">
        <v>2.6</v>
      </c>
      <c r="BJ40" s="993" t="s">
        <v>201</v>
      </c>
      <c r="BK40" s="178"/>
      <c r="BL40" s="998" t="s">
        <v>251</v>
      </c>
      <c r="BM40" s="999"/>
      <c r="BN40" s="935" t="s">
        <v>244</v>
      </c>
      <c r="BO40" s="179"/>
      <c r="BP40" s="180"/>
      <c r="BQ40" s="180"/>
      <c r="BR40" s="180"/>
      <c r="BS40" s="180"/>
      <c r="BT40" s="180"/>
      <c r="BU40" s="181"/>
      <c r="BV40" s="214"/>
      <c r="BW40" s="962" t="s">
        <v>248</v>
      </c>
      <c r="BX40" s="183"/>
      <c r="BY40" s="935" t="s">
        <v>244</v>
      </c>
      <c r="BZ40" s="990">
        <v>45150</v>
      </c>
      <c r="CA40" s="935" t="s">
        <v>244</v>
      </c>
      <c r="CB40" s="994">
        <v>390</v>
      </c>
      <c r="CC40" s="982" t="s">
        <v>245</v>
      </c>
      <c r="CD40" s="982" t="s">
        <v>246</v>
      </c>
      <c r="CE40" s="982" t="s">
        <v>244</v>
      </c>
      <c r="CF40" s="984" t="s">
        <v>247</v>
      </c>
      <c r="CG40" s="982" t="s">
        <v>244</v>
      </c>
      <c r="CH40" s="986">
        <v>6.4</v>
      </c>
      <c r="CI40" s="989" t="s">
        <v>244</v>
      </c>
      <c r="CJ40" s="931">
        <v>3400</v>
      </c>
      <c r="CK40" s="1058">
        <v>3700</v>
      </c>
      <c r="CL40" s="989" t="s">
        <v>244</v>
      </c>
      <c r="CM40" s="1059" t="s">
        <v>292</v>
      </c>
      <c r="CN40" s="1060">
        <v>20300</v>
      </c>
      <c r="CO40" s="1058">
        <v>22600</v>
      </c>
      <c r="CP40" s="935" t="s">
        <v>249</v>
      </c>
      <c r="CQ40" s="1054">
        <v>2110</v>
      </c>
      <c r="CR40" s="935" t="s">
        <v>249</v>
      </c>
      <c r="CS40" s="1009" t="s">
        <v>300</v>
      </c>
      <c r="CT40" s="935" t="s">
        <v>249</v>
      </c>
      <c r="CU40" s="1054">
        <v>42030</v>
      </c>
      <c r="CV40" s="935" t="s">
        <v>201</v>
      </c>
      <c r="CW40" s="994">
        <v>420</v>
      </c>
      <c r="CX40" s="1016" t="s">
        <v>245</v>
      </c>
      <c r="CY40" s="982" t="s">
        <v>246</v>
      </c>
      <c r="CZ40" s="1016" t="s">
        <v>244</v>
      </c>
      <c r="DA40" s="984" t="s">
        <v>247</v>
      </c>
      <c r="DB40" s="1016" t="s">
        <v>244</v>
      </c>
      <c r="DC40" s="986">
        <v>0.9</v>
      </c>
      <c r="DD40" s="993" t="s">
        <v>249</v>
      </c>
      <c r="DE40" s="1019" t="s">
        <v>357</v>
      </c>
      <c r="DF40" s="1021" t="s">
        <v>357</v>
      </c>
      <c r="DG40" s="1021" t="s">
        <v>357</v>
      </c>
      <c r="DH40" s="1067" t="s">
        <v>357</v>
      </c>
      <c r="DI40" s="935"/>
      <c r="DJ40" s="1009" t="s">
        <v>306</v>
      </c>
      <c r="DK40" s="184"/>
      <c r="DL40" s="184"/>
    </row>
    <row r="41" spans="1:116" s="185" customFormat="1" ht="17.45" customHeight="1">
      <c r="A41" s="951"/>
      <c r="B41" s="1118"/>
      <c r="C41" s="947"/>
      <c r="D41" s="949"/>
      <c r="E41" s="951"/>
      <c r="F41" s="177"/>
      <c r="G41" s="953"/>
      <c r="H41" s="955"/>
      <c r="I41" s="953"/>
      <c r="J41" s="955"/>
      <c r="K41" s="935"/>
      <c r="L41" s="932"/>
      <c r="M41" s="934"/>
      <c r="N41" s="939"/>
      <c r="O41" s="923"/>
      <c r="P41" s="923"/>
      <c r="Q41" s="920"/>
      <c r="R41" s="923"/>
      <c r="S41" s="926"/>
      <c r="T41" s="929"/>
      <c r="U41" s="932"/>
      <c r="V41" s="934"/>
      <c r="W41" s="939"/>
      <c r="X41" s="923"/>
      <c r="Y41" s="923"/>
      <c r="Z41" s="920"/>
      <c r="AA41" s="923"/>
      <c r="AB41" s="926"/>
      <c r="AC41" s="960"/>
      <c r="AD41" s="962"/>
      <c r="AE41" s="964"/>
      <c r="AF41" s="966"/>
      <c r="AG41" s="968"/>
      <c r="AH41" s="934"/>
      <c r="AI41" s="939"/>
      <c r="AJ41" s="923"/>
      <c r="AK41" s="923"/>
      <c r="AL41" s="920"/>
      <c r="AM41" s="923"/>
      <c r="AN41" s="926"/>
      <c r="AO41" s="960"/>
      <c r="AP41" s="972"/>
      <c r="AQ41" s="970"/>
      <c r="AR41" s="972"/>
      <c r="AS41" s="974"/>
      <c r="AT41" s="923"/>
      <c r="AU41" s="923"/>
      <c r="AV41" s="923"/>
      <c r="AW41" s="920"/>
      <c r="AX41" s="923"/>
      <c r="AY41" s="979"/>
      <c r="AZ41" s="972"/>
      <c r="BA41" s="970"/>
      <c r="BB41" s="972"/>
      <c r="BC41" s="974"/>
      <c r="BD41" s="923"/>
      <c r="BE41" s="923"/>
      <c r="BF41" s="923"/>
      <c r="BG41" s="920"/>
      <c r="BH41" s="923"/>
      <c r="BI41" s="979"/>
      <c r="BJ41" s="993"/>
      <c r="BK41" s="178"/>
      <c r="BL41" s="1000"/>
      <c r="BM41" s="1001"/>
      <c r="BN41" s="935"/>
      <c r="BO41" s="186"/>
      <c r="BP41" s="187"/>
      <c r="BQ41" s="187"/>
      <c r="BR41" s="187"/>
      <c r="BS41" s="187"/>
      <c r="BT41" s="187"/>
      <c r="BU41" s="188"/>
      <c r="BV41" s="214"/>
      <c r="BW41" s="962"/>
      <c r="BX41" s="189"/>
      <c r="BY41" s="935"/>
      <c r="BZ41" s="991"/>
      <c r="CA41" s="935"/>
      <c r="CB41" s="995"/>
      <c r="CC41" s="923"/>
      <c r="CD41" s="923"/>
      <c r="CE41" s="923"/>
      <c r="CF41" s="920"/>
      <c r="CG41" s="923"/>
      <c r="CH41" s="987"/>
      <c r="CI41" s="989"/>
      <c r="CJ41" s="932"/>
      <c r="CK41" s="1013"/>
      <c r="CL41" s="989"/>
      <c r="CM41" s="1011"/>
      <c r="CN41" s="1012"/>
      <c r="CO41" s="1013"/>
      <c r="CP41" s="935"/>
      <c r="CQ41" s="1055"/>
      <c r="CR41" s="935"/>
      <c r="CS41" s="1010"/>
      <c r="CT41" s="935"/>
      <c r="CU41" s="1055"/>
      <c r="CV41" s="935"/>
      <c r="CW41" s="995"/>
      <c r="CX41" s="1017"/>
      <c r="CY41" s="923"/>
      <c r="CZ41" s="1017"/>
      <c r="DA41" s="920"/>
      <c r="DB41" s="1017"/>
      <c r="DC41" s="987"/>
      <c r="DD41" s="993"/>
      <c r="DE41" s="1020"/>
      <c r="DF41" s="1022"/>
      <c r="DG41" s="1022"/>
      <c r="DH41" s="1068"/>
      <c r="DI41" s="935"/>
      <c r="DJ41" s="1010"/>
      <c r="DK41" s="184"/>
      <c r="DL41" s="184"/>
    </row>
    <row r="42" spans="1:116" s="185" customFormat="1" ht="17.45" customHeight="1">
      <c r="A42" s="951"/>
      <c r="B42" s="1118"/>
      <c r="C42" s="947"/>
      <c r="D42" s="949"/>
      <c r="E42" s="951"/>
      <c r="F42" s="177"/>
      <c r="G42" s="953"/>
      <c r="H42" s="955"/>
      <c r="I42" s="953"/>
      <c r="J42" s="955"/>
      <c r="K42" s="935"/>
      <c r="L42" s="932"/>
      <c r="M42" s="934"/>
      <c r="N42" s="939"/>
      <c r="O42" s="923"/>
      <c r="P42" s="923"/>
      <c r="Q42" s="920"/>
      <c r="R42" s="923"/>
      <c r="S42" s="926"/>
      <c r="T42" s="929"/>
      <c r="U42" s="932"/>
      <c r="V42" s="934"/>
      <c r="W42" s="939"/>
      <c r="X42" s="923"/>
      <c r="Y42" s="923"/>
      <c r="Z42" s="920"/>
      <c r="AA42" s="923"/>
      <c r="AB42" s="926"/>
      <c r="AC42" s="960"/>
      <c r="AD42" s="962"/>
      <c r="AE42" s="964"/>
      <c r="AF42" s="966"/>
      <c r="AG42" s="968"/>
      <c r="AH42" s="934"/>
      <c r="AI42" s="939"/>
      <c r="AJ42" s="923"/>
      <c r="AK42" s="923"/>
      <c r="AL42" s="920"/>
      <c r="AM42" s="923"/>
      <c r="AN42" s="926"/>
      <c r="AO42" s="960"/>
      <c r="AP42" s="972"/>
      <c r="AQ42" s="970"/>
      <c r="AR42" s="972"/>
      <c r="AS42" s="974"/>
      <c r="AT42" s="923"/>
      <c r="AU42" s="923"/>
      <c r="AV42" s="923"/>
      <c r="AW42" s="920"/>
      <c r="AX42" s="923"/>
      <c r="AY42" s="979"/>
      <c r="AZ42" s="972"/>
      <c r="BA42" s="970"/>
      <c r="BB42" s="972"/>
      <c r="BC42" s="974"/>
      <c r="BD42" s="923"/>
      <c r="BE42" s="923"/>
      <c r="BF42" s="923"/>
      <c r="BG42" s="920"/>
      <c r="BH42" s="923"/>
      <c r="BI42" s="979"/>
      <c r="BJ42" s="993"/>
      <c r="BK42" s="178"/>
      <c r="BL42" s="190" t="s">
        <v>252</v>
      </c>
      <c r="BM42" s="191">
        <v>293000</v>
      </c>
      <c r="BN42" s="935"/>
      <c r="BO42" s="192">
        <v>2930</v>
      </c>
      <c r="BP42" s="193" t="s">
        <v>245</v>
      </c>
      <c r="BQ42" s="194" t="s">
        <v>246</v>
      </c>
      <c r="BR42" s="195" t="s">
        <v>244</v>
      </c>
      <c r="BS42" s="196" t="s">
        <v>247</v>
      </c>
      <c r="BT42" s="193" t="s">
        <v>244</v>
      </c>
      <c r="BU42" s="197">
        <v>1.9</v>
      </c>
      <c r="BV42" s="214"/>
      <c r="BW42" s="962"/>
      <c r="BX42" s="189"/>
      <c r="BY42" s="935"/>
      <c r="BZ42" s="991"/>
      <c r="CA42" s="935"/>
      <c r="CB42" s="995"/>
      <c r="CC42" s="923"/>
      <c r="CD42" s="923"/>
      <c r="CE42" s="923"/>
      <c r="CF42" s="920"/>
      <c r="CG42" s="923"/>
      <c r="CH42" s="987"/>
      <c r="CI42" s="989"/>
      <c r="CJ42" s="932"/>
      <c r="CK42" s="1013"/>
      <c r="CL42" s="989"/>
      <c r="CM42" s="1011" t="s">
        <v>295</v>
      </c>
      <c r="CN42" s="1012">
        <v>11200</v>
      </c>
      <c r="CO42" s="1013">
        <v>12400</v>
      </c>
      <c r="CP42" s="935"/>
      <c r="CQ42" s="1055"/>
      <c r="CR42" s="935"/>
      <c r="CS42" s="1010"/>
      <c r="CT42" s="935"/>
      <c r="CU42" s="1055"/>
      <c r="CV42" s="935"/>
      <c r="CW42" s="995"/>
      <c r="CX42" s="1017"/>
      <c r="CY42" s="923"/>
      <c r="CZ42" s="1017"/>
      <c r="DA42" s="920"/>
      <c r="DB42" s="1017"/>
      <c r="DC42" s="987"/>
      <c r="DD42" s="993"/>
      <c r="DE42" s="1020"/>
      <c r="DF42" s="1022"/>
      <c r="DG42" s="1022"/>
      <c r="DH42" s="1068"/>
      <c r="DI42" s="935"/>
      <c r="DJ42" s="1010"/>
      <c r="DK42" s="184"/>
      <c r="DL42" s="184"/>
    </row>
    <row r="43" spans="1:116" s="185" customFormat="1" ht="17.45" customHeight="1">
      <c r="A43" s="951"/>
      <c r="B43" s="1118"/>
      <c r="C43" s="947"/>
      <c r="D43" s="949"/>
      <c r="E43" s="951"/>
      <c r="F43" s="177"/>
      <c r="G43" s="953"/>
      <c r="H43" s="955"/>
      <c r="I43" s="953"/>
      <c r="J43" s="955"/>
      <c r="K43" s="935"/>
      <c r="L43" s="932"/>
      <c r="M43" s="934"/>
      <c r="N43" s="940"/>
      <c r="O43" s="924"/>
      <c r="P43" s="924"/>
      <c r="Q43" s="921"/>
      <c r="R43" s="924"/>
      <c r="S43" s="927"/>
      <c r="T43" s="930"/>
      <c r="U43" s="932"/>
      <c r="V43" s="934"/>
      <c r="W43" s="940"/>
      <c r="X43" s="924"/>
      <c r="Y43" s="924"/>
      <c r="Z43" s="921"/>
      <c r="AA43" s="924"/>
      <c r="AB43" s="927"/>
      <c r="AC43" s="961"/>
      <c r="AD43" s="962"/>
      <c r="AE43" s="964"/>
      <c r="AF43" s="966"/>
      <c r="AG43" s="968"/>
      <c r="AH43" s="934"/>
      <c r="AI43" s="940"/>
      <c r="AJ43" s="924"/>
      <c r="AK43" s="924"/>
      <c r="AL43" s="921"/>
      <c r="AM43" s="924"/>
      <c r="AN43" s="927"/>
      <c r="AO43" s="961"/>
      <c r="AP43" s="972"/>
      <c r="AQ43" s="971"/>
      <c r="AR43" s="972"/>
      <c r="AS43" s="975"/>
      <c r="AT43" s="976"/>
      <c r="AU43" s="976"/>
      <c r="AV43" s="976"/>
      <c r="AW43" s="977"/>
      <c r="AX43" s="976"/>
      <c r="AY43" s="980"/>
      <c r="AZ43" s="972"/>
      <c r="BA43" s="971"/>
      <c r="BB43" s="972"/>
      <c r="BC43" s="975"/>
      <c r="BD43" s="976"/>
      <c r="BE43" s="976"/>
      <c r="BF43" s="976"/>
      <c r="BG43" s="977"/>
      <c r="BH43" s="976"/>
      <c r="BI43" s="980"/>
      <c r="BJ43" s="993"/>
      <c r="BK43" s="178"/>
      <c r="BL43" s="190" t="s">
        <v>296</v>
      </c>
      <c r="BM43" s="191">
        <v>314200</v>
      </c>
      <c r="BN43" s="935"/>
      <c r="BO43" s="192">
        <v>3140</v>
      </c>
      <c r="BP43" s="193" t="s">
        <v>245</v>
      </c>
      <c r="BQ43" s="194" t="s">
        <v>246</v>
      </c>
      <c r="BR43" s="195" t="s">
        <v>244</v>
      </c>
      <c r="BS43" s="196" t="s">
        <v>247</v>
      </c>
      <c r="BT43" s="193" t="s">
        <v>244</v>
      </c>
      <c r="BU43" s="197">
        <v>1.8</v>
      </c>
      <c r="BV43" s="214"/>
      <c r="BW43" s="962"/>
      <c r="BX43" s="189"/>
      <c r="BY43" s="935"/>
      <c r="BZ43" s="991"/>
      <c r="CA43" s="935"/>
      <c r="CB43" s="995"/>
      <c r="CC43" s="923"/>
      <c r="CD43" s="923"/>
      <c r="CE43" s="923"/>
      <c r="CF43" s="920"/>
      <c r="CG43" s="923"/>
      <c r="CH43" s="987"/>
      <c r="CI43" s="989"/>
      <c r="CJ43" s="932"/>
      <c r="CK43" s="1013"/>
      <c r="CL43" s="989"/>
      <c r="CM43" s="1011"/>
      <c r="CN43" s="1012"/>
      <c r="CO43" s="1013"/>
      <c r="CP43" s="935"/>
      <c r="CQ43" s="1055"/>
      <c r="CR43" s="935"/>
      <c r="CS43" s="1010"/>
      <c r="CT43" s="935"/>
      <c r="CU43" s="1055"/>
      <c r="CV43" s="935"/>
      <c r="CW43" s="995"/>
      <c r="CX43" s="1017"/>
      <c r="CY43" s="923"/>
      <c r="CZ43" s="1017"/>
      <c r="DA43" s="920"/>
      <c r="DB43" s="1017"/>
      <c r="DC43" s="987"/>
      <c r="DD43" s="993"/>
      <c r="DE43" s="1020"/>
      <c r="DF43" s="1022"/>
      <c r="DG43" s="1022"/>
      <c r="DH43" s="1068"/>
      <c r="DI43" s="935"/>
      <c r="DJ43" s="1010"/>
      <c r="DK43" s="184"/>
      <c r="DL43" s="184"/>
    </row>
    <row r="44" spans="1:116" s="185" customFormat="1" ht="17.45" customHeight="1">
      <c r="A44" s="1002" t="s">
        <v>173</v>
      </c>
      <c r="B44" s="1118"/>
      <c r="C44" s="947"/>
      <c r="D44" s="949"/>
      <c r="E44" s="1002" t="s">
        <v>50</v>
      </c>
      <c r="F44" s="177"/>
      <c r="G44" s="1003">
        <v>318540</v>
      </c>
      <c r="H44" s="1004"/>
      <c r="I44" s="1003">
        <v>313740</v>
      </c>
      <c r="J44" s="1004"/>
      <c r="K44" s="935" t="s">
        <v>244</v>
      </c>
      <c r="L44" s="1047">
        <v>3060</v>
      </c>
      <c r="M44" s="1043"/>
      <c r="N44" s="939" t="s">
        <v>245</v>
      </c>
      <c r="O44" s="923" t="s">
        <v>246</v>
      </c>
      <c r="P44" s="923" t="s">
        <v>244</v>
      </c>
      <c r="Q44" s="920" t="s">
        <v>247</v>
      </c>
      <c r="R44" s="923" t="s">
        <v>244</v>
      </c>
      <c r="S44" s="1033">
        <v>2.2000000000000002</v>
      </c>
      <c r="T44" s="1034"/>
      <c r="U44" s="1047">
        <v>3010</v>
      </c>
      <c r="V44" s="1043"/>
      <c r="W44" s="939" t="s">
        <v>245</v>
      </c>
      <c r="X44" s="923" t="s">
        <v>246</v>
      </c>
      <c r="Y44" s="923" t="s">
        <v>244</v>
      </c>
      <c r="Z44" s="920" t="s">
        <v>247</v>
      </c>
      <c r="AA44" s="923" t="s">
        <v>244</v>
      </c>
      <c r="AB44" s="1033">
        <v>2.1</v>
      </c>
      <c r="AC44" s="979"/>
      <c r="AD44" s="962" t="s">
        <v>244</v>
      </c>
      <c r="AE44" s="1036">
        <v>87840</v>
      </c>
      <c r="AF44" s="1038"/>
      <c r="AG44" s="1041">
        <v>870</v>
      </c>
      <c r="AH44" s="1043"/>
      <c r="AI44" s="939" t="s">
        <v>245</v>
      </c>
      <c r="AJ44" s="923" t="s">
        <v>246</v>
      </c>
      <c r="AK44" s="923" t="s">
        <v>244</v>
      </c>
      <c r="AL44" s="920" t="s">
        <v>247</v>
      </c>
      <c r="AM44" s="923" t="s">
        <v>244</v>
      </c>
      <c r="AN44" s="1033">
        <v>2.8</v>
      </c>
      <c r="AO44" s="979"/>
      <c r="AP44" s="198"/>
      <c r="AQ44" s="198"/>
      <c r="AR44" s="198"/>
      <c r="AS44" s="198"/>
      <c r="AT44" s="198"/>
      <c r="AU44" s="198"/>
      <c r="AV44" s="198"/>
      <c r="AW44" s="198"/>
      <c r="AX44" s="198"/>
      <c r="AY44" s="199"/>
      <c r="AZ44" s="198"/>
      <c r="BA44" s="198"/>
      <c r="BB44" s="198"/>
      <c r="BC44" s="198"/>
      <c r="BD44" s="198"/>
      <c r="BE44" s="198"/>
      <c r="BF44" s="198"/>
      <c r="BG44" s="198"/>
      <c r="BH44" s="198"/>
      <c r="BI44" s="198"/>
      <c r="BJ44" s="997"/>
      <c r="BK44" s="178"/>
      <c r="BL44" s="190" t="s">
        <v>253</v>
      </c>
      <c r="BM44" s="191">
        <v>356800</v>
      </c>
      <c r="BN44" s="935"/>
      <c r="BO44" s="192">
        <v>3560</v>
      </c>
      <c r="BP44" s="193" t="s">
        <v>245</v>
      </c>
      <c r="BQ44" s="194" t="s">
        <v>246</v>
      </c>
      <c r="BR44" s="195" t="s">
        <v>244</v>
      </c>
      <c r="BS44" s="196" t="s">
        <v>247</v>
      </c>
      <c r="BT44" s="193" t="s">
        <v>244</v>
      </c>
      <c r="BU44" s="197">
        <v>1.9</v>
      </c>
      <c r="BV44" s="214"/>
      <c r="BW44" s="962"/>
      <c r="BX44" s="189"/>
      <c r="BY44" s="935"/>
      <c r="BZ44" s="991"/>
      <c r="CA44" s="935"/>
      <c r="CB44" s="995"/>
      <c r="CC44" s="923"/>
      <c r="CD44" s="923"/>
      <c r="CE44" s="923"/>
      <c r="CF44" s="920"/>
      <c r="CG44" s="923"/>
      <c r="CH44" s="987"/>
      <c r="CI44" s="989"/>
      <c r="CJ44" s="932"/>
      <c r="CK44" s="1013"/>
      <c r="CL44" s="989"/>
      <c r="CM44" s="1011" t="s">
        <v>297</v>
      </c>
      <c r="CN44" s="1012">
        <v>9700</v>
      </c>
      <c r="CO44" s="1013">
        <v>10800</v>
      </c>
      <c r="CP44" s="935"/>
      <c r="CQ44" s="1055"/>
      <c r="CR44" s="935"/>
      <c r="CS44" s="1014">
        <v>0.08</v>
      </c>
      <c r="CT44" s="935"/>
      <c r="CU44" s="1055"/>
      <c r="CV44" s="935"/>
      <c r="CW44" s="995"/>
      <c r="CX44" s="1017"/>
      <c r="CY44" s="923"/>
      <c r="CZ44" s="1017"/>
      <c r="DA44" s="920"/>
      <c r="DB44" s="1017"/>
      <c r="DC44" s="987"/>
      <c r="DD44" s="993"/>
      <c r="DE44" s="1023">
        <v>0.01</v>
      </c>
      <c r="DF44" s="1025">
        <v>0.03</v>
      </c>
      <c r="DG44" s="1025">
        <v>0.04</v>
      </c>
      <c r="DH44" s="1049">
        <v>0.06</v>
      </c>
      <c r="DI44" s="935"/>
      <c r="DJ44" s="1014">
        <v>0.81</v>
      </c>
      <c r="DK44" s="184"/>
      <c r="DL44" s="184"/>
    </row>
    <row r="45" spans="1:116" s="185" customFormat="1" ht="17.45" customHeight="1">
      <c r="A45" s="951"/>
      <c r="B45" s="1118"/>
      <c r="C45" s="947"/>
      <c r="D45" s="949"/>
      <c r="E45" s="951"/>
      <c r="F45" s="177"/>
      <c r="G45" s="991"/>
      <c r="H45" s="1005"/>
      <c r="I45" s="991"/>
      <c r="J45" s="1005"/>
      <c r="K45" s="935"/>
      <c r="L45" s="1000"/>
      <c r="M45" s="1044"/>
      <c r="N45" s="939"/>
      <c r="O45" s="923"/>
      <c r="P45" s="923"/>
      <c r="Q45" s="920"/>
      <c r="R45" s="923"/>
      <c r="S45" s="1034"/>
      <c r="T45" s="1034"/>
      <c r="U45" s="1000"/>
      <c r="V45" s="1044"/>
      <c r="W45" s="939"/>
      <c r="X45" s="923"/>
      <c r="Y45" s="923"/>
      <c r="Z45" s="920"/>
      <c r="AA45" s="923"/>
      <c r="AB45" s="1034"/>
      <c r="AC45" s="979"/>
      <c r="AD45" s="962"/>
      <c r="AE45" s="1037"/>
      <c r="AF45" s="1039"/>
      <c r="AG45" s="1042"/>
      <c r="AH45" s="1044"/>
      <c r="AI45" s="939"/>
      <c r="AJ45" s="923"/>
      <c r="AK45" s="923"/>
      <c r="AL45" s="920"/>
      <c r="AM45" s="923"/>
      <c r="AN45" s="1034"/>
      <c r="AO45" s="979"/>
      <c r="AP45" s="198"/>
      <c r="AQ45" s="198"/>
      <c r="AR45" s="198"/>
      <c r="AS45" s="198"/>
      <c r="AT45" s="198"/>
      <c r="AU45" s="198"/>
      <c r="AV45" s="198"/>
      <c r="AW45" s="198"/>
      <c r="AX45" s="198"/>
      <c r="AY45" s="200"/>
      <c r="AZ45" s="198"/>
      <c r="BA45" s="198"/>
      <c r="BB45" s="198"/>
      <c r="BC45" s="198"/>
      <c r="BD45" s="198"/>
      <c r="BE45" s="198"/>
      <c r="BF45" s="198"/>
      <c r="BG45" s="198"/>
      <c r="BH45" s="198"/>
      <c r="BI45" s="198"/>
      <c r="BJ45" s="997"/>
      <c r="BK45" s="178"/>
      <c r="BL45" s="190" t="s">
        <v>254</v>
      </c>
      <c r="BM45" s="191">
        <v>399400</v>
      </c>
      <c r="BN45" s="935"/>
      <c r="BO45" s="192">
        <v>3990</v>
      </c>
      <c r="BP45" s="193" t="s">
        <v>245</v>
      </c>
      <c r="BQ45" s="194" t="s">
        <v>246</v>
      </c>
      <c r="BR45" s="195" t="s">
        <v>244</v>
      </c>
      <c r="BS45" s="196" t="s">
        <v>247</v>
      </c>
      <c r="BT45" s="193" t="s">
        <v>244</v>
      </c>
      <c r="BU45" s="197">
        <v>1.9</v>
      </c>
      <c r="BV45" s="214"/>
      <c r="BW45" s="962"/>
      <c r="BX45" s="189"/>
      <c r="BY45" s="935"/>
      <c r="BZ45" s="991"/>
      <c r="CA45" s="935"/>
      <c r="CB45" s="995"/>
      <c r="CC45" s="923"/>
      <c r="CD45" s="923"/>
      <c r="CE45" s="923"/>
      <c r="CF45" s="920"/>
      <c r="CG45" s="923"/>
      <c r="CH45" s="987"/>
      <c r="CI45" s="989"/>
      <c r="CJ45" s="932"/>
      <c r="CK45" s="1013"/>
      <c r="CL45" s="989"/>
      <c r="CM45" s="1011"/>
      <c r="CN45" s="1012"/>
      <c r="CO45" s="1013"/>
      <c r="CP45" s="935"/>
      <c r="CQ45" s="1055"/>
      <c r="CR45" s="935"/>
      <c r="CS45" s="1014"/>
      <c r="CT45" s="935"/>
      <c r="CU45" s="1055"/>
      <c r="CV45" s="935"/>
      <c r="CW45" s="995"/>
      <c r="CX45" s="1017"/>
      <c r="CY45" s="923"/>
      <c r="CZ45" s="1017"/>
      <c r="DA45" s="920"/>
      <c r="DB45" s="1017"/>
      <c r="DC45" s="987"/>
      <c r="DD45" s="993"/>
      <c r="DE45" s="1023"/>
      <c r="DF45" s="1025"/>
      <c r="DG45" s="1025"/>
      <c r="DH45" s="1049"/>
      <c r="DI45" s="935"/>
      <c r="DJ45" s="1014"/>
      <c r="DK45" s="184"/>
      <c r="DL45" s="184"/>
    </row>
    <row r="46" spans="1:116" s="185" customFormat="1" ht="17.45" customHeight="1">
      <c r="A46" s="951"/>
      <c r="B46" s="1118"/>
      <c r="C46" s="947"/>
      <c r="D46" s="949"/>
      <c r="E46" s="951"/>
      <c r="F46" s="177"/>
      <c r="G46" s="991"/>
      <c r="H46" s="1005"/>
      <c r="I46" s="991"/>
      <c r="J46" s="1005"/>
      <c r="K46" s="935"/>
      <c r="L46" s="1000"/>
      <c r="M46" s="1044"/>
      <c r="N46" s="939"/>
      <c r="O46" s="923"/>
      <c r="P46" s="923"/>
      <c r="Q46" s="920"/>
      <c r="R46" s="923"/>
      <c r="S46" s="1034"/>
      <c r="T46" s="1034"/>
      <c r="U46" s="1000"/>
      <c r="V46" s="1044"/>
      <c r="W46" s="939"/>
      <c r="X46" s="923"/>
      <c r="Y46" s="923"/>
      <c r="Z46" s="920"/>
      <c r="AA46" s="923"/>
      <c r="AB46" s="1034"/>
      <c r="AC46" s="979"/>
      <c r="AD46" s="962"/>
      <c r="AE46" s="1037"/>
      <c r="AF46" s="1039"/>
      <c r="AG46" s="1042"/>
      <c r="AH46" s="1044"/>
      <c r="AI46" s="939"/>
      <c r="AJ46" s="923"/>
      <c r="AK46" s="923"/>
      <c r="AL46" s="920"/>
      <c r="AM46" s="923"/>
      <c r="AN46" s="1034"/>
      <c r="AO46" s="979"/>
      <c r="AP46" s="198"/>
      <c r="AQ46" s="198"/>
      <c r="AR46" s="198"/>
      <c r="AS46" s="198"/>
      <c r="AT46" s="198"/>
      <c r="AU46" s="198"/>
      <c r="AV46" s="198"/>
      <c r="AW46" s="198"/>
      <c r="AX46" s="198"/>
      <c r="AY46" s="200"/>
      <c r="AZ46" s="198"/>
      <c r="BA46" s="198"/>
      <c r="BB46" s="198"/>
      <c r="BC46" s="198"/>
      <c r="BD46" s="198"/>
      <c r="BE46" s="198"/>
      <c r="BF46" s="198"/>
      <c r="BG46" s="198"/>
      <c r="BH46" s="198"/>
      <c r="BI46" s="198"/>
      <c r="BJ46" s="997"/>
      <c r="BK46" s="178"/>
      <c r="BL46" s="190" t="s">
        <v>255</v>
      </c>
      <c r="BM46" s="191">
        <v>442000</v>
      </c>
      <c r="BN46" s="935"/>
      <c r="BO46" s="192">
        <v>4420</v>
      </c>
      <c r="BP46" s="193" t="s">
        <v>245</v>
      </c>
      <c r="BQ46" s="194" t="s">
        <v>246</v>
      </c>
      <c r="BR46" s="195" t="s">
        <v>244</v>
      </c>
      <c r="BS46" s="196" t="s">
        <v>247</v>
      </c>
      <c r="BT46" s="193" t="s">
        <v>244</v>
      </c>
      <c r="BU46" s="197">
        <v>2</v>
      </c>
      <c r="BV46" s="214"/>
      <c r="BW46" s="962"/>
      <c r="BX46" s="189"/>
      <c r="BY46" s="935"/>
      <c r="BZ46" s="991"/>
      <c r="CA46" s="935"/>
      <c r="CB46" s="995"/>
      <c r="CC46" s="923"/>
      <c r="CD46" s="923"/>
      <c r="CE46" s="923"/>
      <c r="CF46" s="920"/>
      <c r="CG46" s="923"/>
      <c r="CH46" s="987"/>
      <c r="CI46" s="989"/>
      <c r="CJ46" s="932"/>
      <c r="CK46" s="1013"/>
      <c r="CL46" s="989"/>
      <c r="CM46" s="1011" t="s">
        <v>298</v>
      </c>
      <c r="CN46" s="1012">
        <v>8700</v>
      </c>
      <c r="CO46" s="1013">
        <v>9700</v>
      </c>
      <c r="CP46" s="935"/>
      <c r="CQ46" s="1055"/>
      <c r="CR46" s="935"/>
      <c r="CS46" s="1014"/>
      <c r="CT46" s="935"/>
      <c r="CU46" s="1055"/>
      <c r="CV46" s="935"/>
      <c r="CW46" s="995"/>
      <c r="CX46" s="1017"/>
      <c r="CY46" s="923"/>
      <c r="CZ46" s="1017"/>
      <c r="DA46" s="920"/>
      <c r="DB46" s="1017"/>
      <c r="DC46" s="987"/>
      <c r="DD46" s="993"/>
      <c r="DE46" s="1023"/>
      <c r="DF46" s="1025"/>
      <c r="DG46" s="1025"/>
      <c r="DH46" s="1049"/>
      <c r="DI46" s="935"/>
      <c r="DJ46" s="1014"/>
      <c r="DK46" s="184"/>
      <c r="DL46" s="184"/>
    </row>
    <row r="47" spans="1:116" s="185" customFormat="1" ht="17.45" customHeight="1">
      <c r="A47" s="951"/>
      <c r="B47" s="1118"/>
      <c r="C47" s="947"/>
      <c r="D47" s="949"/>
      <c r="E47" s="951"/>
      <c r="F47" s="177"/>
      <c r="G47" s="991"/>
      <c r="H47" s="1006"/>
      <c r="I47" s="991"/>
      <c r="J47" s="1006"/>
      <c r="K47" s="935"/>
      <c r="L47" s="1048"/>
      <c r="M47" s="1045"/>
      <c r="N47" s="1046"/>
      <c r="O47" s="1031"/>
      <c r="P47" s="1031"/>
      <c r="Q47" s="1032"/>
      <c r="R47" s="1031"/>
      <c r="S47" s="1035"/>
      <c r="T47" s="1035"/>
      <c r="U47" s="1048"/>
      <c r="V47" s="1045"/>
      <c r="W47" s="1046"/>
      <c r="X47" s="1031"/>
      <c r="Y47" s="1031"/>
      <c r="Z47" s="1032"/>
      <c r="AA47" s="1031"/>
      <c r="AB47" s="1035"/>
      <c r="AC47" s="980"/>
      <c r="AD47" s="962"/>
      <c r="AE47" s="1037"/>
      <c r="AF47" s="1040"/>
      <c r="AG47" s="1042"/>
      <c r="AH47" s="1045"/>
      <c r="AI47" s="1046"/>
      <c r="AJ47" s="1031"/>
      <c r="AK47" s="1031"/>
      <c r="AL47" s="1032"/>
      <c r="AM47" s="1031"/>
      <c r="AN47" s="1035"/>
      <c r="AO47" s="980"/>
      <c r="AP47" s="198"/>
      <c r="AQ47" s="198"/>
      <c r="AR47" s="198"/>
      <c r="AS47" s="198"/>
      <c r="AT47" s="198"/>
      <c r="AU47" s="198"/>
      <c r="AV47" s="198"/>
      <c r="AW47" s="198"/>
      <c r="AX47" s="198"/>
      <c r="AY47" s="201"/>
      <c r="AZ47" s="198"/>
      <c r="BA47" s="198"/>
      <c r="BB47" s="198"/>
      <c r="BC47" s="198"/>
      <c r="BD47" s="198"/>
      <c r="BE47" s="198"/>
      <c r="BF47" s="198"/>
      <c r="BG47" s="198"/>
      <c r="BH47" s="198"/>
      <c r="BI47" s="198"/>
      <c r="BJ47" s="997"/>
      <c r="BK47" s="178"/>
      <c r="BL47" s="190" t="s">
        <v>256</v>
      </c>
      <c r="BM47" s="191">
        <v>484600</v>
      </c>
      <c r="BN47" s="935"/>
      <c r="BO47" s="192">
        <v>4840</v>
      </c>
      <c r="BP47" s="193" t="s">
        <v>245</v>
      </c>
      <c r="BQ47" s="194" t="s">
        <v>246</v>
      </c>
      <c r="BR47" s="195" t="s">
        <v>244</v>
      </c>
      <c r="BS47" s="196" t="s">
        <v>247</v>
      </c>
      <c r="BT47" s="193" t="s">
        <v>244</v>
      </c>
      <c r="BU47" s="197">
        <v>1.8</v>
      </c>
      <c r="BV47" s="214"/>
      <c r="BW47" s="962"/>
      <c r="BX47" s="189" t="s">
        <v>258</v>
      </c>
      <c r="BY47" s="935"/>
      <c r="BZ47" s="992"/>
      <c r="CA47" s="935"/>
      <c r="CB47" s="996"/>
      <c r="CC47" s="983"/>
      <c r="CD47" s="983"/>
      <c r="CE47" s="983"/>
      <c r="CF47" s="985"/>
      <c r="CG47" s="983"/>
      <c r="CH47" s="988"/>
      <c r="CI47" s="989"/>
      <c r="CJ47" s="1057"/>
      <c r="CK47" s="1053"/>
      <c r="CL47" s="989"/>
      <c r="CM47" s="1051"/>
      <c r="CN47" s="1052"/>
      <c r="CO47" s="1053"/>
      <c r="CP47" s="935"/>
      <c r="CQ47" s="1056"/>
      <c r="CR47" s="935"/>
      <c r="CS47" s="1015"/>
      <c r="CT47" s="935"/>
      <c r="CU47" s="1055"/>
      <c r="CV47" s="935"/>
      <c r="CW47" s="996"/>
      <c r="CX47" s="1018"/>
      <c r="CY47" s="983"/>
      <c r="CZ47" s="1018"/>
      <c r="DA47" s="985"/>
      <c r="DB47" s="1018"/>
      <c r="DC47" s="988"/>
      <c r="DD47" s="993"/>
      <c r="DE47" s="1024"/>
      <c r="DF47" s="1026"/>
      <c r="DG47" s="1026"/>
      <c r="DH47" s="1050"/>
      <c r="DI47" s="935"/>
      <c r="DJ47" s="1015"/>
      <c r="DK47" s="184"/>
      <c r="DL47" s="184"/>
    </row>
    <row r="48" spans="1:116" s="185" customFormat="1" ht="17.45" customHeight="1">
      <c r="A48" s="950" t="s">
        <v>174</v>
      </c>
      <c r="B48" s="1118"/>
      <c r="C48" s="1027" t="s">
        <v>299</v>
      </c>
      <c r="D48" s="948" t="s">
        <v>250</v>
      </c>
      <c r="E48" s="950" t="s">
        <v>291</v>
      </c>
      <c r="F48" s="177"/>
      <c r="G48" s="952">
        <v>182410</v>
      </c>
      <c r="H48" s="954">
        <v>270250</v>
      </c>
      <c r="I48" s="952">
        <v>179370</v>
      </c>
      <c r="J48" s="954">
        <v>267210</v>
      </c>
      <c r="K48" s="935" t="s">
        <v>244</v>
      </c>
      <c r="L48" s="931">
        <v>1700</v>
      </c>
      <c r="M48" s="933">
        <v>2570</v>
      </c>
      <c r="N48" s="938" t="s">
        <v>245</v>
      </c>
      <c r="O48" s="922" t="s">
        <v>246</v>
      </c>
      <c r="P48" s="922" t="s">
        <v>244</v>
      </c>
      <c r="Q48" s="919" t="s">
        <v>247</v>
      </c>
      <c r="R48" s="922" t="s">
        <v>244</v>
      </c>
      <c r="S48" s="925">
        <v>3</v>
      </c>
      <c r="T48" s="928">
        <v>2</v>
      </c>
      <c r="U48" s="931">
        <v>1670</v>
      </c>
      <c r="V48" s="933">
        <v>2540</v>
      </c>
      <c r="W48" s="938" t="s">
        <v>245</v>
      </c>
      <c r="X48" s="922" t="s">
        <v>246</v>
      </c>
      <c r="Y48" s="922" t="s">
        <v>244</v>
      </c>
      <c r="Z48" s="919" t="s">
        <v>247</v>
      </c>
      <c r="AA48" s="922" t="s">
        <v>244</v>
      </c>
      <c r="AB48" s="925">
        <v>3</v>
      </c>
      <c r="AC48" s="959">
        <v>1.9</v>
      </c>
      <c r="AD48" s="962" t="s">
        <v>244</v>
      </c>
      <c r="AE48" s="963">
        <v>175690</v>
      </c>
      <c r="AF48" s="965">
        <v>87840</v>
      </c>
      <c r="AG48" s="967">
        <v>1750</v>
      </c>
      <c r="AH48" s="933">
        <v>870</v>
      </c>
      <c r="AI48" s="938" t="s">
        <v>245</v>
      </c>
      <c r="AJ48" s="922" t="s">
        <v>246</v>
      </c>
      <c r="AK48" s="922" t="s">
        <v>244</v>
      </c>
      <c r="AL48" s="919" t="s">
        <v>247</v>
      </c>
      <c r="AM48" s="922" t="s">
        <v>244</v>
      </c>
      <c r="AN48" s="925">
        <v>2.7</v>
      </c>
      <c r="AO48" s="959">
        <v>2.8</v>
      </c>
      <c r="AP48" s="972" t="s">
        <v>244</v>
      </c>
      <c r="AQ48" s="969">
        <v>158120</v>
      </c>
      <c r="AR48" s="972" t="s">
        <v>244</v>
      </c>
      <c r="AS48" s="973">
        <v>1580</v>
      </c>
      <c r="AT48" s="922" t="s">
        <v>245</v>
      </c>
      <c r="AU48" s="922" t="s">
        <v>246</v>
      </c>
      <c r="AV48" s="922" t="s">
        <v>244</v>
      </c>
      <c r="AW48" s="919" t="s">
        <v>247</v>
      </c>
      <c r="AX48" s="922" t="s">
        <v>244</v>
      </c>
      <c r="AY48" s="978">
        <v>2.7</v>
      </c>
      <c r="AZ48" s="972" t="s">
        <v>244</v>
      </c>
      <c r="BA48" s="969">
        <v>17560</v>
      </c>
      <c r="BB48" s="972" t="s">
        <v>244</v>
      </c>
      <c r="BC48" s="973">
        <v>170</v>
      </c>
      <c r="BD48" s="922" t="s">
        <v>245</v>
      </c>
      <c r="BE48" s="922" t="s">
        <v>246</v>
      </c>
      <c r="BF48" s="922" t="s">
        <v>244</v>
      </c>
      <c r="BG48" s="919" t="s">
        <v>247</v>
      </c>
      <c r="BH48" s="922" t="s">
        <v>244</v>
      </c>
      <c r="BI48" s="978">
        <v>2.6</v>
      </c>
      <c r="BJ48" s="993"/>
      <c r="BK48" s="178"/>
      <c r="BL48" s="190" t="s">
        <v>257</v>
      </c>
      <c r="BM48" s="191">
        <v>527200</v>
      </c>
      <c r="BN48" s="935"/>
      <c r="BO48" s="192">
        <v>5270</v>
      </c>
      <c r="BP48" s="193" t="s">
        <v>245</v>
      </c>
      <c r="BQ48" s="194" t="s">
        <v>246</v>
      </c>
      <c r="BR48" s="195" t="s">
        <v>244</v>
      </c>
      <c r="BS48" s="196" t="s">
        <v>247</v>
      </c>
      <c r="BT48" s="193" t="s">
        <v>244</v>
      </c>
      <c r="BU48" s="197">
        <v>1.9</v>
      </c>
      <c r="BV48" s="214"/>
      <c r="BW48" s="962"/>
      <c r="BX48" s="202" t="s">
        <v>260</v>
      </c>
      <c r="BY48" s="935" t="s">
        <v>244</v>
      </c>
      <c r="BZ48" s="990">
        <v>30590</v>
      </c>
      <c r="CA48" s="935" t="s">
        <v>244</v>
      </c>
      <c r="CB48" s="994">
        <v>240</v>
      </c>
      <c r="CC48" s="982" t="s">
        <v>245</v>
      </c>
      <c r="CD48" s="982" t="s">
        <v>246</v>
      </c>
      <c r="CE48" s="982" t="s">
        <v>244</v>
      </c>
      <c r="CF48" s="984" t="s">
        <v>247</v>
      </c>
      <c r="CG48" s="982" t="s">
        <v>244</v>
      </c>
      <c r="CH48" s="986">
        <v>6.5</v>
      </c>
      <c r="CI48" s="989" t="s">
        <v>244</v>
      </c>
      <c r="CJ48" s="931">
        <v>2100</v>
      </c>
      <c r="CK48" s="1058">
        <v>2300</v>
      </c>
      <c r="CL48" s="989" t="s">
        <v>244</v>
      </c>
      <c r="CM48" s="1059" t="s">
        <v>292</v>
      </c>
      <c r="CN48" s="1060">
        <v>25700</v>
      </c>
      <c r="CO48" s="1058">
        <v>28600</v>
      </c>
      <c r="CP48" s="935" t="s">
        <v>249</v>
      </c>
      <c r="CQ48" s="1054">
        <v>1330</v>
      </c>
      <c r="CR48" s="935" t="s">
        <v>249</v>
      </c>
      <c r="CS48" s="1009" t="s">
        <v>300</v>
      </c>
      <c r="CT48" s="935" t="s">
        <v>249</v>
      </c>
      <c r="CU48" s="1054">
        <v>26540</v>
      </c>
      <c r="CV48" s="935" t="s">
        <v>201</v>
      </c>
      <c r="CW48" s="994">
        <v>260</v>
      </c>
      <c r="CX48" s="1016" t="s">
        <v>245</v>
      </c>
      <c r="CY48" s="982" t="s">
        <v>246</v>
      </c>
      <c r="CZ48" s="1016" t="s">
        <v>244</v>
      </c>
      <c r="DA48" s="984" t="s">
        <v>247</v>
      </c>
      <c r="DB48" s="1016" t="s">
        <v>244</v>
      </c>
      <c r="DC48" s="986">
        <v>0.9</v>
      </c>
      <c r="DD48" s="993" t="s">
        <v>249</v>
      </c>
      <c r="DE48" s="1019" t="s">
        <v>357</v>
      </c>
      <c r="DF48" s="1021" t="s">
        <v>357</v>
      </c>
      <c r="DG48" s="1021" t="s">
        <v>357</v>
      </c>
      <c r="DH48" s="1067" t="s">
        <v>357</v>
      </c>
      <c r="DI48" s="203"/>
      <c r="DJ48" s="1062" t="s">
        <v>301</v>
      </c>
      <c r="DK48" s="184"/>
      <c r="DL48" s="184"/>
    </row>
    <row r="49" spans="1:116" s="185" customFormat="1" ht="17.45" customHeight="1">
      <c r="A49" s="951"/>
      <c r="B49" s="1118"/>
      <c r="C49" s="1028"/>
      <c r="D49" s="949"/>
      <c r="E49" s="951"/>
      <c r="F49" s="177"/>
      <c r="G49" s="953"/>
      <c r="H49" s="955"/>
      <c r="I49" s="953"/>
      <c r="J49" s="955"/>
      <c r="K49" s="935"/>
      <c r="L49" s="932"/>
      <c r="M49" s="934"/>
      <c r="N49" s="939"/>
      <c r="O49" s="923"/>
      <c r="P49" s="923"/>
      <c r="Q49" s="920"/>
      <c r="R49" s="923"/>
      <c r="S49" s="926"/>
      <c r="T49" s="929"/>
      <c r="U49" s="932"/>
      <c r="V49" s="934"/>
      <c r="W49" s="939"/>
      <c r="X49" s="923"/>
      <c r="Y49" s="923"/>
      <c r="Z49" s="920"/>
      <c r="AA49" s="923"/>
      <c r="AB49" s="926"/>
      <c r="AC49" s="960"/>
      <c r="AD49" s="962"/>
      <c r="AE49" s="964"/>
      <c r="AF49" s="966"/>
      <c r="AG49" s="968"/>
      <c r="AH49" s="934"/>
      <c r="AI49" s="939"/>
      <c r="AJ49" s="923"/>
      <c r="AK49" s="923"/>
      <c r="AL49" s="920"/>
      <c r="AM49" s="923"/>
      <c r="AN49" s="926"/>
      <c r="AO49" s="960"/>
      <c r="AP49" s="972"/>
      <c r="AQ49" s="970"/>
      <c r="AR49" s="972"/>
      <c r="AS49" s="974"/>
      <c r="AT49" s="923"/>
      <c r="AU49" s="923"/>
      <c r="AV49" s="923"/>
      <c r="AW49" s="920"/>
      <c r="AX49" s="923"/>
      <c r="AY49" s="979"/>
      <c r="AZ49" s="972"/>
      <c r="BA49" s="970"/>
      <c r="BB49" s="972"/>
      <c r="BC49" s="974"/>
      <c r="BD49" s="923"/>
      <c r="BE49" s="923"/>
      <c r="BF49" s="923"/>
      <c r="BG49" s="920"/>
      <c r="BH49" s="923"/>
      <c r="BI49" s="979"/>
      <c r="BJ49" s="993"/>
      <c r="BK49" s="178"/>
      <c r="BL49" s="190" t="s">
        <v>259</v>
      </c>
      <c r="BM49" s="191">
        <v>569700</v>
      </c>
      <c r="BN49" s="935"/>
      <c r="BO49" s="192">
        <v>5690</v>
      </c>
      <c r="BP49" s="193" t="s">
        <v>245</v>
      </c>
      <c r="BQ49" s="194" t="s">
        <v>246</v>
      </c>
      <c r="BR49" s="195" t="s">
        <v>244</v>
      </c>
      <c r="BS49" s="196" t="s">
        <v>247</v>
      </c>
      <c r="BT49" s="193" t="s">
        <v>244</v>
      </c>
      <c r="BU49" s="197">
        <v>1.9</v>
      </c>
      <c r="BV49" s="214"/>
      <c r="BW49" s="962"/>
      <c r="BX49" s="189"/>
      <c r="BY49" s="935"/>
      <c r="BZ49" s="991"/>
      <c r="CA49" s="935"/>
      <c r="CB49" s="995"/>
      <c r="CC49" s="923"/>
      <c r="CD49" s="923"/>
      <c r="CE49" s="923"/>
      <c r="CF49" s="920"/>
      <c r="CG49" s="923"/>
      <c r="CH49" s="987"/>
      <c r="CI49" s="989"/>
      <c r="CJ49" s="932"/>
      <c r="CK49" s="1013"/>
      <c r="CL49" s="989"/>
      <c r="CM49" s="1011"/>
      <c r="CN49" s="1012"/>
      <c r="CO49" s="1013"/>
      <c r="CP49" s="935"/>
      <c r="CQ49" s="1055"/>
      <c r="CR49" s="935"/>
      <c r="CS49" s="1010"/>
      <c r="CT49" s="935"/>
      <c r="CU49" s="1055"/>
      <c r="CV49" s="935"/>
      <c r="CW49" s="995"/>
      <c r="CX49" s="1017"/>
      <c r="CY49" s="923"/>
      <c r="CZ49" s="1017"/>
      <c r="DA49" s="920"/>
      <c r="DB49" s="1017"/>
      <c r="DC49" s="987"/>
      <c r="DD49" s="993"/>
      <c r="DE49" s="1020"/>
      <c r="DF49" s="1022"/>
      <c r="DG49" s="1022"/>
      <c r="DH49" s="1068"/>
      <c r="DI49" s="203"/>
      <c r="DJ49" s="1063"/>
      <c r="DK49" s="184"/>
      <c r="DL49" s="184"/>
    </row>
    <row r="50" spans="1:116" s="185" customFormat="1" ht="17.45" customHeight="1">
      <c r="A50" s="951"/>
      <c r="B50" s="1118"/>
      <c r="C50" s="1028"/>
      <c r="D50" s="949"/>
      <c r="E50" s="951"/>
      <c r="F50" s="177"/>
      <c r="G50" s="953"/>
      <c r="H50" s="955"/>
      <c r="I50" s="953"/>
      <c r="J50" s="955"/>
      <c r="K50" s="935"/>
      <c r="L50" s="932"/>
      <c r="M50" s="934"/>
      <c r="N50" s="939"/>
      <c r="O50" s="923"/>
      <c r="P50" s="923"/>
      <c r="Q50" s="920"/>
      <c r="R50" s="923"/>
      <c r="S50" s="926"/>
      <c r="T50" s="929"/>
      <c r="U50" s="932"/>
      <c r="V50" s="934"/>
      <c r="W50" s="939"/>
      <c r="X50" s="923"/>
      <c r="Y50" s="923"/>
      <c r="Z50" s="920"/>
      <c r="AA50" s="923"/>
      <c r="AB50" s="926"/>
      <c r="AC50" s="960"/>
      <c r="AD50" s="962"/>
      <c r="AE50" s="964"/>
      <c r="AF50" s="966"/>
      <c r="AG50" s="968"/>
      <c r="AH50" s="934"/>
      <c r="AI50" s="939"/>
      <c r="AJ50" s="923"/>
      <c r="AK50" s="923"/>
      <c r="AL50" s="920"/>
      <c r="AM50" s="923"/>
      <c r="AN50" s="926"/>
      <c r="AO50" s="960"/>
      <c r="AP50" s="972"/>
      <c r="AQ50" s="970"/>
      <c r="AR50" s="972"/>
      <c r="AS50" s="974"/>
      <c r="AT50" s="923"/>
      <c r="AU50" s="923"/>
      <c r="AV50" s="923"/>
      <c r="AW50" s="920"/>
      <c r="AX50" s="923"/>
      <c r="AY50" s="979"/>
      <c r="AZ50" s="972"/>
      <c r="BA50" s="970"/>
      <c r="BB50" s="972"/>
      <c r="BC50" s="974"/>
      <c r="BD50" s="923"/>
      <c r="BE50" s="923"/>
      <c r="BF50" s="923"/>
      <c r="BG50" s="920"/>
      <c r="BH50" s="923"/>
      <c r="BI50" s="979"/>
      <c r="BJ50" s="993"/>
      <c r="BK50" s="178"/>
      <c r="BL50" s="190" t="s">
        <v>261</v>
      </c>
      <c r="BM50" s="191">
        <v>612300</v>
      </c>
      <c r="BN50" s="935"/>
      <c r="BO50" s="192">
        <v>6120</v>
      </c>
      <c r="BP50" s="193" t="s">
        <v>245</v>
      </c>
      <c r="BQ50" s="194" t="s">
        <v>246</v>
      </c>
      <c r="BR50" s="195" t="s">
        <v>244</v>
      </c>
      <c r="BS50" s="196" t="s">
        <v>247</v>
      </c>
      <c r="BT50" s="193" t="s">
        <v>244</v>
      </c>
      <c r="BU50" s="197">
        <v>2</v>
      </c>
      <c r="BV50" s="214"/>
      <c r="BW50" s="962"/>
      <c r="BX50" s="189"/>
      <c r="BY50" s="935"/>
      <c r="BZ50" s="991"/>
      <c r="CA50" s="935"/>
      <c r="CB50" s="995"/>
      <c r="CC50" s="923"/>
      <c r="CD50" s="923"/>
      <c r="CE50" s="923"/>
      <c r="CF50" s="920"/>
      <c r="CG50" s="923"/>
      <c r="CH50" s="987"/>
      <c r="CI50" s="989"/>
      <c r="CJ50" s="932"/>
      <c r="CK50" s="1013"/>
      <c r="CL50" s="989"/>
      <c r="CM50" s="1011" t="s">
        <v>295</v>
      </c>
      <c r="CN50" s="1012">
        <v>14200</v>
      </c>
      <c r="CO50" s="1013">
        <v>15700</v>
      </c>
      <c r="CP50" s="935"/>
      <c r="CQ50" s="1055"/>
      <c r="CR50" s="935"/>
      <c r="CS50" s="1010"/>
      <c r="CT50" s="935"/>
      <c r="CU50" s="1055"/>
      <c r="CV50" s="935"/>
      <c r="CW50" s="995"/>
      <c r="CX50" s="1017"/>
      <c r="CY50" s="923"/>
      <c r="CZ50" s="1017"/>
      <c r="DA50" s="920"/>
      <c r="DB50" s="1017"/>
      <c r="DC50" s="987"/>
      <c r="DD50" s="993"/>
      <c r="DE50" s="1020"/>
      <c r="DF50" s="1022"/>
      <c r="DG50" s="1022"/>
      <c r="DH50" s="1068"/>
      <c r="DI50" s="203"/>
      <c r="DJ50" s="204" t="s">
        <v>302</v>
      </c>
      <c r="DK50" s="184"/>
      <c r="DL50" s="184"/>
    </row>
    <row r="51" spans="1:116" s="185" customFormat="1" ht="17.45" customHeight="1">
      <c r="A51" s="951"/>
      <c r="B51" s="1118"/>
      <c r="C51" s="1028"/>
      <c r="D51" s="949"/>
      <c r="E51" s="951"/>
      <c r="F51" s="177"/>
      <c r="G51" s="953"/>
      <c r="H51" s="955"/>
      <c r="I51" s="953"/>
      <c r="J51" s="955"/>
      <c r="K51" s="935"/>
      <c r="L51" s="932"/>
      <c r="M51" s="934"/>
      <c r="N51" s="940"/>
      <c r="O51" s="924"/>
      <c r="P51" s="924"/>
      <c r="Q51" s="921"/>
      <c r="R51" s="924"/>
      <c r="S51" s="927"/>
      <c r="T51" s="930"/>
      <c r="U51" s="932"/>
      <c r="V51" s="934"/>
      <c r="W51" s="940"/>
      <c r="X51" s="924"/>
      <c r="Y51" s="924"/>
      <c r="Z51" s="921"/>
      <c r="AA51" s="924"/>
      <c r="AB51" s="927"/>
      <c r="AC51" s="961"/>
      <c r="AD51" s="962"/>
      <c r="AE51" s="964"/>
      <c r="AF51" s="966"/>
      <c r="AG51" s="968"/>
      <c r="AH51" s="934"/>
      <c r="AI51" s="940"/>
      <c r="AJ51" s="924"/>
      <c r="AK51" s="924"/>
      <c r="AL51" s="921"/>
      <c r="AM51" s="924"/>
      <c r="AN51" s="927"/>
      <c r="AO51" s="961"/>
      <c r="AP51" s="972"/>
      <c r="AQ51" s="971"/>
      <c r="AR51" s="972"/>
      <c r="AS51" s="975"/>
      <c r="AT51" s="976"/>
      <c r="AU51" s="976"/>
      <c r="AV51" s="976"/>
      <c r="AW51" s="977"/>
      <c r="AX51" s="976"/>
      <c r="AY51" s="980"/>
      <c r="AZ51" s="972"/>
      <c r="BA51" s="971"/>
      <c r="BB51" s="972"/>
      <c r="BC51" s="975"/>
      <c r="BD51" s="976"/>
      <c r="BE51" s="976"/>
      <c r="BF51" s="976"/>
      <c r="BG51" s="977"/>
      <c r="BH51" s="976"/>
      <c r="BI51" s="980"/>
      <c r="BJ51" s="993"/>
      <c r="BK51" s="178"/>
      <c r="BL51" s="190" t="s">
        <v>262</v>
      </c>
      <c r="BM51" s="191">
        <v>654900</v>
      </c>
      <c r="BN51" s="935"/>
      <c r="BO51" s="192">
        <v>6540</v>
      </c>
      <c r="BP51" s="193" t="s">
        <v>245</v>
      </c>
      <c r="BQ51" s="194" t="s">
        <v>246</v>
      </c>
      <c r="BR51" s="195" t="s">
        <v>244</v>
      </c>
      <c r="BS51" s="196" t="s">
        <v>247</v>
      </c>
      <c r="BT51" s="193" t="s">
        <v>244</v>
      </c>
      <c r="BU51" s="197">
        <v>1.9</v>
      </c>
      <c r="BV51" s="214"/>
      <c r="BW51" s="962"/>
      <c r="BX51" s="189"/>
      <c r="BY51" s="935"/>
      <c r="BZ51" s="991"/>
      <c r="CA51" s="935"/>
      <c r="CB51" s="995"/>
      <c r="CC51" s="923"/>
      <c r="CD51" s="923"/>
      <c r="CE51" s="923"/>
      <c r="CF51" s="920"/>
      <c r="CG51" s="923"/>
      <c r="CH51" s="987"/>
      <c r="CI51" s="989"/>
      <c r="CJ51" s="932"/>
      <c r="CK51" s="1013"/>
      <c r="CL51" s="989"/>
      <c r="CM51" s="1011"/>
      <c r="CN51" s="1012"/>
      <c r="CO51" s="1013"/>
      <c r="CP51" s="935"/>
      <c r="CQ51" s="1055"/>
      <c r="CR51" s="935"/>
      <c r="CS51" s="1010"/>
      <c r="CT51" s="935"/>
      <c r="CU51" s="1055"/>
      <c r="CV51" s="935"/>
      <c r="CW51" s="995"/>
      <c r="CX51" s="1017"/>
      <c r="CY51" s="923"/>
      <c r="CZ51" s="1017"/>
      <c r="DA51" s="920"/>
      <c r="DB51" s="1017"/>
      <c r="DC51" s="987"/>
      <c r="DD51" s="993"/>
      <c r="DE51" s="1020"/>
      <c r="DF51" s="1022"/>
      <c r="DG51" s="1022"/>
      <c r="DH51" s="1068"/>
      <c r="DI51" s="203"/>
      <c r="DJ51" s="205">
        <v>0.8</v>
      </c>
      <c r="DK51" s="184"/>
      <c r="DL51" s="184"/>
    </row>
    <row r="52" spans="1:116" s="185" customFormat="1" ht="17.45" customHeight="1">
      <c r="A52" s="1002" t="s">
        <v>175</v>
      </c>
      <c r="B52" s="1118"/>
      <c r="C52" s="1028"/>
      <c r="D52" s="949"/>
      <c r="E52" s="1002" t="s">
        <v>50</v>
      </c>
      <c r="F52" s="177"/>
      <c r="G52" s="1003">
        <v>270250</v>
      </c>
      <c r="H52" s="1004"/>
      <c r="I52" s="1003">
        <v>267210</v>
      </c>
      <c r="J52" s="1004"/>
      <c r="K52" s="935" t="s">
        <v>244</v>
      </c>
      <c r="L52" s="1047">
        <v>2570</v>
      </c>
      <c r="M52" s="1043"/>
      <c r="N52" s="939" t="s">
        <v>245</v>
      </c>
      <c r="O52" s="923" t="s">
        <v>246</v>
      </c>
      <c r="P52" s="923" t="s">
        <v>244</v>
      </c>
      <c r="Q52" s="920" t="s">
        <v>247</v>
      </c>
      <c r="R52" s="923" t="s">
        <v>244</v>
      </c>
      <c r="S52" s="1033">
        <v>2</v>
      </c>
      <c r="T52" s="1034"/>
      <c r="U52" s="1047">
        <v>2540</v>
      </c>
      <c r="V52" s="1043"/>
      <c r="W52" s="939" t="s">
        <v>245</v>
      </c>
      <c r="X52" s="923" t="s">
        <v>246</v>
      </c>
      <c r="Y52" s="923" t="s">
        <v>244</v>
      </c>
      <c r="Z52" s="920" t="s">
        <v>247</v>
      </c>
      <c r="AA52" s="923" t="s">
        <v>244</v>
      </c>
      <c r="AB52" s="1033">
        <v>1.9</v>
      </c>
      <c r="AC52" s="979"/>
      <c r="AD52" s="962" t="s">
        <v>244</v>
      </c>
      <c r="AE52" s="1036">
        <v>87840</v>
      </c>
      <c r="AF52" s="1038"/>
      <c r="AG52" s="1041">
        <v>870</v>
      </c>
      <c r="AH52" s="1043"/>
      <c r="AI52" s="939" t="s">
        <v>245</v>
      </c>
      <c r="AJ52" s="923" t="s">
        <v>246</v>
      </c>
      <c r="AK52" s="923" t="s">
        <v>244</v>
      </c>
      <c r="AL52" s="920" t="s">
        <v>247</v>
      </c>
      <c r="AM52" s="923" t="s">
        <v>244</v>
      </c>
      <c r="AN52" s="1033">
        <v>2.8</v>
      </c>
      <c r="AO52" s="979"/>
      <c r="AP52" s="198"/>
      <c r="AQ52" s="198"/>
      <c r="AR52" s="198"/>
      <c r="AS52" s="198"/>
      <c r="AT52" s="198"/>
      <c r="AU52" s="198"/>
      <c r="AV52" s="198"/>
      <c r="AW52" s="198"/>
      <c r="AX52" s="198"/>
      <c r="AY52" s="199"/>
      <c r="AZ52" s="198"/>
      <c r="BA52" s="198"/>
      <c r="BB52" s="198"/>
      <c r="BC52" s="198"/>
      <c r="BD52" s="198"/>
      <c r="BE52" s="198"/>
      <c r="BF52" s="198"/>
      <c r="BG52" s="198"/>
      <c r="BH52" s="198"/>
      <c r="BI52" s="198"/>
      <c r="BJ52" s="997"/>
      <c r="BK52" s="178"/>
      <c r="BL52" s="190" t="s">
        <v>303</v>
      </c>
      <c r="BM52" s="191">
        <v>697500</v>
      </c>
      <c r="BN52" s="935"/>
      <c r="BO52" s="192">
        <v>6970</v>
      </c>
      <c r="BP52" s="193" t="s">
        <v>245</v>
      </c>
      <c r="BQ52" s="194" t="s">
        <v>246</v>
      </c>
      <c r="BR52" s="195" t="s">
        <v>244</v>
      </c>
      <c r="BS52" s="196" t="s">
        <v>247</v>
      </c>
      <c r="BT52" s="193" t="s">
        <v>244</v>
      </c>
      <c r="BU52" s="197">
        <v>1.9</v>
      </c>
      <c r="BV52" s="214"/>
      <c r="BW52" s="962"/>
      <c r="BX52" s="189"/>
      <c r="BY52" s="935"/>
      <c r="BZ52" s="991"/>
      <c r="CA52" s="935"/>
      <c r="CB52" s="995"/>
      <c r="CC52" s="923"/>
      <c r="CD52" s="923"/>
      <c r="CE52" s="923"/>
      <c r="CF52" s="920"/>
      <c r="CG52" s="923"/>
      <c r="CH52" s="987"/>
      <c r="CI52" s="989"/>
      <c r="CJ52" s="932"/>
      <c r="CK52" s="1013"/>
      <c r="CL52" s="989"/>
      <c r="CM52" s="1011" t="s">
        <v>297</v>
      </c>
      <c r="CN52" s="1012">
        <v>12300</v>
      </c>
      <c r="CO52" s="1013">
        <v>13700</v>
      </c>
      <c r="CP52" s="935"/>
      <c r="CQ52" s="1055"/>
      <c r="CR52" s="935"/>
      <c r="CS52" s="1014">
        <v>0.08</v>
      </c>
      <c r="CT52" s="935"/>
      <c r="CU52" s="1055"/>
      <c r="CV52" s="935"/>
      <c r="CW52" s="995"/>
      <c r="CX52" s="1017"/>
      <c r="CY52" s="923"/>
      <c r="CZ52" s="1017"/>
      <c r="DA52" s="920"/>
      <c r="DB52" s="1017"/>
      <c r="DC52" s="987"/>
      <c r="DD52" s="993"/>
      <c r="DE52" s="1023">
        <v>0.01</v>
      </c>
      <c r="DF52" s="1025">
        <v>0.03</v>
      </c>
      <c r="DG52" s="1025">
        <v>0.04</v>
      </c>
      <c r="DH52" s="1049">
        <v>0.06</v>
      </c>
      <c r="DI52" s="203"/>
      <c r="DJ52" s="204" t="s">
        <v>304</v>
      </c>
      <c r="DK52" s="184"/>
      <c r="DL52" s="184"/>
    </row>
    <row r="53" spans="1:116" s="185" customFormat="1" ht="17.45" customHeight="1">
      <c r="A53" s="951"/>
      <c r="B53" s="1118"/>
      <c r="C53" s="1028"/>
      <c r="D53" s="949"/>
      <c r="E53" s="951"/>
      <c r="F53" s="177"/>
      <c r="G53" s="991"/>
      <c r="H53" s="1005"/>
      <c r="I53" s="991"/>
      <c r="J53" s="1005"/>
      <c r="K53" s="935"/>
      <c r="L53" s="1000"/>
      <c r="M53" s="1044"/>
      <c r="N53" s="939"/>
      <c r="O53" s="923"/>
      <c r="P53" s="923"/>
      <c r="Q53" s="920"/>
      <c r="R53" s="923"/>
      <c r="S53" s="1034"/>
      <c r="T53" s="1034"/>
      <c r="U53" s="1000"/>
      <c r="V53" s="1044"/>
      <c r="W53" s="939"/>
      <c r="X53" s="923"/>
      <c r="Y53" s="923"/>
      <c r="Z53" s="920"/>
      <c r="AA53" s="923"/>
      <c r="AB53" s="1034"/>
      <c r="AC53" s="979"/>
      <c r="AD53" s="962"/>
      <c r="AE53" s="1037"/>
      <c r="AF53" s="1039"/>
      <c r="AG53" s="1042"/>
      <c r="AH53" s="1044"/>
      <c r="AI53" s="939"/>
      <c r="AJ53" s="923"/>
      <c r="AK53" s="923"/>
      <c r="AL53" s="920"/>
      <c r="AM53" s="923"/>
      <c r="AN53" s="1034"/>
      <c r="AO53" s="979"/>
      <c r="AP53" s="198"/>
      <c r="AQ53" s="198"/>
      <c r="AR53" s="198"/>
      <c r="AS53" s="198"/>
      <c r="AT53" s="198"/>
      <c r="AU53" s="198"/>
      <c r="AV53" s="198"/>
      <c r="AW53" s="198"/>
      <c r="AX53" s="198"/>
      <c r="AY53" s="200"/>
      <c r="AZ53" s="198"/>
      <c r="BA53" s="198"/>
      <c r="BB53" s="198"/>
      <c r="BC53" s="198"/>
      <c r="BD53" s="198"/>
      <c r="BE53" s="198"/>
      <c r="BF53" s="198"/>
      <c r="BG53" s="198"/>
      <c r="BH53" s="198"/>
      <c r="BI53" s="198"/>
      <c r="BJ53" s="997"/>
      <c r="BK53" s="178"/>
      <c r="BL53" s="190" t="s">
        <v>263</v>
      </c>
      <c r="BM53" s="191">
        <v>740100</v>
      </c>
      <c r="BN53" s="935"/>
      <c r="BO53" s="192">
        <v>7400</v>
      </c>
      <c r="BP53" s="193" t="s">
        <v>245</v>
      </c>
      <c r="BQ53" s="194" t="s">
        <v>246</v>
      </c>
      <c r="BR53" s="195" t="s">
        <v>244</v>
      </c>
      <c r="BS53" s="196" t="s">
        <v>247</v>
      </c>
      <c r="BT53" s="193" t="s">
        <v>244</v>
      </c>
      <c r="BU53" s="197">
        <v>1.9</v>
      </c>
      <c r="BV53" s="214"/>
      <c r="BW53" s="962"/>
      <c r="BX53" s="189"/>
      <c r="BY53" s="935"/>
      <c r="BZ53" s="991"/>
      <c r="CA53" s="935"/>
      <c r="CB53" s="995"/>
      <c r="CC53" s="923"/>
      <c r="CD53" s="923"/>
      <c r="CE53" s="923"/>
      <c r="CF53" s="920"/>
      <c r="CG53" s="923"/>
      <c r="CH53" s="987"/>
      <c r="CI53" s="989"/>
      <c r="CJ53" s="932"/>
      <c r="CK53" s="1013"/>
      <c r="CL53" s="989"/>
      <c r="CM53" s="1011"/>
      <c r="CN53" s="1012"/>
      <c r="CO53" s="1013"/>
      <c r="CP53" s="935"/>
      <c r="CQ53" s="1055"/>
      <c r="CR53" s="935"/>
      <c r="CS53" s="1014"/>
      <c r="CT53" s="935"/>
      <c r="CU53" s="1055"/>
      <c r="CV53" s="935"/>
      <c r="CW53" s="995"/>
      <c r="CX53" s="1017"/>
      <c r="CY53" s="923"/>
      <c r="CZ53" s="1017"/>
      <c r="DA53" s="920"/>
      <c r="DB53" s="1017"/>
      <c r="DC53" s="987"/>
      <c r="DD53" s="993"/>
      <c r="DE53" s="1023"/>
      <c r="DF53" s="1025"/>
      <c r="DG53" s="1025"/>
      <c r="DH53" s="1049"/>
      <c r="DI53" s="203"/>
      <c r="DJ53" s="205">
        <v>0.75</v>
      </c>
      <c r="DK53" s="184"/>
      <c r="DL53" s="184"/>
    </row>
    <row r="54" spans="1:116" s="185" customFormat="1" ht="17.45" customHeight="1">
      <c r="A54" s="951"/>
      <c r="B54" s="1118"/>
      <c r="C54" s="1028"/>
      <c r="D54" s="949"/>
      <c r="E54" s="951"/>
      <c r="F54" s="177"/>
      <c r="G54" s="991"/>
      <c r="H54" s="1005"/>
      <c r="I54" s="991"/>
      <c r="J54" s="1005"/>
      <c r="K54" s="935"/>
      <c r="L54" s="1000"/>
      <c r="M54" s="1044"/>
      <c r="N54" s="939"/>
      <c r="O54" s="923"/>
      <c r="P54" s="923"/>
      <c r="Q54" s="920"/>
      <c r="R54" s="923"/>
      <c r="S54" s="1034"/>
      <c r="T54" s="1034"/>
      <c r="U54" s="1000"/>
      <c r="V54" s="1044"/>
      <c r="W54" s="939"/>
      <c r="X54" s="923"/>
      <c r="Y54" s="923"/>
      <c r="Z54" s="920"/>
      <c r="AA54" s="923"/>
      <c r="AB54" s="1034"/>
      <c r="AC54" s="979"/>
      <c r="AD54" s="962"/>
      <c r="AE54" s="1037"/>
      <c r="AF54" s="1039"/>
      <c r="AG54" s="1042"/>
      <c r="AH54" s="1044"/>
      <c r="AI54" s="939"/>
      <c r="AJ54" s="923"/>
      <c r="AK54" s="923"/>
      <c r="AL54" s="920"/>
      <c r="AM54" s="923"/>
      <c r="AN54" s="1034"/>
      <c r="AO54" s="979"/>
      <c r="AP54" s="198"/>
      <c r="AQ54" s="198"/>
      <c r="AR54" s="198"/>
      <c r="AS54" s="198"/>
      <c r="AT54" s="198"/>
      <c r="AU54" s="198"/>
      <c r="AV54" s="198"/>
      <c r="AW54" s="198"/>
      <c r="AX54" s="198"/>
      <c r="AY54" s="200"/>
      <c r="AZ54" s="198"/>
      <c r="BA54" s="198"/>
      <c r="BB54" s="198"/>
      <c r="BC54" s="198"/>
      <c r="BD54" s="198"/>
      <c r="BE54" s="198"/>
      <c r="BF54" s="198"/>
      <c r="BG54" s="198"/>
      <c r="BH54" s="198"/>
      <c r="BI54" s="198"/>
      <c r="BJ54" s="997"/>
      <c r="BK54" s="178"/>
      <c r="BL54" s="190" t="s">
        <v>264</v>
      </c>
      <c r="BM54" s="191">
        <v>782700</v>
      </c>
      <c r="BN54" s="935"/>
      <c r="BO54" s="192">
        <v>7820</v>
      </c>
      <c r="BP54" s="193" t="s">
        <v>245</v>
      </c>
      <c r="BQ54" s="194" t="s">
        <v>246</v>
      </c>
      <c r="BR54" s="195" t="s">
        <v>244</v>
      </c>
      <c r="BS54" s="196" t="s">
        <v>247</v>
      </c>
      <c r="BT54" s="193" t="s">
        <v>244</v>
      </c>
      <c r="BU54" s="197">
        <v>2</v>
      </c>
      <c r="BV54" s="214"/>
      <c r="BW54" s="962"/>
      <c r="BX54" s="189"/>
      <c r="BY54" s="935"/>
      <c r="BZ54" s="991"/>
      <c r="CA54" s="935"/>
      <c r="CB54" s="995"/>
      <c r="CC54" s="923"/>
      <c r="CD54" s="923"/>
      <c r="CE54" s="923"/>
      <c r="CF54" s="920"/>
      <c r="CG54" s="923"/>
      <c r="CH54" s="987"/>
      <c r="CI54" s="989"/>
      <c r="CJ54" s="932"/>
      <c r="CK54" s="1013"/>
      <c r="CL54" s="989"/>
      <c r="CM54" s="1011" t="s">
        <v>298</v>
      </c>
      <c r="CN54" s="1012">
        <v>11000</v>
      </c>
      <c r="CO54" s="1013">
        <v>12300</v>
      </c>
      <c r="CP54" s="935"/>
      <c r="CQ54" s="1055"/>
      <c r="CR54" s="935"/>
      <c r="CS54" s="1014"/>
      <c r="CT54" s="935"/>
      <c r="CU54" s="1055"/>
      <c r="CV54" s="935"/>
      <c r="CW54" s="995"/>
      <c r="CX54" s="1017"/>
      <c r="CY54" s="923"/>
      <c r="CZ54" s="1017"/>
      <c r="DA54" s="920"/>
      <c r="DB54" s="1017"/>
      <c r="DC54" s="987"/>
      <c r="DD54" s="993"/>
      <c r="DE54" s="1023"/>
      <c r="DF54" s="1025"/>
      <c r="DG54" s="1025"/>
      <c r="DH54" s="1049"/>
      <c r="DI54" s="203"/>
      <c r="DJ54" s="204" t="s">
        <v>305</v>
      </c>
      <c r="DK54" s="184"/>
      <c r="DL54" s="184"/>
    </row>
    <row r="55" spans="1:116" s="185" customFormat="1" ht="17.45" customHeight="1">
      <c r="A55" s="1064"/>
      <c r="B55" s="1119"/>
      <c r="C55" s="1029"/>
      <c r="D55" s="1030"/>
      <c r="E55" s="1064"/>
      <c r="F55" s="177"/>
      <c r="G55" s="991"/>
      <c r="H55" s="1006"/>
      <c r="I55" s="991"/>
      <c r="J55" s="1006"/>
      <c r="K55" s="935"/>
      <c r="L55" s="1048"/>
      <c r="M55" s="1045"/>
      <c r="N55" s="1046"/>
      <c r="O55" s="1031"/>
      <c r="P55" s="1031"/>
      <c r="Q55" s="1032"/>
      <c r="R55" s="1031"/>
      <c r="S55" s="1035"/>
      <c r="T55" s="1035"/>
      <c r="U55" s="1048"/>
      <c r="V55" s="1045"/>
      <c r="W55" s="1046"/>
      <c r="X55" s="1031"/>
      <c r="Y55" s="1031"/>
      <c r="Z55" s="1032"/>
      <c r="AA55" s="1031"/>
      <c r="AB55" s="1035"/>
      <c r="AC55" s="980"/>
      <c r="AD55" s="962"/>
      <c r="AE55" s="1037"/>
      <c r="AF55" s="1040"/>
      <c r="AG55" s="1042"/>
      <c r="AH55" s="1045"/>
      <c r="AI55" s="1046"/>
      <c r="AJ55" s="1031"/>
      <c r="AK55" s="1031"/>
      <c r="AL55" s="1032"/>
      <c r="AM55" s="1031"/>
      <c r="AN55" s="1035"/>
      <c r="AO55" s="980"/>
      <c r="AP55" s="198"/>
      <c r="AQ55" s="198"/>
      <c r="AR55" s="198"/>
      <c r="AS55" s="198"/>
      <c r="AT55" s="198"/>
      <c r="AU55" s="198"/>
      <c r="AV55" s="198"/>
      <c r="AW55" s="198"/>
      <c r="AX55" s="198"/>
      <c r="AY55" s="201"/>
      <c r="AZ55" s="198"/>
      <c r="BA55" s="198"/>
      <c r="BB55" s="198"/>
      <c r="BC55" s="198"/>
      <c r="BD55" s="198"/>
      <c r="BE55" s="198"/>
      <c r="BF55" s="198"/>
      <c r="BG55" s="198"/>
      <c r="BH55" s="198"/>
      <c r="BI55" s="198"/>
      <c r="BJ55" s="997"/>
      <c r="BK55" s="178"/>
      <c r="BL55" s="206" t="s">
        <v>265</v>
      </c>
      <c r="BM55" s="207">
        <v>825200</v>
      </c>
      <c r="BN55" s="935"/>
      <c r="BO55" s="192">
        <v>8250</v>
      </c>
      <c r="BP55" s="193" t="s">
        <v>245</v>
      </c>
      <c r="BQ55" s="194" t="s">
        <v>246</v>
      </c>
      <c r="BR55" s="195" t="s">
        <v>244</v>
      </c>
      <c r="BS55" s="196" t="s">
        <v>247</v>
      </c>
      <c r="BT55" s="193" t="s">
        <v>244</v>
      </c>
      <c r="BU55" s="197">
        <v>2</v>
      </c>
      <c r="BV55" s="214"/>
      <c r="BW55" s="962"/>
      <c r="BX55" s="189"/>
      <c r="BY55" s="935"/>
      <c r="BZ55" s="992"/>
      <c r="CA55" s="935"/>
      <c r="CB55" s="996"/>
      <c r="CC55" s="983"/>
      <c r="CD55" s="983"/>
      <c r="CE55" s="983"/>
      <c r="CF55" s="985"/>
      <c r="CG55" s="983"/>
      <c r="CH55" s="988"/>
      <c r="CI55" s="989"/>
      <c r="CJ55" s="1057"/>
      <c r="CK55" s="1053"/>
      <c r="CL55" s="989"/>
      <c r="CM55" s="1051"/>
      <c r="CN55" s="1052"/>
      <c r="CO55" s="1053"/>
      <c r="CP55" s="935"/>
      <c r="CQ55" s="1056"/>
      <c r="CR55" s="935"/>
      <c r="CS55" s="1015"/>
      <c r="CT55" s="935"/>
      <c r="CU55" s="1055"/>
      <c r="CV55" s="935"/>
      <c r="CW55" s="996"/>
      <c r="CX55" s="1018"/>
      <c r="CY55" s="983"/>
      <c r="CZ55" s="1018"/>
      <c r="DA55" s="985"/>
      <c r="DB55" s="1018"/>
      <c r="DC55" s="988"/>
      <c r="DD55" s="993"/>
      <c r="DE55" s="1024"/>
      <c r="DF55" s="1026"/>
      <c r="DG55" s="1026"/>
      <c r="DH55" s="1050"/>
      <c r="DI55" s="203"/>
      <c r="DJ55" s="205">
        <v>0.7</v>
      </c>
      <c r="DK55" s="184"/>
      <c r="DL55" s="184"/>
    </row>
    <row r="56" spans="1:116" s="185" customFormat="1" ht="17.45" customHeight="1">
      <c r="A56" s="950" t="s">
        <v>176</v>
      </c>
      <c r="B56" s="1117" t="s">
        <v>268</v>
      </c>
      <c r="C56" s="946" t="s">
        <v>290</v>
      </c>
      <c r="D56" s="948" t="s">
        <v>250</v>
      </c>
      <c r="E56" s="950" t="s">
        <v>291</v>
      </c>
      <c r="F56" s="177"/>
      <c r="G56" s="952">
        <v>226190</v>
      </c>
      <c r="H56" s="954">
        <v>311960</v>
      </c>
      <c r="I56" s="952">
        <v>221380</v>
      </c>
      <c r="J56" s="954">
        <v>307150</v>
      </c>
      <c r="K56" s="935" t="s">
        <v>244</v>
      </c>
      <c r="L56" s="931">
        <v>2140</v>
      </c>
      <c r="M56" s="933">
        <v>2990</v>
      </c>
      <c r="N56" s="938" t="s">
        <v>245</v>
      </c>
      <c r="O56" s="922" t="s">
        <v>246</v>
      </c>
      <c r="P56" s="922" t="s">
        <v>244</v>
      </c>
      <c r="Q56" s="919" t="s">
        <v>247</v>
      </c>
      <c r="R56" s="922" t="s">
        <v>244</v>
      </c>
      <c r="S56" s="925">
        <v>3.2</v>
      </c>
      <c r="T56" s="928">
        <v>2.2999999999999998</v>
      </c>
      <c r="U56" s="931">
        <v>2090</v>
      </c>
      <c r="V56" s="933">
        <v>2940</v>
      </c>
      <c r="W56" s="938" t="s">
        <v>245</v>
      </c>
      <c r="X56" s="922" t="s">
        <v>246</v>
      </c>
      <c r="Y56" s="922" t="s">
        <v>244</v>
      </c>
      <c r="Z56" s="919" t="s">
        <v>247</v>
      </c>
      <c r="AA56" s="922" t="s">
        <v>244</v>
      </c>
      <c r="AB56" s="925">
        <v>3.1</v>
      </c>
      <c r="AC56" s="959">
        <v>2.2000000000000002</v>
      </c>
      <c r="AD56" s="962" t="s">
        <v>244</v>
      </c>
      <c r="AE56" s="963">
        <v>171540</v>
      </c>
      <c r="AF56" s="965">
        <v>85770</v>
      </c>
      <c r="AG56" s="967">
        <v>1710</v>
      </c>
      <c r="AH56" s="933">
        <v>850</v>
      </c>
      <c r="AI56" s="938" t="s">
        <v>245</v>
      </c>
      <c r="AJ56" s="922" t="s">
        <v>246</v>
      </c>
      <c r="AK56" s="922" t="s">
        <v>244</v>
      </c>
      <c r="AL56" s="919" t="s">
        <v>247</v>
      </c>
      <c r="AM56" s="922" t="s">
        <v>244</v>
      </c>
      <c r="AN56" s="925">
        <v>2.8</v>
      </c>
      <c r="AO56" s="959">
        <v>2.9</v>
      </c>
      <c r="AP56" s="972" t="s">
        <v>244</v>
      </c>
      <c r="AQ56" s="969">
        <v>154380</v>
      </c>
      <c r="AR56" s="972" t="s">
        <v>244</v>
      </c>
      <c r="AS56" s="973">
        <v>1540</v>
      </c>
      <c r="AT56" s="922" t="s">
        <v>245</v>
      </c>
      <c r="AU56" s="922" t="s">
        <v>246</v>
      </c>
      <c r="AV56" s="922" t="s">
        <v>244</v>
      </c>
      <c r="AW56" s="919" t="s">
        <v>247</v>
      </c>
      <c r="AX56" s="922" t="s">
        <v>244</v>
      </c>
      <c r="AY56" s="978">
        <v>2.8</v>
      </c>
      <c r="AZ56" s="972" t="s">
        <v>244</v>
      </c>
      <c r="BA56" s="969">
        <v>17150</v>
      </c>
      <c r="BB56" s="972" t="s">
        <v>244</v>
      </c>
      <c r="BC56" s="973">
        <v>170</v>
      </c>
      <c r="BD56" s="922" t="s">
        <v>245</v>
      </c>
      <c r="BE56" s="922" t="s">
        <v>246</v>
      </c>
      <c r="BF56" s="922" t="s">
        <v>244</v>
      </c>
      <c r="BG56" s="919" t="s">
        <v>247</v>
      </c>
      <c r="BH56" s="922" t="s">
        <v>244</v>
      </c>
      <c r="BI56" s="978">
        <v>2.6</v>
      </c>
      <c r="BJ56" s="993" t="s">
        <v>201</v>
      </c>
      <c r="BK56" s="178"/>
      <c r="BL56" s="998" t="s">
        <v>251</v>
      </c>
      <c r="BM56" s="999"/>
      <c r="BN56" s="935" t="s">
        <v>244</v>
      </c>
      <c r="BO56" s="216"/>
      <c r="BP56" s="217"/>
      <c r="BQ56" s="217"/>
      <c r="BR56" s="217"/>
      <c r="BS56" s="217"/>
      <c r="BT56" s="217"/>
      <c r="BU56" s="218"/>
      <c r="BV56" s="214"/>
      <c r="BW56" s="962" t="s">
        <v>248</v>
      </c>
      <c r="BX56" s="183"/>
      <c r="BY56" s="935" t="s">
        <v>244</v>
      </c>
      <c r="BZ56" s="990">
        <v>45150</v>
      </c>
      <c r="CA56" s="935" t="s">
        <v>244</v>
      </c>
      <c r="CB56" s="994">
        <v>390</v>
      </c>
      <c r="CC56" s="982" t="s">
        <v>245</v>
      </c>
      <c r="CD56" s="982" t="s">
        <v>246</v>
      </c>
      <c r="CE56" s="982" t="s">
        <v>244</v>
      </c>
      <c r="CF56" s="984" t="s">
        <v>247</v>
      </c>
      <c r="CG56" s="982" t="s">
        <v>244</v>
      </c>
      <c r="CH56" s="986">
        <v>6.4</v>
      </c>
      <c r="CI56" s="989" t="s">
        <v>244</v>
      </c>
      <c r="CJ56" s="931">
        <v>3400</v>
      </c>
      <c r="CK56" s="1058">
        <v>3700</v>
      </c>
      <c r="CL56" s="989" t="s">
        <v>244</v>
      </c>
      <c r="CM56" s="1059" t="s">
        <v>292</v>
      </c>
      <c r="CN56" s="1060">
        <v>20300</v>
      </c>
      <c r="CO56" s="1058">
        <v>22600</v>
      </c>
      <c r="CP56" s="935" t="s">
        <v>249</v>
      </c>
      <c r="CQ56" s="1054">
        <v>2110</v>
      </c>
      <c r="CR56" s="935" t="s">
        <v>249</v>
      </c>
      <c r="CS56" s="1009" t="s">
        <v>300</v>
      </c>
      <c r="CT56" s="935" t="s">
        <v>249</v>
      </c>
      <c r="CU56" s="1054">
        <v>40780</v>
      </c>
      <c r="CV56" s="935" t="s">
        <v>201</v>
      </c>
      <c r="CW56" s="994">
        <v>400</v>
      </c>
      <c r="CX56" s="1016" t="s">
        <v>245</v>
      </c>
      <c r="CY56" s="982" t="s">
        <v>246</v>
      </c>
      <c r="CZ56" s="1016" t="s">
        <v>244</v>
      </c>
      <c r="DA56" s="984" t="s">
        <v>247</v>
      </c>
      <c r="DB56" s="1016" t="s">
        <v>244</v>
      </c>
      <c r="DC56" s="986">
        <v>0.9</v>
      </c>
      <c r="DD56" s="993" t="s">
        <v>249</v>
      </c>
      <c r="DE56" s="1019" t="s">
        <v>357</v>
      </c>
      <c r="DF56" s="1021" t="s">
        <v>357</v>
      </c>
      <c r="DG56" s="1021" t="s">
        <v>357</v>
      </c>
      <c r="DH56" s="1067" t="s">
        <v>357</v>
      </c>
      <c r="DI56" s="935"/>
      <c r="DJ56" s="1009" t="s">
        <v>306</v>
      </c>
      <c r="DK56" s="184"/>
      <c r="DL56" s="184"/>
    </row>
    <row r="57" spans="1:116" s="185" customFormat="1" ht="17.45" customHeight="1">
      <c r="A57" s="951"/>
      <c r="B57" s="1118"/>
      <c r="C57" s="947"/>
      <c r="D57" s="949"/>
      <c r="E57" s="951"/>
      <c r="F57" s="177"/>
      <c r="G57" s="953"/>
      <c r="H57" s="955"/>
      <c r="I57" s="953"/>
      <c r="J57" s="955"/>
      <c r="K57" s="935"/>
      <c r="L57" s="932"/>
      <c r="M57" s="934"/>
      <c r="N57" s="939"/>
      <c r="O57" s="923"/>
      <c r="P57" s="923"/>
      <c r="Q57" s="920"/>
      <c r="R57" s="923"/>
      <c r="S57" s="926"/>
      <c r="T57" s="929"/>
      <c r="U57" s="932"/>
      <c r="V57" s="934"/>
      <c r="W57" s="939"/>
      <c r="X57" s="923"/>
      <c r="Y57" s="923"/>
      <c r="Z57" s="920"/>
      <c r="AA57" s="923"/>
      <c r="AB57" s="926"/>
      <c r="AC57" s="960"/>
      <c r="AD57" s="962"/>
      <c r="AE57" s="964"/>
      <c r="AF57" s="966"/>
      <c r="AG57" s="968"/>
      <c r="AH57" s="934"/>
      <c r="AI57" s="939"/>
      <c r="AJ57" s="923"/>
      <c r="AK57" s="923"/>
      <c r="AL57" s="920"/>
      <c r="AM57" s="923"/>
      <c r="AN57" s="926"/>
      <c r="AO57" s="960"/>
      <c r="AP57" s="972"/>
      <c r="AQ57" s="970"/>
      <c r="AR57" s="972"/>
      <c r="AS57" s="974"/>
      <c r="AT57" s="923"/>
      <c r="AU57" s="923"/>
      <c r="AV57" s="923"/>
      <c r="AW57" s="920"/>
      <c r="AX57" s="923"/>
      <c r="AY57" s="979"/>
      <c r="AZ57" s="972"/>
      <c r="BA57" s="970"/>
      <c r="BB57" s="972"/>
      <c r="BC57" s="974"/>
      <c r="BD57" s="923"/>
      <c r="BE57" s="923"/>
      <c r="BF57" s="923"/>
      <c r="BG57" s="920"/>
      <c r="BH57" s="923"/>
      <c r="BI57" s="979"/>
      <c r="BJ57" s="993"/>
      <c r="BK57" s="178"/>
      <c r="BL57" s="1000"/>
      <c r="BM57" s="1001"/>
      <c r="BN57" s="935"/>
      <c r="BO57" s="219"/>
      <c r="BP57" s="187"/>
      <c r="BQ57" s="187"/>
      <c r="BR57" s="187"/>
      <c r="BS57" s="187"/>
      <c r="BT57" s="187"/>
      <c r="BU57" s="220"/>
      <c r="BV57" s="214"/>
      <c r="BW57" s="962"/>
      <c r="BX57" s="189"/>
      <c r="BY57" s="935"/>
      <c r="BZ57" s="991"/>
      <c r="CA57" s="935"/>
      <c r="CB57" s="995"/>
      <c r="CC57" s="923"/>
      <c r="CD57" s="923"/>
      <c r="CE57" s="923"/>
      <c r="CF57" s="920"/>
      <c r="CG57" s="923"/>
      <c r="CH57" s="987"/>
      <c r="CI57" s="989"/>
      <c r="CJ57" s="932"/>
      <c r="CK57" s="1013"/>
      <c r="CL57" s="989"/>
      <c r="CM57" s="1011"/>
      <c r="CN57" s="1012"/>
      <c r="CO57" s="1013"/>
      <c r="CP57" s="935"/>
      <c r="CQ57" s="1055"/>
      <c r="CR57" s="935"/>
      <c r="CS57" s="1010"/>
      <c r="CT57" s="935"/>
      <c r="CU57" s="1055"/>
      <c r="CV57" s="935"/>
      <c r="CW57" s="995"/>
      <c r="CX57" s="1017"/>
      <c r="CY57" s="923"/>
      <c r="CZ57" s="1017"/>
      <c r="DA57" s="920"/>
      <c r="DB57" s="1017"/>
      <c r="DC57" s="987"/>
      <c r="DD57" s="993"/>
      <c r="DE57" s="1020"/>
      <c r="DF57" s="1022"/>
      <c r="DG57" s="1022"/>
      <c r="DH57" s="1068"/>
      <c r="DI57" s="935"/>
      <c r="DJ57" s="1010"/>
      <c r="DK57" s="184"/>
      <c r="DL57" s="184"/>
    </row>
    <row r="58" spans="1:116" s="185" customFormat="1" ht="17.45" customHeight="1">
      <c r="A58" s="951"/>
      <c r="B58" s="1118"/>
      <c r="C58" s="947"/>
      <c r="D58" s="949"/>
      <c r="E58" s="951"/>
      <c r="F58" s="177"/>
      <c r="G58" s="953"/>
      <c r="H58" s="955"/>
      <c r="I58" s="953"/>
      <c r="J58" s="955"/>
      <c r="K58" s="935"/>
      <c r="L58" s="932"/>
      <c r="M58" s="934"/>
      <c r="N58" s="939"/>
      <c r="O58" s="923"/>
      <c r="P58" s="923"/>
      <c r="Q58" s="920"/>
      <c r="R58" s="923"/>
      <c r="S58" s="926"/>
      <c r="T58" s="929"/>
      <c r="U58" s="932"/>
      <c r="V58" s="934"/>
      <c r="W58" s="939"/>
      <c r="X58" s="923"/>
      <c r="Y58" s="923"/>
      <c r="Z58" s="920"/>
      <c r="AA58" s="923"/>
      <c r="AB58" s="926"/>
      <c r="AC58" s="960"/>
      <c r="AD58" s="962"/>
      <c r="AE58" s="964"/>
      <c r="AF58" s="966"/>
      <c r="AG58" s="968"/>
      <c r="AH58" s="934"/>
      <c r="AI58" s="939"/>
      <c r="AJ58" s="923"/>
      <c r="AK58" s="923"/>
      <c r="AL58" s="920"/>
      <c r="AM58" s="923"/>
      <c r="AN58" s="926"/>
      <c r="AO58" s="960"/>
      <c r="AP58" s="972"/>
      <c r="AQ58" s="970"/>
      <c r="AR58" s="972"/>
      <c r="AS58" s="974"/>
      <c r="AT58" s="923"/>
      <c r="AU58" s="923"/>
      <c r="AV58" s="923"/>
      <c r="AW58" s="920"/>
      <c r="AX58" s="923"/>
      <c r="AY58" s="979"/>
      <c r="AZ58" s="972"/>
      <c r="BA58" s="970"/>
      <c r="BB58" s="972"/>
      <c r="BC58" s="974"/>
      <c r="BD58" s="923"/>
      <c r="BE58" s="923"/>
      <c r="BF58" s="923"/>
      <c r="BG58" s="920"/>
      <c r="BH58" s="923"/>
      <c r="BI58" s="979"/>
      <c r="BJ58" s="993"/>
      <c r="BK58" s="178"/>
      <c r="BL58" s="190" t="s">
        <v>252</v>
      </c>
      <c r="BM58" s="191">
        <v>287100</v>
      </c>
      <c r="BN58" s="935"/>
      <c r="BO58" s="221">
        <v>2870</v>
      </c>
      <c r="BP58" s="193" t="s">
        <v>245</v>
      </c>
      <c r="BQ58" s="194" t="s">
        <v>246</v>
      </c>
      <c r="BR58" s="195" t="s">
        <v>244</v>
      </c>
      <c r="BS58" s="196" t="s">
        <v>247</v>
      </c>
      <c r="BT58" s="193" t="s">
        <v>244</v>
      </c>
      <c r="BU58" s="222">
        <v>1.9</v>
      </c>
      <c r="BV58" s="214"/>
      <c r="BW58" s="962"/>
      <c r="BX58" s="189"/>
      <c r="BY58" s="935"/>
      <c r="BZ58" s="991"/>
      <c r="CA58" s="935"/>
      <c r="CB58" s="995"/>
      <c r="CC58" s="923"/>
      <c r="CD58" s="923"/>
      <c r="CE58" s="923"/>
      <c r="CF58" s="920"/>
      <c r="CG58" s="923"/>
      <c r="CH58" s="987"/>
      <c r="CI58" s="989"/>
      <c r="CJ58" s="932"/>
      <c r="CK58" s="1013"/>
      <c r="CL58" s="989"/>
      <c r="CM58" s="1011" t="s">
        <v>295</v>
      </c>
      <c r="CN58" s="1012">
        <v>11200</v>
      </c>
      <c r="CO58" s="1013">
        <v>12400</v>
      </c>
      <c r="CP58" s="935"/>
      <c r="CQ58" s="1055"/>
      <c r="CR58" s="935"/>
      <c r="CS58" s="1010"/>
      <c r="CT58" s="935"/>
      <c r="CU58" s="1055"/>
      <c r="CV58" s="935"/>
      <c r="CW58" s="995"/>
      <c r="CX58" s="1017"/>
      <c r="CY58" s="923"/>
      <c r="CZ58" s="1017"/>
      <c r="DA58" s="920"/>
      <c r="DB58" s="1017"/>
      <c r="DC58" s="987"/>
      <c r="DD58" s="993"/>
      <c r="DE58" s="1020"/>
      <c r="DF58" s="1022"/>
      <c r="DG58" s="1022"/>
      <c r="DH58" s="1068"/>
      <c r="DI58" s="935"/>
      <c r="DJ58" s="1010"/>
      <c r="DK58" s="184"/>
      <c r="DL58" s="184"/>
    </row>
    <row r="59" spans="1:116" s="185" customFormat="1" ht="17.45" customHeight="1">
      <c r="A59" s="951"/>
      <c r="B59" s="1118"/>
      <c r="C59" s="947"/>
      <c r="D59" s="949"/>
      <c r="E59" s="951"/>
      <c r="F59" s="177"/>
      <c r="G59" s="953"/>
      <c r="H59" s="955"/>
      <c r="I59" s="953"/>
      <c r="J59" s="955"/>
      <c r="K59" s="935"/>
      <c r="L59" s="932"/>
      <c r="M59" s="934"/>
      <c r="N59" s="940"/>
      <c r="O59" s="924"/>
      <c r="P59" s="924"/>
      <c r="Q59" s="921"/>
      <c r="R59" s="924"/>
      <c r="S59" s="927"/>
      <c r="T59" s="930"/>
      <c r="U59" s="932"/>
      <c r="V59" s="934"/>
      <c r="W59" s="940"/>
      <c r="X59" s="924"/>
      <c r="Y59" s="924"/>
      <c r="Z59" s="921"/>
      <c r="AA59" s="924"/>
      <c r="AB59" s="927"/>
      <c r="AC59" s="961"/>
      <c r="AD59" s="962"/>
      <c r="AE59" s="964"/>
      <c r="AF59" s="966"/>
      <c r="AG59" s="968"/>
      <c r="AH59" s="934"/>
      <c r="AI59" s="940"/>
      <c r="AJ59" s="924"/>
      <c r="AK59" s="924"/>
      <c r="AL59" s="921"/>
      <c r="AM59" s="924"/>
      <c r="AN59" s="927"/>
      <c r="AO59" s="961"/>
      <c r="AP59" s="972"/>
      <c r="AQ59" s="971"/>
      <c r="AR59" s="972"/>
      <c r="AS59" s="975"/>
      <c r="AT59" s="976"/>
      <c r="AU59" s="976"/>
      <c r="AV59" s="976"/>
      <c r="AW59" s="977"/>
      <c r="AX59" s="976"/>
      <c r="AY59" s="980"/>
      <c r="AZ59" s="972"/>
      <c r="BA59" s="971"/>
      <c r="BB59" s="972"/>
      <c r="BC59" s="975"/>
      <c r="BD59" s="976"/>
      <c r="BE59" s="976"/>
      <c r="BF59" s="976"/>
      <c r="BG59" s="977"/>
      <c r="BH59" s="976"/>
      <c r="BI59" s="980"/>
      <c r="BJ59" s="993"/>
      <c r="BK59" s="178"/>
      <c r="BL59" s="190" t="s">
        <v>296</v>
      </c>
      <c r="BM59" s="191">
        <v>307800</v>
      </c>
      <c r="BN59" s="935"/>
      <c r="BO59" s="221">
        <v>3070</v>
      </c>
      <c r="BP59" s="193" t="s">
        <v>245</v>
      </c>
      <c r="BQ59" s="194" t="s">
        <v>246</v>
      </c>
      <c r="BR59" s="195" t="s">
        <v>244</v>
      </c>
      <c r="BS59" s="196" t="s">
        <v>247</v>
      </c>
      <c r="BT59" s="193" t="s">
        <v>244</v>
      </c>
      <c r="BU59" s="222">
        <v>1.8</v>
      </c>
      <c r="BV59" s="214"/>
      <c r="BW59" s="962"/>
      <c r="BX59" s="189"/>
      <c r="BY59" s="935"/>
      <c r="BZ59" s="991"/>
      <c r="CA59" s="935"/>
      <c r="CB59" s="995"/>
      <c r="CC59" s="923"/>
      <c r="CD59" s="923"/>
      <c r="CE59" s="923"/>
      <c r="CF59" s="920"/>
      <c r="CG59" s="923"/>
      <c r="CH59" s="987"/>
      <c r="CI59" s="989"/>
      <c r="CJ59" s="932"/>
      <c r="CK59" s="1013"/>
      <c r="CL59" s="989"/>
      <c r="CM59" s="1011"/>
      <c r="CN59" s="1012"/>
      <c r="CO59" s="1013"/>
      <c r="CP59" s="935"/>
      <c r="CQ59" s="1055"/>
      <c r="CR59" s="935"/>
      <c r="CS59" s="1010"/>
      <c r="CT59" s="935"/>
      <c r="CU59" s="1055"/>
      <c r="CV59" s="935"/>
      <c r="CW59" s="995"/>
      <c r="CX59" s="1017"/>
      <c r="CY59" s="923"/>
      <c r="CZ59" s="1017"/>
      <c r="DA59" s="920"/>
      <c r="DB59" s="1017"/>
      <c r="DC59" s="987"/>
      <c r="DD59" s="993"/>
      <c r="DE59" s="1020"/>
      <c r="DF59" s="1022"/>
      <c r="DG59" s="1022"/>
      <c r="DH59" s="1068"/>
      <c r="DI59" s="935"/>
      <c r="DJ59" s="1010"/>
      <c r="DK59" s="184"/>
      <c r="DL59" s="184"/>
    </row>
    <row r="60" spans="1:116" s="185" customFormat="1" ht="17.45" customHeight="1">
      <c r="A60" s="1002" t="s">
        <v>177</v>
      </c>
      <c r="B60" s="1118"/>
      <c r="C60" s="947"/>
      <c r="D60" s="949"/>
      <c r="E60" s="1002" t="s">
        <v>50</v>
      </c>
      <c r="F60" s="177"/>
      <c r="G60" s="1003">
        <v>311960</v>
      </c>
      <c r="H60" s="1004"/>
      <c r="I60" s="1003">
        <v>307150</v>
      </c>
      <c r="J60" s="1004"/>
      <c r="K60" s="935" t="s">
        <v>244</v>
      </c>
      <c r="L60" s="1047">
        <v>2990</v>
      </c>
      <c r="M60" s="1043"/>
      <c r="N60" s="939" t="s">
        <v>245</v>
      </c>
      <c r="O60" s="923" t="s">
        <v>246</v>
      </c>
      <c r="P60" s="923" t="s">
        <v>244</v>
      </c>
      <c r="Q60" s="920" t="s">
        <v>247</v>
      </c>
      <c r="R60" s="923" t="s">
        <v>244</v>
      </c>
      <c r="S60" s="1033">
        <v>2.2999999999999998</v>
      </c>
      <c r="T60" s="1034"/>
      <c r="U60" s="1047">
        <v>2940</v>
      </c>
      <c r="V60" s="1043"/>
      <c r="W60" s="939" t="s">
        <v>245</v>
      </c>
      <c r="X60" s="923" t="s">
        <v>246</v>
      </c>
      <c r="Y60" s="923" t="s">
        <v>244</v>
      </c>
      <c r="Z60" s="920" t="s">
        <v>247</v>
      </c>
      <c r="AA60" s="923" t="s">
        <v>244</v>
      </c>
      <c r="AB60" s="1033">
        <v>2.2000000000000002</v>
      </c>
      <c r="AC60" s="979"/>
      <c r="AD60" s="962" t="s">
        <v>244</v>
      </c>
      <c r="AE60" s="1036">
        <v>85770</v>
      </c>
      <c r="AF60" s="1038"/>
      <c r="AG60" s="1041">
        <v>850</v>
      </c>
      <c r="AH60" s="1043"/>
      <c r="AI60" s="939" t="s">
        <v>245</v>
      </c>
      <c r="AJ60" s="923" t="s">
        <v>246</v>
      </c>
      <c r="AK60" s="923" t="s">
        <v>244</v>
      </c>
      <c r="AL60" s="920" t="s">
        <v>247</v>
      </c>
      <c r="AM60" s="923" t="s">
        <v>244</v>
      </c>
      <c r="AN60" s="1033">
        <v>2.9</v>
      </c>
      <c r="AO60" s="979"/>
      <c r="AP60" s="198"/>
      <c r="AQ60" s="198"/>
      <c r="AR60" s="198"/>
      <c r="AS60" s="198"/>
      <c r="AT60" s="198"/>
      <c r="AU60" s="198"/>
      <c r="AV60" s="198"/>
      <c r="AW60" s="198"/>
      <c r="AX60" s="198"/>
      <c r="AY60" s="199"/>
      <c r="AZ60" s="198"/>
      <c r="BA60" s="198"/>
      <c r="BB60" s="198"/>
      <c r="BC60" s="198"/>
      <c r="BD60" s="198"/>
      <c r="BE60" s="198"/>
      <c r="BF60" s="198"/>
      <c r="BG60" s="198"/>
      <c r="BH60" s="198"/>
      <c r="BI60" s="198"/>
      <c r="BJ60" s="997"/>
      <c r="BK60" s="178"/>
      <c r="BL60" s="190" t="s">
        <v>253</v>
      </c>
      <c r="BM60" s="191">
        <v>349200</v>
      </c>
      <c r="BN60" s="935"/>
      <c r="BO60" s="221">
        <v>3490</v>
      </c>
      <c r="BP60" s="193" t="s">
        <v>245</v>
      </c>
      <c r="BQ60" s="194" t="s">
        <v>246</v>
      </c>
      <c r="BR60" s="195" t="s">
        <v>244</v>
      </c>
      <c r="BS60" s="196" t="s">
        <v>247</v>
      </c>
      <c r="BT60" s="193" t="s">
        <v>244</v>
      </c>
      <c r="BU60" s="222">
        <v>1.9</v>
      </c>
      <c r="BV60" s="214"/>
      <c r="BW60" s="962"/>
      <c r="BX60" s="189"/>
      <c r="BY60" s="935"/>
      <c r="BZ60" s="991"/>
      <c r="CA60" s="935"/>
      <c r="CB60" s="995"/>
      <c r="CC60" s="923"/>
      <c r="CD60" s="923"/>
      <c r="CE60" s="923"/>
      <c r="CF60" s="920"/>
      <c r="CG60" s="923"/>
      <c r="CH60" s="987"/>
      <c r="CI60" s="989"/>
      <c r="CJ60" s="932"/>
      <c r="CK60" s="1013"/>
      <c r="CL60" s="989"/>
      <c r="CM60" s="1011" t="s">
        <v>297</v>
      </c>
      <c r="CN60" s="1012">
        <v>9700</v>
      </c>
      <c r="CO60" s="1013">
        <v>10800</v>
      </c>
      <c r="CP60" s="935"/>
      <c r="CQ60" s="1055"/>
      <c r="CR60" s="935"/>
      <c r="CS60" s="1014">
        <v>0.09</v>
      </c>
      <c r="CT60" s="935"/>
      <c r="CU60" s="1055"/>
      <c r="CV60" s="935"/>
      <c r="CW60" s="995"/>
      <c r="CX60" s="1017"/>
      <c r="CY60" s="923"/>
      <c r="CZ60" s="1017"/>
      <c r="DA60" s="920"/>
      <c r="DB60" s="1017"/>
      <c r="DC60" s="987"/>
      <c r="DD60" s="993"/>
      <c r="DE60" s="1023">
        <v>0.01</v>
      </c>
      <c r="DF60" s="1025">
        <v>0.03</v>
      </c>
      <c r="DG60" s="1025">
        <v>0.04</v>
      </c>
      <c r="DH60" s="1049">
        <v>0.06</v>
      </c>
      <c r="DI60" s="935"/>
      <c r="DJ60" s="1014">
        <v>0.81</v>
      </c>
      <c r="DK60" s="184"/>
      <c r="DL60" s="184"/>
    </row>
    <row r="61" spans="1:116" s="185" customFormat="1" ht="17.45" customHeight="1">
      <c r="A61" s="951"/>
      <c r="B61" s="1118"/>
      <c r="C61" s="947"/>
      <c r="D61" s="949"/>
      <c r="E61" s="951"/>
      <c r="F61" s="177"/>
      <c r="G61" s="991"/>
      <c r="H61" s="1005"/>
      <c r="I61" s="991"/>
      <c r="J61" s="1005"/>
      <c r="K61" s="935"/>
      <c r="L61" s="1000"/>
      <c r="M61" s="1044"/>
      <c r="N61" s="939"/>
      <c r="O61" s="923"/>
      <c r="P61" s="923"/>
      <c r="Q61" s="920"/>
      <c r="R61" s="923"/>
      <c r="S61" s="1034"/>
      <c r="T61" s="1034"/>
      <c r="U61" s="1000"/>
      <c r="V61" s="1044"/>
      <c r="W61" s="939"/>
      <c r="X61" s="923"/>
      <c r="Y61" s="923"/>
      <c r="Z61" s="920"/>
      <c r="AA61" s="923"/>
      <c r="AB61" s="1034"/>
      <c r="AC61" s="979"/>
      <c r="AD61" s="962"/>
      <c r="AE61" s="1037"/>
      <c r="AF61" s="1039"/>
      <c r="AG61" s="1042"/>
      <c r="AH61" s="1044"/>
      <c r="AI61" s="939"/>
      <c r="AJ61" s="923"/>
      <c r="AK61" s="923"/>
      <c r="AL61" s="920"/>
      <c r="AM61" s="923"/>
      <c r="AN61" s="1034"/>
      <c r="AO61" s="979"/>
      <c r="AP61" s="198"/>
      <c r="AQ61" s="198"/>
      <c r="AR61" s="198"/>
      <c r="AS61" s="198"/>
      <c r="AT61" s="198"/>
      <c r="AU61" s="198"/>
      <c r="AV61" s="198"/>
      <c r="AW61" s="198"/>
      <c r="AX61" s="198"/>
      <c r="AY61" s="200"/>
      <c r="AZ61" s="198"/>
      <c r="BA61" s="198"/>
      <c r="BB61" s="198"/>
      <c r="BC61" s="198"/>
      <c r="BD61" s="198"/>
      <c r="BE61" s="198"/>
      <c r="BF61" s="198"/>
      <c r="BG61" s="198"/>
      <c r="BH61" s="198"/>
      <c r="BI61" s="198"/>
      <c r="BJ61" s="997"/>
      <c r="BK61" s="178"/>
      <c r="BL61" s="190" t="s">
        <v>254</v>
      </c>
      <c r="BM61" s="191">
        <v>390600</v>
      </c>
      <c r="BN61" s="935"/>
      <c r="BO61" s="221">
        <v>3900</v>
      </c>
      <c r="BP61" s="193" t="s">
        <v>245</v>
      </c>
      <c r="BQ61" s="194" t="s">
        <v>246</v>
      </c>
      <c r="BR61" s="195" t="s">
        <v>244</v>
      </c>
      <c r="BS61" s="196" t="s">
        <v>247</v>
      </c>
      <c r="BT61" s="193" t="s">
        <v>244</v>
      </c>
      <c r="BU61" s="222">
        <v>2</v>
      </c>
      <c r="BV61" s="214"/>
      <c r="BW61" s="962"/>
      <c r="BX61" s="189"/>
      <c r="BY61" s="935"/>
      <c r="BZ61" s="991"/>
      <c r="CA61" s="935"/>
      <c r="CB61" s="995"/>
      <c r="CC61" s="923"/>
      <c r="CD61" s="923"/>
      <c r="CE61" s="923"/>
      <c r="CF61" s="920"/>
      <c r="CG61" s="923"/>
      <c r="CH61" s="987"/>
      <c r="CI61" s="989"/>
      <c r="CJ61" s="932"/>
      <c r="CK61" s="1013"/>
      <c r="CL61" s="989"/>
      <c r="CM61" s="1011"/>
      <c r="CN61" s="1012"/>
      <c r="CO61" s="1013"/>
      <c r="CP61" s="935"/>
      <c r="CQ61" s="1055"/>
      <c r="CR61" s="935"/>
      <c r="CS61" s="1014"/>
      <c r="CT61" s="935"/>
      <c r="CU61" s="1055"/>
      <c r="CV61" s="935"/>
      <c r="CW61" s="995"/>
      <c r="CX61" s="1017"/>
      <c r="CY61" s="923"/>
      <c r="CZ61" s="1017"/>
      <c r="DA61" s="920"/>
      <c r="DB61" s="1017"/>
      <c r="DC61" s="987"/>
      <c r="DD61" s="993"/>
      <c r="DE61" s="1023"/>
      <c r="DF61" s="1025"/>
      <c r="DG61" s="1025"/>
      <c r="DH61" s="1049"/>
      <c r="DI61" s="935"/>
      <c r="DJ61" s="1014"/>
      <c r="DK61" s="184"/>
      <c r="DL61" s="184"/>
    </row>
    <row r="62" spans="1:116" s="185" customFormat="1" ht="17.45" customHeight="1">
      <c r="A62" s="951"/>
      <c r="B62" s="1118"/>
      <c r="C62" s="947"/>
      <c r="D62" s="949"/>
      <c r="E62" s="951"/>
      <c r="F62" s="177"/>
      <c r="G62" s="991"/>
      <c r="H62" s="1005"/>
      <c r="I62" s="991"/>
      <c r="J62" s="1005"/>
      <c r="K62" s="935"/>
      <c r="L62" s="1000"/>
      <c r="M62" s="1044"/>
      <c r="N62" s="939"/>
      <c r="O62" s="923"/>
      <c r="P62" s="923"/>
      <c r="Q62" s="920"/>
      <c r="R62" s="923"/>
      <c r="S62" s="1034"/>
      <c r="T62" s="1034"/>
      <c r="U62" s="1000"/>
      <c r="V62" s="1044"/>
      <c r="W62" s="939"/>
      <c r="X62" s="923"/>
      <c r="Y62" s="923"/>
      <c r="Z62" s="920"/>
      <c r="AA62" s="923"/>
      <c r="AB62" s="1034"/>
      <c r="AC62" s="979"/>
      <c r="AD62" s="962"/>
      <c r="AE62" s="1037"/>
      <c r="AF62" s="1039"/>
      <c r="AG62" s="1042"/>
      <c r="AH62" s="1044"/>
      <c r="AI62" s="939"/>
      <c r="AJ62" s="923"/>
      <c r="AK62" s="923"/>
      <c r="AL62" s="920"/>
      <c r="AM62" s="923"/>
      <c r="AN62" s="1034"/>
      <c r="AO62" s="979"/>
      <c r="AP62" s="198"/>
      <c r="AQ62" s="198"/>
      <c r="AR62" s="198"/>
      <c r="AS62" s="198"/>
      <c r="AT62" s="198"/>
      <c r="AU62" s="198"/>
      <c r="AV62" s="198"/>
      <c r="AW62" s="198"/>
      <c r="AX62" s="198"/>
      <c r="AY62" s="200"/>
      <c r="AZ62" s="198"/>
      <c r="BA62" s="198"/>
      <c r="BB62" s="198"/>
      <c r="BC62" s="198"/>
      <c r="BD62" s="198"/>
      <c r="BE62" s="198"/>
      <c r="BF62" s="198"/>
      <c r="BG62" s="198"/>
      <c r="BH62" s="198"/>
      <c r="BI62" s="198"/>
      <c r="BJ62" s="997"/>
      <c r="BK62" s="178"/>
      <c r="BL62" s="190" t="s">
        <v>255</v>
      </c>
      <c r="BM62" s="191">
        <v>432000</v>
      </c>
      <c r="BN62" s="935"/>
      <c r="BO62" s="221">
        <v>4320</v>
      </c>
      <c r="BP62" s="193" t="s">
        <v>245</v>
      </c>
      <c r="BQ62" s="194" t="s">
        <v>246</v>
      </c>
      <c r="BR62" s="195" t="s">
        <v>244</v>
      </c>
      <c r="BS62" s="196" t="s">
        <v>247</v>
      </c>
      <c r="BT62" s="193" t="s">
        <v>244</v>
      </c>
      <c r="BU62" s="222">
        <v>2</v>
      </c>
      <c r="BV62" s="214"/>
      <c r="BW62" s="962"/>
      <c r="BX62" s="189"/>
      <c r="BY62" s="935"/>
      <c r="BZ62" s="991"/>
      <c r="CA62" s="935"/>
      <c r="CB62" s="995"/>
      <c r="CC62" s="923"/>
      <c r="CD62" s="923"/>
      <c r="CE62" s="923"/>
      <c r="CF62" s="920"/>
      <c r="CG62" s="923"/>
      <c r="CH62" s="987"/>
      <c r="CI62" s="989"/>
      <c r="CJ62" s="932"/>
      <c r="CK62" s="1013"/>
      <c r="CL62" s="989"/>
      <c r="CM62" s="1011" t="s">
        <v>298</v>
      </c>
      <c r="CN62" s="1012">
        <v>8700</v>
      </c>
      <c r="CO62" s="1013">
        <v>9700</v>
      </c>
      <c r="CP62" s="935"/>
      <c r="CQ62" s="1055"/>
      <c r="CR62" s="935"/>
      <c r="CS62" s="1014"/>
      <c r="CT62" s="935"/>
      <c r="CU62" s="1055"/>
      <c r="CV62" s="935"/>
      <c r="CW62" s="995"/>
      <c r="CX62" s="1017"/>
      <c r="CY62" s="923"/>
      <c r="CZ62" s="1017"/>
      <c r="DA62" s="920"/>
      <c r="DB62" s="1017"/>
      <c r="DC62" s="987"/>
      <c r="DD62" s="993"/>
      <c r="DE62" s="1023"/>
      <c r="DF62" s="1025"/>
      <c r="DG62" s="1025"/>
      <c r="DH62" s="1049"/>
      <c r="DI62" s="935"/>
      <c r="DJ62" s="1014"/>
      <c r="DK62" s="184"/>
      <c r="DL62" s="184"/>
    </row>
    <row r="63" spans="1:116" s="185" customFormat="1" ht="17.45" customHeight="1">
      <c r="A63" s="951"/>
      <c r="B63" s="1118"/>
      <c r="C63" s="947"/>
      <c r="D63" s="949"/>
      <c r="E63" s="951"/>
      <c r="F63" s="177"/>
      <c r="G63" s="991"/>
      <c r="H63" s="1005"/>
      <c r="I63" s="991"/>
      <c r="J63" s="1005"/>
      <c r="K63" s="935"/>
      <c r="L63" s="1000"/>
      <c r="M63" s="1044"/>
      <c r="N63" s="939"/>
      <c r="O63" s="923"/>
      <c r="P63" s="923"/>
      <c r="Q63" s="920"/>
      <c r="R63" s="923"/>
      <c r="S63" s="1034"/>
      <c r="T63" s="1035"/>
      <c r="U63" s="1000"/>
      <c r="V63" s="1044"/>
      <c r="W63" s="939"/>
      <c r="X63" s="923"/>
      <c r="Y63" s="923"/>
      <c r="Z63" s="920"/>
      <c r="AA63" s="923"/>
      <c r="AB63" s="1034"/>
      <c r="AC63" s="980"/>
      <c r="AD63" s="962"/>
      <c r="AE63" s="1037"/>
      <c r="AF63" s="1039"/>
      <c r="AG63" s="1042"/>
      <c r="AH63" s="1044"/>
      <c r="AI63" s="939"/>
      <c r="AJ63" s="923"/>
      <c r="AK63" s="923"/>
      <c r="AL63" s="920"/>
      <c r="AM63" s="923"/>
      <c r="AN63" s="1034"/>
      <c r="AO63" s="980"/>
      <c r="AP63" s="198"/>
      <c r="AQ63" s="198"/>
      <c r="AR63" s="198"/>
      <c r="AS63" s="198"/>
      <c r="AT63" s="198"/>
      <c r="AU63" s="198"/>
      <c r="AV63" s="198"/>
      <c r="AW63" s="198"/>
      <c r="AX63" s="198"/>
      <c r="AY63" s="201"/>
      <c r="AZ63" s="198"/>
      <c r="BA63" s="198"/>
      <c r="BB63" s="198"/>
      <c r="BC63" s="198"/>
      <c r="BD63" s="198"/>
      <c r="BE63" s="198"/>
      <c r="BF63" s="198"/>
      <c r="BG63" s="198"/>
      <c r="BH63" s="198"/>
      <c r="BI63" s="198"/>
      <c r="BJ63" s="997"/>
      <c r="BK63" s="178"/>
      <c r="BL63" s="190" t="s">
        <v>256</v>
      </c>
      <c r="BM63" s="191">
        <v>473400</v>
      </c>
      <c r="BN63" s="935"/>
      <c r="BO63" s="221">
        <v>4730</v>
      </c>
      <c r="BP63" s="193" t="s">
        <v>245</v>
      </c>
      <c r="BQ63" s="194" t="s">
        <v>246</v>
      </c>
      <c r="BR63" s="195" t="s">
        <v>244</v>
      </c>
      <c r="BS63" s="196" t="s">
        <v>247</v>
      </c>
      <c r="BT63" s="193" t="s">
        <v>244</v>
      </c>
      <c r="BU63" s="222">
        <v>1.9</v>
      </c>
      <c r="BV63" s="214"/>
      <c r="BW63" s="962"/>
      <c r="BX63" s="189" t="s">
        <v>258</v>
      </c>
      <c r="BY63" s="935"/>
      <c r="BZ63" s="992"/>
      <c r="CA63" s="935"/>
      <c r="CB63" s="995"/>
      <c r="CC63" s="923"/>
      <c r="CD63" s="923"/>
      <c r="CE63" s="923"/>
      <c r="CF63" s="920"/>
      <c r="CG63" s="923"/>
      <c r="CH63" s="987"/>
      <c r="CI63" s="989"/>
      <c r="CJ63" s="1057"/>
      <c r="CK63" s="1053"/>
      <c r="CL63" s="989"/>
      <c r="CM63" s="1051"/>
      <c r="CN63" s="1052"/>
      <c r="CO63" s="1053"/>
      <c r="CP63" s="935"/>
      <c r="CQ63" s="1056"/>
      <c r="CR63" s="935"/>
      <c r="CS63" s="1015"/>
      <c r="CT63" s="935"/>
      <c r="CU63" s="1055"/>
      <c r="CV63" s="935"/>
      <c r="CW63" s="995"/>
      <c r="CX63" s="1017"/>
      <c r="CY63" s="923"/>
      <c r="CZ63" s="1017"/>
      <c r="DA63" s="920"/>
      <c r="DB63" s="1017"/>
      <c r="DC63" s="987"/>
      <c r="DD63" s="993"/>
      <c r="DE63" s="1024"/>
      <c r="DF63" s="1026"/>
      <c r="DG63" s="1026"/>
      <c r="DH63" s="1050"/>
      <c r="DI63" s="935"/>
      <c r="DJ63" s="1015"/>
      <c r="DK63" s="184"/>
      <c r="DL63" s="184"/>
    </row>
    <row r="64" spans="1:116" s="185" customFormat="1" ht="17.45" customHeight="1">
      <c r="A64" s="950" t="s">
        <v>178</v>
      </c>
      <c r="B64" s="1118"/>
      <c r="C64" s="1027" t="s">
        <v>299</v>
      </c>
      <c r="D64" s="948" t="s">
        <v>250</v>
      </c>
      <c r="E64" s="950" t="s">
        <v>291</v>
      </c>
      <c r="F64" s="177"/>
      <c r="G64" s="952">
        <v>178790</v>
      </c>
      <c r="H64" s="954">
        <v>264560</v>
      </c>
      <c r="I64" s="952">
        <v>175750</v>
      </c>
      <c r="J64" s="954">
        <v>261520</v>
      </c>
      <c r="K64" s="997" t="s">
        <v>244</v>
      </c>
      <c r="L64" s="931">
        <v>1670</v>
      </c>
      <c r="M64" s="933">
        <v>2520</v>
      </c>
      <c r="N64" s="938" t="s">
        <v>245</v>
      </c>
      <c r="O64" s="922" t="s">
        <v>246</v>
      </c>
      <c r="P64" s="922" t="s">
        <v>244</v>
      </c>
      <c r="Q64" s="919" t="s">
        <v>247</v>
      </c>
      <c r="R64" s="922" t="s">
        <v>244</v>
      </c>
      <c r="S64" s="925">
        <v>3.1</v>
      </c>
      <c r="T64" s="928">
        <v>2.1</v>
      </c>
      <c r="U64" s="931">
        <v>1640</v>
      </c>
      <c r="V64" s="933">
        <v>2490</v>
      </c>
      <c r="W64" s="938" t="s">
        <v>245</v>
      </c>
      <c r="X64" s="922" t="s">
        <v>246</v>
      </c>
      <c r="Y64" s="922" t="s">
        <v>244</v>
      </c>
      <c r="Z64" s="919" t="s">
        <v>247</v>
      </c>
      <c r="AA64" s="922" t="s">
        <v>244</v>
      </c>
      <c r="AB64" s="925">
        <v>3</v>
      </c>
      <c r="AC64" s="959">
        <v>2</v>
      </c>
      <c r="AD64" s="997" t="s">
        <v>244</v>
      </c>
      <c r="AE64" s="963">
        <v>171540</v>
      </c>
      <c r="AF64" s="965">
        <v>85770</v>
      </c>
      <c r="AG64" s="967">
        <v>1710</v>
      </c>
      <c r="AH64" s="933">
        <v>850</v>
      </c>
      <c r="AI64" s="938" t="s">
        <v>245</v>
      </c>
      <c r="AJ64" s="922" t="s">
        <v>246</v>
      </c>
      <c r="AK64" s="922" t="s">
        <v>244</v>
      </c>
      <c r="AL64" s="919" t="s">
        <v>247</v>
      </c>
      <c r="AM64" s="922" t="s">
        <v>244</v>
      </c>
      <c r="AN64" s="925">
        <v>2.8</v>
      </c>
      <c r="AO64" s="959">
        <v>2.9</v>
      </c>
      <c r="AP64" s="981" t="s">
        <v>244</v>
      </c>
      <c r="AQ64" s="969">
        <v>154380</v>
      </c>
      <c r="AR64" s="972" t="s">
        <v>244</v>
      </c>
      <c r="AS64" s="973">
        <v>1540</v>
      </c>
      <c r="AT64" s="922" t="s">
        <v>245</v>
      </c>
      <c r="AU64" s="922" t="s">
        <v>246</v>
      </c>
      <c r="AV64" s="922" t="s">
        <v>244</v>
      </c>
      <c r="AW64" s="919" t="s">
        <v>247</v>
      </c>
      <c r="AX64" s="922" t="s">
        <v>244</v>
      </c>
      <c r="AY64" s="978">
        <v>2.8</v>
      </c>
      <c r="AZ64" s="972" t="s">
        <v>244</v>
      </c>
      <c r="BA64" s="969">
        <v>17150</v>
      </c>
      <c r="BB64" s="972" t="s">
        <v>244</v>
      </c>
      <c r="BC64" s="973">
        <v>170</v>
      </c>
      <c r="BD64" s="922" t="s">
        <v>245</v>
      </c>
      <c r="BE64" s="922" t="s">
        <v>246</v>
      </c>
      <c r="BF64" s="922" t="s">
        <v>244</v>
      </c>
      <c r="BG64" s="919" t="s">
        <v>247</v>
      </c>
      <c r="BH64" s="922" t="s">
        <v>244</v>
      </c>
      <c r="BI64" s="978">
        <v>2.6</v>
      </c>
      <c r="BJ64" s="993"/>
      <c r="BK64" s="178"/>
      <c r="BL64" s="190" t="s">
        <v>257</v>
      </c>
      <c r="BM64" s="191">
        <v>514800</v>
      </c>
      <c r="BN64" s="935"/>
      <c r="BO64" s="221">
        <v>5140</v>
      </c>
      <c r="BP64" s="193" t="s">
        <v>245</v>
      </c>
      <c r="BQ64" s="194" t="s">
        <v>246</v>
      </c>
      <c r="BR64" s="195" t="s">
        <v>244</v>
      </c>
      <c r="BS64" s="196" t="s">
        <v>247</v>
      </c>
      <c r="BT64" s="193" t="s">
        <v>244</v>
      </c>
      <c r="BU64" s="222">
        <v>1.9</v>
      </c>
      <c r="BV64" s="214"/>
      <c r="BW64" s="962"/>
      <c r="BX64" s="202" t="s">
        <v>260</v>
      </c>
      <c r="BY64" s="993" t="s">
        <v>244</v>
      </c>
      <c r="BZ64" s="1054">
        <v>30590</v>
      </c>
      <c r="CA64" s="997" t="s">
        <v>244</v>
      </c>
      <c r="CB64" s="1074">
        <v>240</v>
      </c>
      <c r="CC64" s="922" t="s">
        <v>245</v>
      </c>
      <c r="CD64" s="922" t="s">
        <v>246</v>
      </c>
      <c r="CE64" s="922" t="s">
        <v>244</v>
      </c>
      <c r="CF64" s="919" t="s">
        <v>247</v>
      </c>
      <c r="CG64" s="922" t="s">
        <v>244</v>
      </c>
      <c r="CH64" s="978">
        <v>6.5</v>
      </c>
      <c r="CI64" s="1077" t="s">
        <v>244</v>
      </c>
      <c r="CJ64" s="931">
        <v>2100</v>
      </c>
      <c r="CK64" s="1058">
        <v>2300</v>
      </c>
      <c r="CL64" s="1078" t="s">
        <v>244</v>
      </c>
      <c r="CM64" s="1059" t="s">
        <v>292</v>
      </c>
      <c r="CN64" s="1060">
        <v>25700</v>
      </c>
      <c r="CO64" s="1058">
        <v>28600</v>
      </c>
      <c r="CP64" s="993" t="s">
        <v>249</v>
      </c>
      <c r="CQ64" s="1054">
        <v>1330</v>
      </c>
      <c r="CR64" s="962" t="s">
        <v>249</v>
      </c>
      <c r="CS64" s="1009" t="s">
        <v>300</v>
      </c>
      <c r="CT64" s="993" t="s">
        <v>249</v>
      </c>
      <c r="CU64" s="1054">
        <v>25750</v>
      </c>
      <c r="CV64" s="997" t="s">
        <v>201</v>
      </c>
      <c r="CW64" s="1074">
        <v>250</v>
      </c>
      <c r="CX64" s="1072" t="s">
        <v>245</v>
      </c>
      <c r="CY64" s="922" t="s">
        <v>246</v>
      </c>
      <c r="CZ64" s="1072" t="s">
        <v>244</v>
      </c>
      <c r="DA64" s="919" t="s">
        <v>247</v>
      </c>
      <c r="DB64" s="1072" t="s">
        <v>244</v>
      </c>
      <c r="DC64" s="978">
        <v>0.9</v>
      </c>
      <c r="DD64" s="997" t="s">
        <v>249</v>
      </c>
      <c r="DE64" s="1019" t="s">
        <v>357</v>
      </c>
      <c r="DF64" s="1021" t="s">
        <v>357</v>
      </c>
      <c r="DG64" s="1021" t="s">
        <v>357</v>
      </c>
      <c r="DH64" s="1067" t="s">
        <v>357</v>
      </c>
      <c r="DI64" s="203"/>
      <c r="DJ64" s="1062" t="s">
        <v>301</v>
      </c>
      <c r="DK64" s="184"/>
      <c r="DL64" s="184"/>
    </row>
    <row r="65" spans="1:116" s="185" customFormat="1" ht="17.45" customHeight="1">
      <c r="A65" s="951"/>
      <c r="B65" s="1118"/>
      <c r="C65" s="1028"/>
      <c r="D65" s="949"/>
      <c r="E65" s="951"/>
      <c r="F65" s="177"/>
      <c r="G65" s="953"/>
      <c r="H65" s="955"/>
      <c r="I65" s="953"/>
      <c r="J65" s="955"/>
      <c r="K65" s="997"/>
      <c r="L65" s="932"/>
      <c r="M65" s="934"/>
      <c r="N65" s="939"/>
      <c r="O65" s="923"/>
      <c r="P65" s="923"/>
      <c r="Q65" s="920"/>
      <c r="R65" s="923"/>
      <c r="S65" s="926"/>
      <c r="T65" s="929"/>
      <c r="U65" s="932"/>
      <c r="V65" s="934"/>
      <c r="W65" s="939"/>
      <c r="X65" s="923"/>
      <c r="Y65" s="923"/>
      <c r="Z65" s="920"/>
      <c r="AA65" s="923"/>
      <c r="AB65" s="926"/>
      <c r="AC65" s="960"/>
      <c r="AD65" s="997"/>
      <c r="AE65" s="964"/>
      <c r="AF65" s="966"/>
      <c r="AG65" s="968"/>
      <c r="AH65" s="934"/>
      <c r="AI65" s="939"/>
      <c r="AJ65" s="923"/>
      <c r="AK65" s="923"/>
      <c r="AL65" s="920"/>
      <c r="AM65" s="923"/>
      <c r="AN65" s="926"/>
      <c r="AO65" s="960"/>
      <c r="AP65" s="981"/>
      <c r="AQ65" s="970"/>
      <c r="AR65" s="972"/>
      <c r="AS65" s="974"/>
      <c r="AT65" s="923"/>
      <c r="AU65" s="923"/>
      <c r="AV65" s="923"/>
      <c r="AW65" s="920"/>
      <c r="AX65" s="923"/>
      <c r="AY65" s="979"/>
      <c r="AZ65" s="972"/>
      <c r="BA65" s="970"/>
      <c r="BB65" s="972"/>
      <c r="BC65" s="974"/>
      <c r="BD65" s="923"/>
      <c r="BE65" s="923"/>
      <c r="BF65" s="923"/>
      <c r="BG65" s="920"/>
      <c r="BH65" s="923"/>
      <c r="BI65" s="979"/>
      <c r="BJ65" s="993"/>
      <c r="BK65" s="178"/>
      <c r="BL65" s="190" t="s">
        <v>259</v>
      </c>
      <c r="BM65" s="191">
        <v>556300</v>
      </c>
      <c r="BN65" s="935"/>
      <c r="BO65" s="221">
        <v>5560</v>
      </c>
      <c r="BP65" s="193" t="s">
        <v>245</v>
      </c>
      <c r="BQ65" s="194" t="s">
        <v>246</v>
      </c>
      <c r="BR65" s="195" t="s">
        <v>244</v>
      </c>
      <c r="BS65" s="196" t="s">
        <v>247</v>
      </c>
      <c r="BT65" s="193" t="s">
        <v>244</v>
      </c>
      <c r="BU65" s="222">
        <v>2</v>
      </c>
      <c r="BV65" s="214"/>
      <c r="BW65" s="962"/>
      <c r="BX65" s="189"/>
      <c r="BY65" s="993"/>
      <c r="BZ65" s="1055"/>
      <c r="CA65" s="997"/>
      <c r="CB65" s="1075"/>
      <c r="CC65" s="923"/>
      <c r="CD65" s="923"/>
      <c r="CE65" s="923"/>
      <c r="CF65" s="920"/>
      <c r="CG65" s="923"/>
      <c r="CH65" s="979"/>
      <c r="CI65" s="1077"/>
      <c r="CJ65" s="932"/>
      <c r="CK65" s="1013"/>
      <c r="CL65" s="1078"/>
      <c r="CM65" s="1011"/>
      <c r="CN65" s="1012"/>
      <c r="CO65" s="1013"/>
      <c r="CP65" s="993"/>
      <c r="CQ65" s="1055"/>
      <c r="CR65" s="962"/>
      <c r="CS65" s="1010"/>
      <c r="CT65" s="993"/>
      <c r="CU65" s="1055"/>
      <c r="CV65" s="997"/>
      <c r="CW65" s="1075"/>
      <c r="CX65" s="1017"/>
      <c r="CY65" s="923"/>
      <c r="CZ65" s="1017"/>
      <c r="DA65" s="920"/>
      <c r="DB65" s="1017"/>
      <c r="DC65" s="979"/>
      <c r="DD65" s="997"/>
      <c r="DE65" s="1020"/>
      <c r="DF65" s="1022"/>
      <c r="DG65" s="1022"/>
      <c r="DH65" s="1068"/>
      <c r="DI65" s="203"/>
      <c r="DJ65" s="1063"/>
      <c r="DK65" s="184"/>
      <c r="DL65" s="184"/>
    </row>
    <row r="66" spans="1:116" s="185" customFormat="1" ht="17.45" customHeight="1">
      <c r="A66" s="951"/>
      <c r="B66" s="1118"/>
      <c r="C66" s="1028"/>
      <c r="D66" s="949"/>
      <c r="E66" s="951"/>
      <c r="F66" s="177"/>
      <c r="G66" s="953"/>
      <c r="H66" s="955"/>
      <c r="I66" s="953"/>
      <c r="J66" s="955"/>
      <c r="K66" s="997"/>
      <c r="L66" s="932"/>
      <c r="M66" s="934"/>
      <c r="N66" s="939"/>
      <c r="O66" s="923"/>
      <c r="P66" s="923"/>
      <c r="Q66" s="920"/>
      <c r="R66" s="923"/>
      <c r="S66" s="926"/>
      <c r="T66" s="929"/>
      <c r="U66" s="932"/>
      <c r="V66" s="934"/>
      <c r="W66" s="939"/>
      <c r="X66" s="923"/>
      <c r="Y66" s="923"/>
      <c r="Z66" s="920"/>
      <c r="AA66" s="923"/>
      <c r="AB66" s="926"/>
      <c r="AC66" s="960"/>
      <c r="AD66" s="997"/>
      <c r="AE66" s="964"/>
      <c r="AF66" s="966"/>
      <c r="AG66" s="968"/>
      <c r="AH66" s="934"/>
      <c r="AI66" s="939"/>
      <c r="AJ66" s="923"/>
      <c r="AK66" s="923"/>
      <c r="AL66" s="920"/>
      <c r="AM66" s="923"/>
      <c r="AN66" s="926"/>
      <c r="AO66" s="960"/>
      <c r="AP66" s="981"/>
      <c r="AQ66" s="970"/>
      <c r="AR66" s="972"/>
      <c r="AS66" s="974"/>
      <c r="AT66" s="923"/>
      <c r="AU66" s="923"/>
      <c r="AV66" s="923"/>
      <c r="AW66" s="920"/>
      <c r="AX66" s="923"/>
      <c r="AY66" s="979"/>
      <c r="AZ66" s="972"/>
      <c r="BA66" s="970"/>
      <c r="BB66" s="972"/>
      <c r="BC66" s="974"/>
      <c r="BD66" s="923"/>
      <c r="BE66" s="923"/>
      <c r="BF66" s="923"/>
      <c r="BG66" s="920"/>
      <c r="BH66" s="923"/>
      <c r="BI66" s="979"/>
      <c r="BJ66" s="993"/>
      <c r="BK66" s="178"/>
      <c r="BL66" s="190" t="s">
        <v>261</v>
      </c>
      <c r="BM66" s="191">
        <v>597700</v>
      </c>
      <c r="BN66" s="935"/>
      <c r="BO66" s="221">
        <v>5970</v>
      </c>
      <c r="BP66" s="193" t="s">
        <v>245</v>
      </c>
      <c r="BQ66" s="194" t="s">
        <v>246</v>
      </c>
      <c r="BR66" s="195" t="s">
        <v>244</v>
      </c>
      <c r="BS66" s="196" t="s">
        <v>247</v>
      </c>
      <c r="BT66" s="193" t="s">
        <v>244</v>
      </c>
      <c r="BU66" s="222">
        <v>2</v>
      </c>
      <c r="BV66" s="214"/>
      <c r="BW66" s="962"/>
      <c r="BX66" s="189"/>
      <c r="BY66" s="993"/>
      <c r="BZ66" s="1055"/>
      <c r="CA66" s="997"/>
      <c r="CB66" s="1075"/>
      <c r="CC66" s="923"/>
      <c r="CD66" s="923"/>
      <c r="CE66" s="923"/>
      <c r="CF66" s="920"/>
      <c r="CG66" s="923"/>
      <c r="CH66" s="979"/>
      <c r="CI66" s="1077"/>
      <c r="CJ66" s="932"/>
      <c r="CK66" s="1013"/>
      <c r="CL66" s="1078"/>
      <c r="CM66" s="1011" t="s">
        <v>295</v>
      </c>
      <c r="CN66" s="1012">
        <v>14200</v>
      </c>
      <c r="CO66" s="1013">
        <v>15700</v>
      </c>
      <c r="CP66" s="993"/>
      <c r="CQ66" s="1055"/>
      <c r="CR66" s="962"/>
      <c r="CS66" s="1010"/>
      <c r="CT66" s="993"/>
      <c r="CU66" s="1055"/>
      <c r="CV66" s="997"/>
      <c r="CW66" s="1075"/>
      <c r="CX66" s="1017"/>
      <c r="CY66" s="923"/>
      <c r="CZ66" s="1017"/>
      <c r="DA66" s="920"/>
      <c r="DB66" s="1017"/>
      <c r="DC66" s="979"/>
      <c r="DD66" s="997"/>
      <c r="DE66" s="1020"/>
      <c r="DF66" s="1022"/>
      <c r="DG66" s="1022"/>
      <c r="DH66" s="1068"/>
      <c r="DI66" s="203"/>
      <c r="DJ66" s="204" t="s">
        <v>302</v>
      </c>
      <c r="DK66" s="184"/>
      <c r="DL66" s="184"/>
    </row>
    <row r="67" spans="1:116" s="185" customFormat="1" ht="17.45" customHeight="1">
      <c r="A67" s="951"/>
      <c r="B67" s="1118"/>
      <c r="C67" s="1028"/>
      <c r="D67" s="949"/>
      <c r="E67" s="951"/>
      <c r="F67" s="177"/>
      <c r="G67" s="953"/>
      <c r="H67" s="955"/>
      <c r="I67" s="953"/>
      <c r="J67" s="955"/>
      <c r="K67" s="997"/>
      <c r="L67" s="932"/>
      <c r="M67" s="934"/>
      <c r="N67" s="940"/>
      <c r="O67" s="924"/>
      <c r="P67" s="924"/>
      <c r="Q67" s="921"/>
      <c r="R67" s="924"/>
      <c r="S67" s="927"/>
      <c r="T67" s="930"/>
      <c r="U67" s="932"/>
      <c r="V67" s="934"/>
      <c r="W67" s="940"/>
      <c r="X67" s="924"/>
      <c r="Y67" s="924"/>
      <c r="Z67" s="921"/>
      <c r="AA67" s="924"/>
      <c r="AB67" s="927"/>
      <c r="AC67" s="961"/>
      <c r="AD67" s="997"/>
      <c r="AE67" s="964"/>
      <c r="AF67" s="966"/>
      <c r="AG67" s="968"/>
      <c r="AH67" s="934"/>
      <c r="AI67" s="940"/>
      <c r="AJ67" s="924"/>
      <c r="AK67" s="924"/>
      <c r="AL67" s="921"/>
      <c r="AM67" s="924"/>
      <c r="AN67" s="927"/>
      <c r="AO67" s="961"/>
      <c r="AP67" s="981"/>
      <c r="AQ67" s="971"/>
      <c r="AR67" s="972"/>
      <c r="AS67" s="975"/>
      <c r="AT67" s="976"/>
      <c r="AU67" s="976"/>
      <c r="AV67" s="976"/>
      <c r="AW67" s="977"/>
      <c r="AX67" s="976"/>
      <c r="AY67" s="980"/>
      <c r="AZ67" s="972"/>
      <c r="BA67" s="971"/>
      <c r="BB67" s="972"/>
      <c r="BC67" s="975"/>
      <c r="BD67" s="976"/>
      <c r="BE67" s="976"/>
      <c r="BF67" s="976"/>
      <c r="BG67" s="977"/>
      <c r="BH67" s="976"/>
      <c r="BI67" s="980"/>
      <c r="BJ67" s="993"/>
      <c r="BK67" s="178"/>
      <c r="BL67" s="190" t="s">
        <v>262</v>
      </c>
      <c r="BM67" s="191">
        <v>639100</v>
      </c>
      <c r="BN67" s="935"/>
      <c r="BO67" s="221">
        <v>6390</v>
      </c>
      <c r="BP67" s="193" t="s">
        <v>245</v>
      </c>
      <c r="BQ67" s="194" t="s">
        <v>246</v>
      </c>
      <c r="BR67" s="195" t="s">
        <v>244</v>
      </c>
      <c r="BS67" s="196" t="s">
        <v>247</v>
      </c>
      <c r="BT67" s="193" t="s">
        <v>244</v>
      </c>
      <c r="BU67" s="222">
        <v>1.9</v>
      </c>
      <c r="BV67" s="214"/>
      <c r="BW67" s="962"/>
      <c r="BX67" s="189"/>
      <c r="BY67" s="993"/>
      <c r="BZ67" s="1055"/>
      <c r="CA67" s="997"/>
      <c r="CB67" s="1075"/>
      <c r="CC67" s="923"/>
      <c r="CD67" s="923"/>
      <c r="CE67" s="923"/>
      <c r="CF67" s="920"/>
      <c r="CG67" s="923"/>
      <c r="CH67" s="979"/>
      <c r="CI67" s="1077"/>
      <c r="CJ67" s="932"/>
      <c r="CK67" s="1013"/>
      <c r="CL67" s="1078"/>
      <c r="CM67" s="1011"/>
      <c r="CN67" s="1012"/>
      <c r="CO67" s="1013"/>
      <c r="CP67" s="993"/>
      <c r="CQ67" s="1055"/>
      <c r="CR67" s="962"/>
      <c r="CS67" s="1010"/>
      <c r="CT67" s="993"/>
      <c r="CU67" s="1055"/>
      <c r="CV67" s="997"/>
      <c r="CW67" s="1075"/>
      <c r="CX67" s="1017"/>
      <c r="CY67" s="923"/>
      <c r="CZ67" s="1017"/>
      <c r="DA67" s="920"/>
      <c r="DB67" s="1017"/>
      <c r="DC67" s="979"/>
      <c r="DD67" s="997"/>
      <c r="DE67" s="1020"/>
      <c r="DF67" s="1022"/>
      <c r="DG67" s="1022"/>
      <c r="DH67" s="1068"/>
      <c r="DI67" s="203"/>
      <c r="DJ67" s="223">
        <v>0.8</v>
      </c>
      <c r="DK67" s="184"/>
      <c r="DL67" s="184"/>
    </row>
    <row r="68" spans="1:116" s="185" customFormat="1" ht="17.45" customHeight="1">
      <c r="A68" s="1002" t="s">
        <v>179</v>
      </c>
      <c r="B68" s="1118"/>
      <c r="C68" s="1028"/>
      <c r="D68" s="949"/>
      <c r="E68" s="1002" t="s">
        <v>50</v>
      </c>
      <c r="F68" s="177"/>
      <c r="G68" s="1003">
        <v>264560</v>
      </c>
      <c r="H68" s="1004"/>
      <c r="I68" s="1003">
        <v>261520</v>
      </c>
      <c r="J68" s="1004"/>
      <c r="K68" s="997" t="s">
        <v>244</v>
      </c>
      <c r="L68" s="1047">
        <v>2520</v>
      </c>
      <c r="M68" s="1043"/>
      <c r="N68" s="939" t="s">
        <v>245</v>
      </c>
      <c r="O68" s="923" t="s">
        <v>246</v>
      </c>
      <c r="P68" s="923" t="s">
        <v>244</v>
      </c>
      <c r="Q68" s="920" t="s">
        <v>247</v>
      </c>
      <c r="R68" s="923" t="s">
        <v>244</v>
      </c>
      <c r="S68" s="1033">
        <v>2.1</v>
      </c>
      <c r="T68" s="1034"/>
      <c r="U68" s="1047">
        <v>2490</v>
      </c>
      <c r="V68" s="1043"/>
      <c r="W68" s="939" t="s">
        <v>245</v>
      </c>
      <c r="X68" s="923" t="s">
        <v>246</v>
      </c>
      <c r="Y68" s="923" t="s">
        <v>244</v>
      </c>
      <c r="Z68" s="920" t="s">
        <v>247</v>
      </c>
      <c r="AA68" s="923" t="s">
        <v>244</v>
      </c>
      <c r="AB68" s="1033">
        <v>2</v>
      </c>
      <c r="AC68" s="979"/>
      <c r="AD68" s="997" t="s">
        <v>244</v>
      </c>
      <c r="AE68" s="1036">
        <v>85770</v>
      </c>
      <c r="AF68" s="1038"/>
      <c r="AG68" s="1041">
        <v>850</v>
      </c>
      <c r="AH68" s="1043"/>
      <c r="AI68" s="939" t="s">
        <v>245</v>
      </c>
      <c r="AJ68" s="923" t="s">
        <v>246</v>
      </c>
      <c r="AK68" s="923" t="s">
        <v>244</v>
      </c>
      <c r="AL68" s="920" t="s">
        <v>247</v>
      </c>
      <c r="AM68" s="923" t="s">
        <v>244</v>
      </c>
      <c r="AN68" s="1033">
        <v>2.9</v>
      </c>
      <c r="AO68" s="979"/>
      <c r="AP68" s="200"/>
      <c r="AQ68" s="200"/>
      <c r="AR68" s="200"/>
      <c r="AS68" s="200"/>
      <c r="AT68" s="200"/>
      <c r="AU68" s="200"/>
      <c r="AV68" s="200"/>
      <c r="AW68" s="200"/>
      <c r="AX68" s="200"/>
      <c r="AY68" s="200"/>
      <c r="AZ68" s="200"/>
      <c r="BA68" s="200"/>
      <c r="BB68" s="200"/>
      <c r="BC68" s="200"/>
      <c r="BD68" s="200"/>
      <c r="BE68" s="200"/>
      <c r="BF68" s="200"/>
      <c r="BG68" s="200"/>
      <c r="BH68" s="200"/>
      <c r="BI68" s="200"/>
      <c r="BJ68" s="997"/>
      <c r="BK68" s="178"/>
      <c r="BL68" s="190" t="s">
        <v>303</v>
      </c>
      <c r="BM68" s="191">
        <v>680500</v>
      </c>
      <c r="BN68" s="935"/>
      <c r="BO68" s="221">
        <v>6800</v>
      </c>
      <c r="BP68" s="193" t="s">
        <v>245</v>
      </c>
      <c r="BQ68" s="194" t="s">
        <v>246</v>
      </c>
      <c r="BR68" s="195" t="s">
        <v>244</v>
      </c>
      <c r="BS68" s="196" t="s">
        <v>247</v>
      </c>
      <c r="BT68" s="193" t="s">
        <v>244</v>
      </c>
      <c r="BU68" s="222">
        <v>1.9</v>
      </c>
      <c r="BV68" s="214"/>
      <c r="BW68" s="962"/>
      <c r="BX68" s="189"/>
      <c r="BY68" s="993"/>
      <c r="BZ68" s="1055"/>
      <c r="CA68" s="997"/>
      <c r="CB68" s="1075"/>
      <c r="CC68" s="923"/>
      <c r="CD68" s="923"/>
      <c r="CE68" s="923"/>
      <c r="CF68" s="920"/>
      <c r="CG68" s="923"/>
      <c r="CH68" s="979"/>
      <c r="CI68" s="1077"/>
      <c r="CJ68" s="932"/>
      <c r="CK68" s="1013"/>
      <c r="CL68" s="1078"/>
      <c r="CM68" s="1011" t="s">
        <v>297</v>
      </c>
      <c r="CN68" s="1012">
        <v>12300</v>
      </c>
      <c r="CO68" s="1013">
        <v>13700</v>
      </c>
      <c r="CP68" s="993"/>
      <c r="CQ68" s="1055"/>
      <c r="CR68" s="997"/>
      <c r="CS68" s="1014">
        <v>0.08</v>
      </c>
      <c r="CT68" s="997"/>
      <c r="CU68" s="1055"/>
      <c r="CV68" s="997"/>
      <c r="CW68" s="1075"/>
      <c r="CX68" s="1017"/>
      <c r="CY68" s="923"/>
      <c r="CZ68" s="1017"/>
      <c r="DA68" s="920"/>
      <c r="DB68" s="1017"/>
      <c r="DC68" s="979"/>
      <c r="DD68" s="997"/>
      <c r="DE68" s="1023">
        <v>0.01</v>
      </c>
      <c r="DF68" s="1025">
        <v>0.03</v>
      </c>
      <c r="DG68" s="1025">
        <v>0.04</v>
      </c>
      <c r="DH68" s="1049">
        <v>0.06</v>
      </c>
      <c r="DI68" s="224"/>
      <c r="DJ68" s="204" t="s">
        <v>304</v>
      </c>
      <c r="DK68" s="184"/>
      <c r="DL68" s="184"/>
    </row>
    <row r="69" spans="1:116" s="185" customFormat="1" ht="17.45" customHeight="1">
      <c r="A69" s="951"/>
      <c r="B69" s="1118"/>
      <c r="C69" s="1028"/>
      <c r="D69" s="949"/>
      <c r="E69" s="951"/>
      <c r="F69" s="177"/>
      <c r="G69" s="991"/>
      <c r="H69" s="1005"/>
      <c r="I69" s="991"/>
      <c r="J69" s="1005"/>
      <c r="K69" s="997"/>
      <c r="L69" s="1000"/>
      <c r="M69" s="1044"/>
      <c r="N69" s="939"/>
      <c r="O69" s="923"/>
      <c r="P69" s="923"/>
      <c r="Q69" s="920"/>
      <c r="R69" s="923"/>
      <c r="S69" s="1034"/>
      <c r="T69" s="1034"/>
      <c r="U69" s="1000"/>
      <c r="V69" s="1044"/>
      <c r="W69" s="939"/>
      <c r="X69" s="923"/>
      <c r="Y69" s="923"/>
      <c r="Z69" s="920"/>
      <c r="AA69" s="923"/>
      <c r="AB69" s="1034"/>
      <c r="AC69" s="979"/>
      <c r="AD69" s="997"/>
      <c r="AE69" s="1037"/>
      <c r="AF69" s="1039"/>
      <c r="AG69" s="1042"/>
      <c r="AH69" s="1044"/>
      <c r="AI69" s="939"/>
      <c r="AJ69" s="923"/>
      <c r="AK69" s="923"/>
      <c r="AL69" s="920"/>
      <c r="AM69" s="923"/>
      <c r="AN69" s="1034"/>
      <c r="AO69" s="979"/>
      <c r="AP69" s="200"/>
      <c r="AQ69" s="200"/>
      <c r="AR69" s="200"/>
      <c r="AS69" s="200"/>
      <c r="AT69" s="200"/>
      <c r="AU69" s="200"/>
      <c r="AV69" s="200"/>
      <c r="AW69" s="200"/>
      <c r="AX69" s="200"/>
      <c r="AY69" s="200"/>
      <c r="AZ69" s="200"/>
      <c r="BA69" s="200"/>
      <c r="BB69" s="200"/>
      <c r="BC69" s="200"/>
      <c r="BD69" s="200"/>
      <c r="BE69" s="200"/>
      <c r="BF69" s="200"/>
      <c r="BG69" s="200"/>
      <c r="BH69" s="200"/>
      <c r="BI69" s="200"/>
      <c r="BJ69" s="997"/>
      <c r="BK69" s="178"/>
      <c r="BL69" s="190" t="s">
        <v>263</v>
      </c>
      <c r="BM69" s="191">
        <v>721900</v>
      </c>
      <c r="BN69" s="935"/>
      <c r="BO69" s="221">
        <v>7210</v>
      </c>
      <c r="BP69" s="193" t="s">
        <v>245</v>
      </c>
      <c r="BQ69" s="194" t="s">
        <v>246</v>
      </c>
      <c r="BR69" s="195" t="s">
        <v>244</v>
      </c>
      <c r="BS69" s="196" t="s">
        <v>247</v>
      </c>
      <c r="BT69" s="193" t="s">
        <v>244</v>
      </c>
      <c r="BU69" s="222">
        <v>2</v>
      </c>
      <c r="BV69" s="214"/>
      <c r="BW69" s="962"/>
      <c r="BX69" s="189"/>
      <c r="BY69" s="993"/>
      <c r="BZ69" s="1055"/>
      <c r="CA69" s="997"/>
      <c r="CB69" s="1075"/>
      <c r="CC69" s="923"/>
      <c r="CD69" s="923"/>
      <c r="CE69" s="923"/>
      <c r="CF69" s="920"/>
      <c r="CG69" s="923"/>
      <c r="CH69" s="979"/>
      <c r="CI69" s="1077"/>
      <c r="CJ69" s="932"/>
      <c r="CK69" s="1013"/>
      <c r="CL69" s="1078"/>
      <c r="CM69" s="1011"/>
      <c r="CN69" s="1012"/>
      <c r="CO69" s="1013"/>
      <c r="CP69" s="993"/>
      <c r="CQ69" s="1055"/>
      <c r="CR69" s="997"/>
      <c r="CS69" s="1014"/>
      <c r="CT69" s="997"/>
      <c r="CU69" s="1055"/>
      <c r="CV69" s="997"/>
      <c r="CW69" s="1075"/>
      <c r="CX69" s="1017"/>
      <c r="CY69" s="923"/>
      <c r="CZ69" s="1017"/>
      <c r="DA69" s="920"/>
      <c r="DB69" s="1017"/>
      <c r="DC69" s="979"/>
      <c r="DD69" s="997"/>
      <c r="DE69" s="1023"/>
      <c r="DF69" s="1025"/>
      <c r="DG69" s="1025"/>
      <c r="DH69" s="1049"/>
      <c r="DI69" s="224"/>
      <c r="DJ69" s="223">
        <v>0.75</v>
      </c>
      <c r="DK69" s="184"/>
      <c r="DL69" s="184"/>
    </row>
    <row r="70" spans="1:116" s="185" customFormat="1" ht="17.45" customHeight="1">
      <c r="A70" s="951"/>
      <c r="B70" s="1118"/>
      <c r="C70" s="1028"/>
      <c r="D70" s="949"/>
      <c r="E70" s="951"/>
      <c r="F70" s="177"/>
      <c r="G70" s="991"/>
      <c r="H70" s="1005"/>
      <c r="I70" s="991"/>
      <c r="J70" s="1005"/>
      <c r="K70" s="997"/>
      <c r="L70" s="1000"/>
      <c r="M70" s="1044"/>
      <c r="N70" s="939"/>
      <c r="O70" s="923"/>
      <c r="P70" s="923"/>
      <c r="Q70" s="920"/>
      <c r="R70" s="923"/>
      <c r="S70" s="1034"/>
      <c r="T70" s="1034"/>
      <c r="U70" s="1000"/>
      <c r="V70" s="1044"/>
      <c r="W70" s="939"/>
      <c r="X70" s="923"/>
      <c r="Y70" s="923"/>
      <c r="Z70" s="920"/>
      <c r="AA70" s="923"/>
      <c r="AB70" s="1034"/>
      <c r="AC70" s="979"/>
      <c r="AD70" s="997"/>
      <c r="AE70" s="1037"/>
      <c r="AF70" s="1039"/>
      <c r="AG70" s="1042"/>
      <c r="AH70" s="1044"/>
      <c r="AI70" s="939"/>
      <c r="AJ70" s="923"/>
      <c r="AK70" s="923"/>
      <c r="AL70" s="920"/>
      <c r="AM70" s="923"/>
      <c r="AN70" s="1034"/>
      <c r="AO70" s="979"/>
      <c r="AP70" s="200"/>
      <c r="AQ70" s="200"/>
      <c r="AR70" s="200"/>
      <c r="AS70" s="200"/>
      <c r="AT70" s="200"/>
      <c r="AU70" s="200"/>
      <c r="AV70" s="200"/>
      <c r="AW70" s="200"/>
      <c r="AX70" s="200"/>
      <c r="AY70" s="200"/>
      <c r="AZ70" s="200"/>
      <c r="BA70" s="200"/>
      <c r="BB70" s="200"/>
      <c r="BC70" s="200"/>
      <c r="BD70" s="200"/>
      <c r="BE70" s="200"/>
      <c r="BF70" s="200"/>
      <c r="BG70" s="200"/>
      <c r="BH70" s="200"/>
      <c r="BI70" s="200"/>
      <c r="BJ70" s="997"/>
      <c r="BK70" s="178"/>
      <c r="BL70" s="190" t="s">
        <v>264</v>
      </c>
      <c r="BM70" s="191">
        <v>763300</v>
      </c>
      <c r="BN70" s="935"/>
      <c r="BO70" s="221">
        <v>7630</v>
      </c>
      <c r="BP70" s="193" t="s">
        <v>245</v>
      </c>
      <c r="BQ70" s="194" t="s">
        <v>246</v>
      </c>
      <c r="BR70" s="195" t="s">
        <v>244</v>
      </c>
      <c r="BS70" s="196" t="s">
        <v>247</v>
      </c>
      <c r="BT70" s="193" t="s">
        <v>244</v>
      </c>
      <c r="BU70" s="222">
        <v>2</v>
      </c>
      <c r="BV70" s="214"/>
      <c r="BW70" s="962"/>
      <c r="BX70" s="189"/>
      <c r="BY70" s="993"/>
      <c r="BZ70" s="1055"/>
      <c r="CA70" s="997"/>
      <c r="CB70" s="1075"/>
      <c r="CC70" s="923"/>
      <c r="CD70" s="923"/>
      <c r="CE70" s="923"/>
      <c r="CF70" s="920"/>
      <c r="CG70" s="923"/>
      <c r="CH70" s="979"/>
      <c r="CI70" s="1077"/>
      <c r="CJ70" s="932"/>
      <c r="CK70" s="1013"/>
      <c r="CL70" s="1077"/>
      <c r="CM70" s="1011" t="s">
        <v>298</v>
      </c>
      <c r="CN70" s="1012">
        <v>11000</v>
      </c>
      <c r="CO70" s="1013">
        <v>12300</v>
      </c>
      <c r="CP70" s="997"/>
      <c r="CQ70" s="1055"/>
      <c r="CR70" s="997"/>
      <c r="CS70" s="1014"/>
      <c r="CT70" s="997"/>
      <c r="CU70" s="1055"/>
      <c r="CV70" s="997"/>
      <c r="CW70" s="1075"/>
      <c r="CX70" s="1017"/>
      <c r="CY70" s="923"/>
      <c r="CZ70" s="1017"/>
      <c r="DA70" s="920"/>
      <c r="DB70" s="1017"/>
      <c r="DC70" s="979"/>
      <c r="DD70" s="997"/>
      <c r="DE70" s="1023"/>
      <c r="DF70" s="1025"/>
      <c r="DG70" s="1025"/>
      <c r="DH70" s="1049"/>
      <c r="DI70" s="224"/>
      <c r="DJ70" s="204" t="s">
        <v>305</v>
      </c>
      <c r="DK70" s="184"/>
      <c r="DL70" s="184"/>
    </row>
    <row r="71" spans="1:116" s="185" customFormat="1" ht="17.45" customHeight="1">
      <c r="A71" s="1064"/>
      <c r="B71" s="1119"/>
      <c r="C71" s="1029"/>
      <c r="D71" s="1030"/>
      <c r="E71" s="1064"/>
      <c r="F71" s="177"/>
      <c r="G71" s="992"/>
      <c r="H71" s="1006"/>
      <c r="I71" s="992"/>
      <c r="J71" s="1006"/>
      <c r="K71" s="997"/>
      <c r="L71" s="1048"/>
      <c r="M71" s="1045"/>
      <c r="N71" s="1069"/>
      <c r="O71" s="976"/>
      <c r="P71" s="976"/>
      <c r="Q71" s="977"/>
      <c r="R71" s="976"/>
      <c r="S71" s="1035"/>
      <c r="T71" s="1035"/>
      <c r="U71" s="1048"/>
      <c r="V71" s="1045"/>
      <c r="W71" s="1069"/>
      <c r="X71" s="976"/>
      <c r="Y71" s="976"/>
      <c r="Z71" s="977"/>
      <c r="AA71" s="976"/>
      <c r="AB71" s="1035"/>
      <c r="AC71" s="980"/>
      <c r="AD71" s="997"/>
      <c r="AE71" s="1070"/>
      <c r="AF71" s="1040"/>
      <c r="AG71" s="1071"/>
      <c r="AH71" s="1045"/>
      <c r="AI71" s="1069"/>
      <c r="AJ71" s="976"/>
      <c r="AK71" s="976"/>
      <c r="AL71" s="977"/>
      <c r="AM71" s="976"/>
      <c r="AN71" s="1035"/>
      <c r="AO71" s="980"/>
      <c r="AP71" s="200"/>
      <c r="AQ71" s="200"/>
      <c r="AR71" s="200"/>
      <c r="AS71" s="200"/>
      <c r="AT71" s="200"/>
      <c r="AU71" s="200"/>
      <c r="AV71" s="200"/>
      <c r="AW71" s="200"/>
      <c r="AX71" s="200"/>
      <c r="AY71" s="200"/>
      <c r="AZ71" s="200"/>
      <c r="BA71" s="200"/>
      <c r="BB71" s="200"/>
      <c r="BC71" s="200"/>
      <c r="BD71" s="200"/>
      <c r="BE71" s="200"/>
      <c r="BF71" s="200"/>
      <c r="BG71" s="200"/>
      <c r="BH71" s="200"/>
      <c r="BI71" s="200"/>
      <c r="BJ71" s="997"/>
      <c r="BK71" s="178"/>
      <c r="BL71" s="206" t="s">
        <v>265</v>
      </c>
      <c r="BM71" s="207">
        <v>804800</v>
      </c>
      <c r="BN71" s="993"/>
      <c r="BO71" s="225">
        <v>8040</v>
      </c>
      <c r="BP71" s="226" t="s">
        <v>245</v>
      </c>
      <c r="BQ71" s="227" t="s">
        <v>246</v>
      </c>
      <c r="BR71" s="228" t="s">
        <v>244</v>
      </c>
      <c r="BS71" s="229" t="s">
        <v>247</v>
      </c>
      <c r="BT71" s="226" t="s">
        <v>244</v>
      </c>
      <c r="BU71" s="230">
        <v>2.1</v>
      </c>
      <c r="BV71" s="182"/>
      <c r="BW71" s="997"/>
      <c r="BX71" s="231"/>
      <c r="BY71" s="997"/>
      <c r="BZ71" s="1056"/>
      <c r="CA71" s="997"/>
      <c r="CB71" s="1076"/>
      <c r="CC71" s="976"/>
      <c r="CD71" s="976"/>
      <c r="CE71" s="976"/>
      <c r="CF71" s="977"/>
      <c r="CG71" s="976"/>
      <c r="CH71" s="980"/>
      <c r="CI71" s="1077"/>
      <c r="CJ71" s="1057"/>
      <c r="CK71" s="1053"/>
      <c r="CL71" s="1077"/>
      <c r="CM71" s="1051"/>
      <c r="CN71" s="1052"/>
      <c r="CO71" s="1053"/>
      <c r="CP71" s="997"/>
      <c r="CQ71" s="1056"/>
      <c r="CR71" s="997"/>
      <c r="CS71" s="1015"/>
      <c r="CT71" s="997"/>
      <c r="CU71" s="1056"/>
      <c r="CV71" s="997"/>
      <c r="CW71" s="1076"/>
      <c r="CX71" s="1073"/>
      <c r="CY71" s="976"/>
      <c r="CZ71" s="1073"/>
      <c r="DA71" s="977"/>
      <c r="DB71" s="1073"/>
      <c r="DC71" s="980"/>
      <c r="DD71" s="997"/>
      <c r="DE71" s="1024"/>
      <c r="DF71" s="1026"/>
      <c r="DG71" s="1026"/>
      <c r="DH71" s="1050"/>
      <c r="DI71" s="224"/>
      <c r="DJ71" s="232">
        <v>0.7</v>
      </c>
      <c r="DK71" s="184"/>
      <c r="DL71" s="184"/>
    </row>
    <row r="72" spans="1:116" s="185" customFormat="1" ht="17.45" customHeight="1">
      <c r="A72" s="950" t="s">
        <v>180</v>
      </c>
      <c r="B72" s="1117" t="s">
        <v>269</v>
      </c>
      <c r="C72" s="946" t="s">
        <v>290</v>
      </c>
      <c r="D72" s="948" t="s">
        <v>250</v>
      </c>
      <c r="E72" s="950" t="s">
        <v>291</v>
      </c>
      <c r="F72" s="177"/>
      <c r="G72" s="953">
        <v>223180</v>
      </c>
      <c r="H72" s="955">
        <v>307560</v>
      </c>
      <c r="I72" s="953">
        <v>218370</v>
      </c>
      <c r="J72" s="955">
        <v>302750</v>
      </c>
      <c r="K72" s="935" t="s">
        <v>244</v>
      </c>
      <c r="L72" s="932">
        <v>2110</v>
      </c>
      <c r="M72" s="934">
        <v>2950</v>
      </c>
      <c r="N72" s="939" t="s">
        <v>245</v>
      </c>
      <c r="O72" s="923" t="s">
        <v>246</v>
      </c>
      <c r="P72" s="923" t="s">
        <v>244</v>
      </c>
      <c r="Q72" s="920" t="s">
        <v>247</v>
      </c>
      <c r="R72" s="923" t="s">
        <v>244</v>
      </c>
      <c r="S72" s="926">
        <v>3.2</v>
      </c>
      <c r="T72" s="928">
        <v>2.2999999999999998</v>
      </c>
      <c r="U72" s="932">
        <v>2060</v>
      </c>
      <c r="V72" s="934">
        <v>2900</v>
      </c>
      <c r="W72" s="939" t="s">
        <v>245</v>
      </c>
      <c r="X72" s="923" t="s">
        <v>246</v>
      </c>
      <c r="Y72" s="923" t="s">
        <v>244</v>
      </c>
      <c r="Z72" s="920" t="s">
        <v>247</v>
      </c>
      <c r="AA72" s="923" t="s">
        <v>244</v>
      </c>
      <c r="AB72" s="926">
        <v>3.1</v>
      </c>
      <c r="AC72" s="959">
        <v>2.2000000000000002</v>
      </c>
      <c r="AD72" s="962" t="s">
        <v>244</v>
      </c>
      <c r="AE72" s="964">
        <v>168770</v>
      </c>
      <c r="AF72" s="966">
        <v>84380</v>
      </c>
      <c r="AG72" s="968">
        <v>1680</v>
      </c>
      <c r="AH72" s="934">
        <v>840</v>
      </c>
      <c r="AI72" s="939" t="s">
        <v>245</v>
      </c>
      <c r="AJ72" s="923" t="s">
        <v>246</v>
      </c>
      <c r="AK72" s="923" t="s">
        <v>244</v>
      </c>
      <c r="AL72" s="920" t="s">
        <v>247</v>
      </c>
      <c r="AM72" s="923" t="s">
        <v>244</v>
      </c>
      <c r="AN72" s="926">
        <v>2.8</v>
      </c>
      <c r="AO72" s="959">
        <v>2.9</v>
      </c>
      <c r="AP72" s="972" t="s">
        <v>244</v>
      </c>
      <c r="AQ72" s="969">
        <v>151890</v>
      </c>
      <c r="AR72" s="972" t="s">
        <v>244</v>
      </c>
      <c r="AS72" s="973">
        <v>1510</v>
      </c>
      <c r="AT72" s="922" t="s">
        <v>245</v>
      </c>
      <c r="AU72" s="922" t="s">
        <v>246</v>
      </c>
      <c r="AV72" s="922" t="s">
        <v>244</v>
      </c>
      <c r="AW72" s="919" t="s">
        <v>247</v>
      </c>
      <c r="AX72" s="922" t="s">
        <v>244</v>
      </c>
      <c r="AY72" s="978">
        <v>2.8</v>
      </c>
      <c r="AZ72" s="972" t="s">
        <v>244</v>
      </c>
      <c r="BA72" s="969">
        <v>16870</v>
      </c>
      <c r="BB72" s="972" t="s">
        <v>244</v>
      </c>
      <c r="BC72" s="973">
        <v>160</v>
      </c>
      <c r="BD72" s="922" t="s">
        <v>245</v>
      </c>
      <c r="BE72" s="922" t="s">
        <v>246</v>
      </c>
      <c r="BF72" s="922" t="s">
        <v>244</v>
      </c>
      <c r="BG72" s="919" t="s">
        <v>247</v>
      </c>
      <c r="BH72" s="922" t="s">
        <v>244</v>
      </c>
      <c r="BI72" s="978">
        <v>2.8</v>
      </c>
      <c r="BJ72" s="993" t="s">
        <v>201</v>
      </c>
      <c r="BK72" s="178"/>
      <c r="BL72" s="998" t="s">
        <v>251</v>
      </c>
      <c r="BM72" s="999"/>
      <c r="BN72" s="935" t="s">
        <v>244</v>
      </c>
      <c r="BO72" s="219"/>
      <c r="BP72" s="187"/>
      <c r="BQ72" s="187"/>
      <c r="BR72" s="187"/>
      <c r="BS72" s="187"/>
      <c r="BT72" s="187"/>
      <c r="BU72" s="220"/>
      <c r="BV72" s="214"/>
      <c r="BW72" s="962" t="s">
        <v>248</v>
      </c>
      <c r="BX72" s="189"/>
      <c r="BY72" s="935" t="s">
        <v>244</v>
      </c>
      <c r="BZ72" s="991">
        <v>45150</v>
      </c>
      <c r="CA72" s="993" t="s">
        <v>244</v>
      </c>
      <c r="CB72" s="1080">
        <v>390</v>
      </c>
      <c r="CC72" s="922" t="s">
        <v>245</v>
      </c>
      <c r="CD72" s="922" t="s">
        <v>246</v>
      </c>
      <c r="CE72" s="922" t="s">
        <v>244</v>
      </c>
      <c r="CF72" s="919" t="s">
        <v>247</v>
      </c>
      <c r="CG72" s="922" t="s">
        <v>244</v>
      </c>
      <c r="CH72" s="1079">
        <v>6.4</v>
      </c>
      <c r="CI72" s="989" t="s">
        <v>244</v>
      </c>
      <c r="CJ72" s="932">
        <v>3400</v>
      </c>
      <c r="CK72" s="1013">
        <v>3700</v>
      </c>
      <c r="CL72" s="989" t="s">
        <v>244</v>
      </c>
      <c r="CM72" s="1011" t="s">
        <v>292</v>
      </c>
      <c r="CN72" s="1012">
        <v>20300</v>
      </c>
      <c r="CO72" s="1013">
        <v>22600</v>
      </c>
      <c r="CP72" s="935" t="s">
        <v>249</v>
      </c>
      <c r="CQ72" s="1055">
        <v>2110</v>
      </c>
      <c r="CR72" s="935" t="s">
        <v>249</v>
      </c>
      <c r="CS72" s="1010" t="s">
        <v>300</v>
      </c>
      <c r="CT72" s="935" t="s">
        <v>249</v>
      </c>
      <c r="CU72" s="1055">
        <v>39950</v>
      </c>
      <c r="CV72" s="993" t="s">
        <v>201</v>
      </c>
      <c r="CW72" s="1080">
        <v>390</v>
      </c>
      <c r="CX72" s="1072" t="s">
        <v>245</v>
      </c>
      <c r="CY72" s="922" t="s">
        <v>246</v>
      </c>
      <c r="CZ72" s="1072" t="s">
        <v>244</v>
      </c>
      <c r="DA72" s="919" t="s">
        <v>247</v>
      </c>
      <c r="DB72" s="1072" t="s">
        <v>244</v>
      </c>
      <c r="DC72" s="1079">
        <v>0.9</v>
      </c>
      <c r="DD72" s="993" t="s">
        <v>249</v>
      </c>
      <c r="DE72" s="1019" t="s">
        <v>357</v>
      </c>
      <c r="DF72" s="1021" t="s">
        <v>357</v>
      </c>
      <c r="DG72" s="1021" t="s">
        <v>357</v>
      </c>
      <c r="DH72" s="1067" t="s">
        <v>357</v>
      </c>
      <c r="DI72" s="962"/>
      <c r="DJ72" s="1010" t="s">
        <v>306</v>
      </c>
      <c r="DK72" s="184"/>
      <c r="DL72" s="184"/>
    </row>
    <row r="73" spans="1:116" s="185" customFormat="1" ht="17.45" customHeight="1">
      <c r="A73" s="951"/>
      <c r="B73" s="1118"/>
      <c r="C73" s="947"/>
      <c r="D73" s="949"/>
      <c r="E73" s="951"/>
      <c r="F73" s="177"/>
      <c r="G73" s="953"/>
      <c r="H73" s="955"/>
      <c r="I73" s="953"/>
      <c r="J73" s="955"/>
      <c r="K73" s="935"/>
      <c r="L73" s="932"/>
      <c r="M73" s="934"/>
      <c r="N73" s="939"/>
      <c r="O73" s="923"/>
      <c r="P73" s="923"/>
      <c r="Q73" s="920"/>
      <c r="R73" s="923"/>
      <c r="S73" s="926"/>
      <c r="T73" s="929"/>
      <c r="U73" s="932"/>
      <c r="V73" s="934"/>
      <c r="W73" s="939"/>
      <c r="X73" s="923"/>
      <c r="Y73" s="923"/>
      <c r="Z73" s="920"/>
      <c r="AA73" s="923"/>
      <c r="AB73" s="926"/>
      <c r="AC73" s="960"/>
      <c r="AD73" s="962"/>
      <c r="AE73" s="964"/>
      <c r="AF73" s="966"/>
      <c r="AG73" s="968"/>
      <c r="AH73" s="934"/>
      <c r="AI73" s="939"/>
      <c r="AJ73" s="923"/>
      <c r="AK73" s="923"/>
      <c r="AL73" s="920"/>
      <c r="AM73" s="923"/>
      <c r="AN73" s="926"/>
      <c r="AO73" s="960"/>
      <c r="AP73" s="972"/>
      <c r="AQ73" s="970"/>
      <c r="AR73" s="972"/>
      <c r="AS73" s="974"/>
      <c r="AT73" s="923"/>
      <c r="AU73" s="923"/>
      <c r="AV73" s="923"/>
      <c r="AW73" s="920"/>
      <c r="AX73" s="923"/>
      <c r="AY73" s="979"/>
      <c r="AZ73" s="972"/>
      <c r="BA73" s="970"/>
      <c r="BB73" s="972"/>
      <c r="BC73" s="974"/>
      <c r="BD73" s="923"/>
      <c r="BE73" s="923"/>
      <c r="BF73" s="923"/>
      <c r="BG73" s="920"/>
      <c r="BH73" s="923"/>
      <c r="BI73" s="979"/>
      <c r="BJ73" s="993"/>
      <c r="BK73" s="178"/>
      <c r="BL73" s="1000"/>
      <c r="BM73" s="1001"/>
      <c r="BN73" s="935"/>
      <c r="BO73" s="219"/>
      <c r="BP73" s="187"/>
      <c r="BQ73" s="187"/>
      <c r="BR73" s="187"/>
      <c r="BS73" s="187"/>
      <c r="BT73" s="187"/>
      <c r="BU73" s="220"/>
      <c r="BV73" s="214"/>
      <c r="BW73" s="962"/>
      <c r="BX73" s="189"/>
      <c r="BY73" s="935"/>
      <c r="BZ73" s="991"/>
      <c r="CA73" s="993"/>
      <c r="CB73" s="995"/>
      <c r="CC73" s="923"/>
      <c r="CD73" s="923"/>
      <c r="CE73" s="923"/>
      <c r="CF73" s="920"/>
      <c r="CG73" s="923"/>
      <c r="CH73" s="987"/>
      <c r="CI73" s="989"/>
      <c r="CJ73" s="932"/>
      <c r="CK73" s="1013"/>
      <c r="CL73" s="989"/>
      <c r="CM73" s="1011"/>
      <c r="CN73" s="1012"/>
      <c r="CO73" s="1013"/>
      <c r="CP73" s="935"/>
      <c r="CQ73" s="1055"/>
      <c r="CR73" s="935"/>
      <c r="CS73" s="1010"/>
      <c r="CT73" s="935"/>
      <c r="CU73" s="1055"/>
      <c r="CV73" s="993"/>
      <c r="CW73" s="995"/>
      <c r="CX73" s="1017"/>
      <c r="CY73" s="923"/>
      <c r="CZ73" s="1017"/>
      <c r="DA73" s="920"/>
      <c r="DB73" s="1017"/>
      <c r="DC73" s="987"/>
      <c r="DD73" s="993"/>
      <c r="DE73" s="1020"/>
      <c r="DF73" s="1022"/>
      <c r="DG73" s="1022"/>
      <c r="DH73" s="1068"/>
      <c r="DI73" s="962"/>
      <c r="DJ73" s="1010"/>
      <c r="DK73" s="184"/>
      <c r="DL73" s="184"/>
    </row>
    <row r="74" spans="1:116" s="185" customFormat="1" ht="17.45" customHeight="1">
      <c r="A74" s="951"/>
      <c r="B74" s="1118"/>
      <c r="C74" s="947"/>
      <c r="D74" s="949"/>
      <c r="E74" s="951"/>
      <c r="F74" s="177"/>
      <c r="G74" s="953"/>
      <c r="H74" s="955"/>
      <c r="I74" s="953"/>
      <c r="J74" s="955"/>
      <c r="K74" s="935"/>
      <c r="L74" s="932"/>
      <c r="M74" s="934"/>
      <c r="N74" s="939"/>
      <c r="O74" s="923"/>
      <c r="P74" s="923"/>
      <c r="Q74" s="920"/>
      <c r="R74" s="923"/>
      <c r="S74" s="926"/>
      <c r="T74" s="929"/>
      <c r="U74" s="932"/>
      <c r="V74" s="934"/>
      <c r="W74" s="939"/>
      <c r="X74" s="923"/>
      <c r="Y74" s="923"/>
      <c r="Z74" s="920"/>
      <c r="AA74" s="923"/>
      <c r="AB74" s="926"/>
      <c r="AC74" s="960"/>
      <c r="AD74" s="962"/>
      <c r="AE74" s="964"/>
      <c r="AF74" s="966"/>
      <c r="AG74" s="968"/>
      <c r="AH74" s="934"/>
      <c r="AI74" s="939"/>
      <c r="AJ74" s="923"/>
      <c r="AK74" s="923"/>
      <c r="AL74" s="920"/>
      <c r="AM74" s="923"/>
      <c r="AN74" s="926"/>
      <c r="AO74" s="960"/>
      <c r="AP74" s="972"/>
      <c r="AQ74" s="970"/>
      <c r="AR74" s="972"/>
      <c r="AS74" s="974"/>
      <c r="AT74" s="923"/>
      <c r="AU74" s="923"/>
      <c r="AV74" s="923"/>
      <c r="AW74" s="920"/>
      <c r="AX74" s="923"/>
      <c r="AY74" s="979"/>
      <c r="AZ74" s="972"/>
      <c r="BA74" s="970"/>
      <c r="BB74" s="972"/>
      <c r="BC74" s="974"/>
      <c r="BD74" s="923"/>
      <c r="BE74" s="923"/>
      <c r="BF74" s="923"/>
      <c r="BG74" s="920"/>
      <c r="BH74" s="923"/>
      <c r="BI74" s="979"/>
      <c r="BJ74" s="993"/>
      <c r="BK74" s="178"/>
      <c r="BL74" s="190" t="s">
        <v>252</v>
      </c>
      <c r="BM74" s="191">
        <v>283100</v>
      </c>
      <c r="BN74" s="935"/>
      <c r="BO74" s="221">
        <v>2830</v>
      </c>
      <c r="BP74" s="193" t="s">
        <v>245</v>
      </c>
      <c r="BQ74" s="194" t="s">
        <v>246</v>
      </c>
      <c r="BR74" s="195" t="s">
        <v>244</v>
      </c>
      <c r="BS74" s="196" t="s">
        <v>247</v>
      </c>
      <c r="BT74" s="193" t="s">
        <v>244</v>
      </c>
      <c r="BU74" s="222">
        <v>1.9</v>
      </c>
      <c r="BV74" s="214"/>
      <c r="BW74" s="962"/>
      <c r="BX74" s="189"/>
      <c r="BY74" s="935"/>
      <c r="BZ74" s="991"/>
      <c r="CA74" s="993"/>
      <c r="CB74" s="995"/>
      <c r="CC74" s="923"/>
      <c r="CD74" s="923"/>
      <c r="CE74" s="923"/>
      <c r="CF74" s="920"/>
      <c r="CG74" s="923"/>
      <c r="CH74" s="987"/>
      <c r="CI74" s="989"/>
      <c r="CJ74" s="932"/>
      <c r="CK74" s="1013"/>
      <c r="CL74" s="989"/>
      <c r="CM74" s="1011" t="s">
        <v>295</v>
      </c>
      <c r="CN74" s="1012">
        <v>11200</v>
      </c>
      <c r="CO74" s="1013">
        <v>12400</v>
      </c>
      <c r="CP74" s="935"/>
      <c r="CQ74" s="1055"/>
      <c r="CR74" s="935"/>
      <c r="CS74" s="1010"/>
      <c r="CT74" s="935"/>
      <c r="CU74" s="1055"/>
      <c r="CV74" s="993"/>
      <c r="CW74" s="995"/>
      <c r="CX74" s="1017"/>
      <c r="CY74" s="923"/>
      <c r="CZ74" s="1017"/>
      <c r="DA74" s="920"/>
      <c r="DB74" s="1017"/>
      <c r="DC74" s="987"/>
      <c r="DD74" s="993"/>
      <c r="DE74" s="1020"/>
      <c r="DF74" s="1022"/>
      <c r="DG74" s="1022"/>
      <c r="DH74" s="1068"/>
      <c r="DI74" s="962"/>
      <c r="DJ74" s="1010"/>
      <c r="DK74" s="184"/>
      <c r="DL74" s="184"/>
    </row>
    <row r="75" spans="1:116" s="185" customFormat="1" ht="17.45" customHeight="1">
      <c r="A75" s="951"/>
      <c r="B75" s="1118"/>
      <c r="C75" s="947"/>
      <c r="D75" s="949"/>
      <c r="E75" s="951"/>
      <c r="F75" s="177"/>
      <c r="G75" s="953"/>
      <c r="H75" s="955"/>
      <c r="I75" s="953"/>
      <c r="J75" s="955"/>
      <c r="K75" s="935"/>
      <c r="L75" s="932"/>
      <c r="M75" s="934"/>
      <c r="N75" s="940"/>
      <c r="O75" s="924"/>
      <c r="P75" s="924"/>
      <c r="Q75" s="921"/>
      <c r="R75" s="924"/>
      <c r="S75" s="927"/>
      <c r="T75" s="930"/>
      <c r="U75" s="932"/>
      <c r="V75" s="934"/>
      <c r="W75" s="940"/>
      <c r="X75" s="924"/>
      <c r="Y75" s="924"/>
      <c r="Z75" s="921"/>
      <c r="AA75" s="924"/>
      <c r="AB75" s="927"/>
      <c r="AC75" s="961"/>
      <c r="AD75" s="962"/>
      <c r="AE75" s="964"/>
      <c r="AF75" s="966"/>
      <c r="AG75" s="968"/>
      <c r="AH75" s="934"/>
      <c r="AI75" s="940"/>
      <c r="AJ75" s="924"/>
      <c r="AK75" s="924"/>
      <c r="AL75" s="921"/>
      <c r="AM75" s="924"/>
      <c r="AN75" s="927"/>
      <c r="AO75" s="961"/>
      <c r="AP75" s="972"/>
      <c r="AQ75" s="971"/>
      <c r="AR75" s="972"/>
      <c r="AS75" s="975"/>
      <c r="AT75" s="976"/>
      <c r="AU75" s="976"/>
      <c r="AV75" s="976"/>
      <c r="AW75" s="977"/>
      <c r="AX75" s="976"/>
      <c r="AY75" s="980"/>
      <c r="AZ75" s="972"/>
      <c r="BA75" s="971"/>
      <c r="BB75" s="972"/>
      <c r="BC75" s="975"/>
      <c r="BD75" s="976"/>
      <c r="BE75" s="976"/>
      <c r="BF75" s="976"/>
      <c r="BG75" s="977"/>
      <c r="BH75" s="976"/>
      <c r="BI75" s="980"/>
      <c r="BJ75" s="993"/>
      <c r="BK75" s="178"/>
      <c r="BL75" s="190" t="s">
        <v>296</v>
      </c>
      <c r="BM75" s="191">
        <v>303500</v>
      </c>
      <c r="BN75" s="935"/>
      <c r="BO75" s="221">
        <v>3030</v>
      </c>
      <c r="BP75" s="193" t="s">
        <v>245</v>
      </c>
      <c r="BQ75" s="194" t="s">
        <v>246</v>
      </c>
      <c r="BR75" s="195" t="s">
        <v>244</v>
      </c>
      <c r="BS75" s="196" t="s">
        <v>247</v>
      </c>
      <c r="BT75" s="193" t="s">
        <v>244</v>
      </c>
      <c r="BU75" s="222">
        <v>1.8</v>
      </c>
      <c r="BV75" s="214"/>
      <c r="BW75" s="962"/>
      <c r="BX75" s="189"/>
      <c r="BY75" s="935"/>
      <c r="BZ75" s="991"/>
      <c r="CA75" s="993"/>
      <c r="CB75" s="995"/>
      <c r="CC75" s="923"/>
      <c r="CD75" s="923"/>
      <c r="CE75" s="923"/>
      <c r="CF75" s="920"/>
      <c r="CG75" s="923"/>
      <c r="CH75" s="987"/>
      <c r="CI75" s="989"/>
      <c r="CJ75" s="932"/>
      <c r="CK75" s="1013"/>
      <c r="CL75" s="989"/>
      <c r="CM75" s="1011"/>
      <c r="CN75" s="1012"/>
      <c r="CO75" s="1013"/>
      <c r="CP75" s="935"/>
      <c r="CQ75" s="1055"/>
      <c r="CR75" s="935"/>
      <c r="CS75" s="1010"/>
      <c r="CT75" s="935"/>
      <c r="CU75" s="1055"/>
      <c r="CV75" s="993"/>
      <c r="CW75" s="995"/>
      <c r="CX75" s="1017"/>
      <c r="CY75" s="923"/>
      <c r="CZ75" s="1017"/>
      <c r="DA75" s="920"/>
      <c r="DB75" s="1017"/>
      <c r="DC75" s="987"/>
      <c r="DD75" s="993"/>
      <c r="DE75" s="1020"/>
      <c r="DF75" s="1022"/>
      <c r="DG75" s="1022"/>
      <c r="DH75" s="1068"/>
      <c r="DI75" s="962"/>
      <c r="DJ75" s="1010"/>
      <c r="DK75" s="184"/>
      <c r="DL75" s="184"/>
    </row>
    <row r="76" spans="1:116" s="185" customFormat="1" ht="17.45" customHeight="1">
      <c r="A76" s="1002" t="s">
        <v>181</v>
      </c>
      <c r="B76" s="1118"/>
      <c r="C76" s="947"/>
      <c r="D76" s="949"/>
      <c r="E76" s="1002" t="s">
        <v>50</v>
      </c>
      <c r="F76" s="177"/>
      <c r="G76" s="1003">
        <v>307560</v>
      </c>
      <c r="H76" s="1004"/>
      <c r="I76" s="1003">
        <v>302750</v>
      </c>
      <c r="J76" s="1004"/>
      <c r="K76" s="935" t="s">
        <v>244</v>
      </c>
      <c r="L76" s="1047">
        <v>2950</v>
      </c>
      <c r="M76" s="1043"/>
      <c r="N76" s="939" t="s">
        <v>245</v>
      </c>
      <c r="O76" s="923" t="s">
        <v>246</v>
      </c>
      <c r="P76" s="923" t="s">
        <v>244</v>
      </c>
      <c r="Q76" s="920" t="s">
        <v>247</v>
      </c>
      <c r="R76" s="923" t="s">
        <v>244</v>
      </c>
      <c r="S76" s="1033">
        <v>2.2999999999999998</v>
      </c>
      <c r="T76" s="1034"/>
      <c r="U76" s="1047">
        <v>2900</v>
      </c>
      <c r="V76" s="1043"/>
      <c r="W76" s="939" t="s">
        <v>245</v>
      </c>
      <c r="X76" s="923" t="s">
        <v>246</v>
      </c>
      <c r="Y76" s="923" t="s">
        <v>244</v>
      </c>
      <c r="Z76" s="920" t="s">
        <v>247</v>
      </c>
      <c r="AA76" s="923" t="s">
        <v>244</v>
      </c>
      <c r="AB76" s="1033">
        <v>2.2000000000000002</v>
      </c>
      <c r="AC76" s="979"/>
      <c r="AD76" s="962" t="s">
        <v>244</v>
      </c>
      <c r="AE76" s="1036">
        <v>84380</v>
      </c>
      <c r="AF76" s="1038"/>
      <c r="AG76" s="1041">
        <v>840</v>
      </c>
      <c r="AH76" s="1043"/>
      <c r="AI76" s="939" t="s">
        <v>245</v>
      </c>
      <c r="AJ76" s="923" t="s">
        <v>246</v>
      </c>
      <c r="AK76" s="923" t="s">
        <v>244</v>
      </c>
      <c r="AL76" s="920" t="s">
        <v>247</v>
      </c>
      <c r="AM76" s="923" t="s">
        <v>244</v>
      </c>
      <c r="AN76" s="1033">
        <v>2.9</v>
      </c>
      <c r="AO76" s="979"/>
      <c r="AP76" s="198"/>
      <c r="AQ76" s="198"/>
      <c r="AR76" s="198"/>
      <c r="AS76" s="198"/>
      <c r="AT76" s="198"/>
      <c r="AU76" s="198"/>
      <c r="AV76" s="198"/>
      <c r="AW76" s="198"/>
      <c r="AX76" s="198"/>
      <c r="AY76" s="199"/>
      <c r="AZ76" s="198"/>
      <c r="BA76" s="198"/>
      <c r="BB76" s="198"/>
      <c r="BC76" s="198"/>
      <c r="BD76" s="198"/>
      <c r="BE76" s="198"/>
      <c r="BF76" s="198"/>
      <c r="BG76" s="198"/>
      <c r="BH76" s="198"/>
      <c r="BI76" s="198"/>
      <c r="BJ76" s="997"/>
      <c r="BK76" s="178"/>
      <c r="BL76" s="190" t="s">
        <v>253</v>
      </c>
      <c r="BM76" s="191">
        <v>344300</v>
      </c>
      <c r="BN76" s="935"/>
      <c r="BO76" s="221">
        <v>3440</v>
      </c>
      <c r="BP76" s="193" t="s">
        <v>245</v>
      </c>
      <c r="BQ76" s="194" t="s">
        <v>246</v>
      </c>
      <c r="BR76" s="195" t="s">
        <v>244</v>
      </c>
      <c r="BS76" s="196" t="s">
        <v>247</v>
      </c>
      <c r="BT76" s="193" t="s">
        <v>244</v>
      </c>
      <c r="BU76" s="222">
        <v>1.9</v>
      </c>
      <c r="BV76" s="214"/>
      <c r="BW76" s="962"/>
      <c r="BX76" s="189"/>
      <c r="BY76" s="935"/>
      <c r="BZ76" s="991"/>
      <c r="CA76" s="993"/>
      <c r="CB76" s="995"/>
      <c r="CC76" s="923"/>
      <c r="CD76" s="923"/>
      <c r="CE76" s="923"/>
      <c r="CF76" s="920"/>
      <c r="CG76" s="923"/>
      <c r="CH76" s="987"/>
      <c r="CI76" s="989"/>
      <c r="CJ76" s="932"/>
      <c r="CK76" s="1013"/>
      <c r="CL76" s="989"/>
      <c r="CM76" s="1011" t="s">
        <v>297</v>
      </c>
      <c r="CN76" s="1012">
        <v>9700</v>
      </c>
      <c r="CO76" s="1013">
        <v>10800</v>
      </c>
      <c r="CP76" s="935"/>
      <c r="CQ76" s="1055"/>
      <c r="CR76" s="935"/>
      <c r="CS76" s="1014">
        <v>0.09</v>
      </c>
      <c r="CT76" s="935"/>
      <c r="CU76" s="1055"/>
      <c r="CV76" s="993"/>
      <c r="CW76" s="995"/>
      <c r="CX76" s="1017"/>
      <c r="CY76" s="923"/>
      <c r="CZ76" s="1017"/>
      <c r="DA76" s="920"/>
      <c r="DB76" s="1017"/>
      <c r="DC76" s="987"/>
      <c r="DD76" s="993"/>
      <c r="DE76" s="1023">
        <v>0.01</v>
      </c>
      <c r="DF76" s="1025">
        <v>0.03</v>
      </c>
      <c r="DG76" s="1025">
        <v>0.04</v>
      </c>
      <c r="DH76" s="1049">
        <v>0.06</v>
      </c>
      <c r="DI76" s="962"/>
      <c r="DJ76" s="1014">
        <v>0.81</v>
      </c>
      <c r="DK76" s="184"/>
      <c r="DL76" s="184"/>
    </row>
    <row r="77" spans="1:116" s="185" customFormat="1" ht="17.45" customHeight="1">
      <c r="A77" s="951"/>
      <c r="B77" s="1118"/>
      <c r="C77" s="947"/>
      <c r="D77" s="949"/>
      <c r="E77" s="951"/>
      <c r="F77" s="177"/>
      <c r="G77" s="991"/>
      <c r="H77" s="1005"/>
      <c r="I77" s="991"/>
      <c r="J77" s="1005"/>
      <c r="K77" s="935"/>
      <c r="L77" s="1000"/>
      <c r="M77" s="1044"/>
      <c r="N77" s="939"/>
      <c r="O77" s="923"/>
      <c r="P77" s="923"/>
      <c r="Q77" s="920"/>
      <c r="R77" s="923"/>
      <c r="S77" s="1034"/>
      <c r="T77" s="1034"/>
      <c r="U77" s="1000"/>
      <c r="V77" s="1044"/>
      <c r="W77" s="939"/>
      <c r="X77" s="923"/>
      <c r="Y77" s="923"/>
      <c r="Z77" s="920"/>
      <c r="AA77" s="923"/>
      <c r="AB77" s="1034"/>
      <c r="AC77" s="979"/>
      <c r="AD77" s="962"/>
      <c r="AE77" s="1037"/>
      <c r="AF77" s="1039"/>
      <c r="AG77" s="1042"/>
      <c r="AH77" s="1044"/>
      <c r="AI77" s="939"/>
      <c r="AJ77" s="923"/>
      <c r="AK77" s="923"/>
      <c r="AL77" s="920"/>
      <c r="AM77" s="923"/>
      <c r="AN77" s="1034"/>
      <c r="AO77" s="979"/>
      <c r="AP77" s="198"/>
      <c r="AQ77" s="198"/>
      <c r="AR77" s="198"/>
      <c r="AS77" s="198"/>
      <c r="AT77" s="198"/>
      <c r="AU77" s="198"/>
      <c r="AV77" s="198"/>
      <c r="AW77" s="198"/>
      <c r="AX77" s="198"/>
      <c r="AY77" s="200"/>
      <c r="AZ77" s="198"/>
      <c r="BA77" s="198"/>
      <c r="BB77" s="198"/>
      <c r="BC77" s="198"/>
      <c r="BD77" s="198"/>
      <c r="BE77" s="198"/>
      <c r="BF77" s="198"/>
      <c r="BG77" s="198"/>
      <c r="BH77" s="198"/>
      <c r="BI77" s="198"/>
      <c r="BJ77" s="997"/>
      <c r="BK77" s="178"/>
      <c r="BL77" s="190" t="s">
        <v>254</v>
      </c>
      <c r="BM77" s="191">
        <v>385100</v>
      </c>
      <c r="BN77" s="935"/>
      <c r="BO77" s="221">
        <v>3850</v>
      </c>
      <c r="BP77" s="193" t="s">
        <v>245</v>
      </c>
      <c r="BQ77" s="194" t="s">
        <v>246</v>
      </c>
      <c r="BR77" s="195" t="s">
        <v>244</v>
      </c>
      <c r="BS77" s="196" t="s">
        <v>247</v>
      </c>
      <c r="BT77" s="193" t="s">
        <v>244</v>
      </c>
      <c r="BU77" s="222">
        <v>2</v>
      </c>
      <c r="BV77" s="214"/>
      <c r="BW77" s="962"/>
      <c r="BX77" s="189"/>
      <c r="BY77" s="935"/>
      <c r="BZ77" s="991"/>
      <c r="CA77" s="993"/>
      <c r="CB77" s="995"/>
      <c r="CC77" s="923"/>
      <c r="CD77" s="923"/>
      <c r="CE77" s="923"/>
      <c r="CF77" s="920"/>
      <c r="CG77" s="923"/>
      <c r="CH77" s="987"/>
      <c r="CI77" s="989"/>
      <c r="CJ77" s="932"/>
      <c r="CK77" s="1013"/>
      <c r="CL77" s="989"/>
      <c r="CM77" s="1011"/>
      <c r="CN77" s="1012"/>
      <c r="CO77" s="1013"/>
      <c r="CP77" s="935"/>
      <c r="CQ77" s="1055"/>
      <c r="CR77" s="935"/>
      <c r="CS77" s="1014"/>
      <c r="CT77" s="935"/>
      <c r="CU77" s="1055"/>
      <c r="CV77" s="993"/>
      <c r="CW77" s="995"/>
      <c r="CX77" s="1017"/>
      <c r="CY77" s="923"/>
      <c r="CZ77" s="1017"/>
      <c r="DA77" s="920"/>
      <c r="DB77" s="1017"/>
      <c r="DC77" s="987"/>
      <c r="DD77" s="993"/>
      <c r="DE77" s="1023"/>
      <c r="DF77" s="1025"/>
      <c r="DG77" s="1025"/>
      <c r="DH77" s="1049"/>
      <c r="DI77" s="962"/>
      <c r="DJ77" s="1014"/>
      <c r="DK77" s="184"/>
      <c r="DL77" s="184"/>
    </row>
    <row r="78" spans="1:116" s="185" customFormat="1" ht="17.45" customHeight="1">
      <c r="A78" s="951"/>
      <c r="B78" s="1118"/>
      <c r="C78" s="947"/>
      <c r="D78" s="949"/>
      <c r="E78" s="951"/>
      <c r="F78" s="177"/>
      <c r="G78" s="991"/>
      <c r="H78" s="1005"/>
      <c r="I78" s="991"/>
      <c r="J78" s="1005"/>
      <c r="K78" s="935"/>
      <c r="L78" s="1000"/>
      <c r="M78" s="1044"/>
      <c r="N78" s="939"/>
      <c r="O78" s="923"/>
      <c r="P78" s="923"/>
      <c r="Q78" s="920"/>
      <c r="R78" s="923"/>
      <c r="S78" s="1034"/>
      <c r="T78" s="1034"/>
      <c r="U78" s="1000"/>
      <c r="V78" s="1044"/>
      <c r="W78" s="939"/>
      <c r="X78" s="923"/>
      <c r="Y78" s="923"/>
      <c r="Z78" s="920"/>
      <c r="AA78" s="923"/>
      <c r="AB78" s="1034"/>
      <c r="AC78" s="979"/>
      <c r="AD78" s="962"/>
      <c r="AE78" s="1037"/>
      <c r="AF78" s="1039"/>
      <c r="AG78" s="1042"/>
      <c r="AH78" s="1044"/>
      <c r="AI78" s="939"/>
      <c r="AJ78" s="923"/>
      <c r="AK78" s="923"/>
      <c r="AL78" s="920"/>
      <c r="AM78" s="923"/>
      <c r="AN78" s="1034"/>
      <c r="AO78" s="979"/>
      <c r="AP78" s="198"/>
      <c r="AQ78" s="198"/>
      <c r="AR78" s="198"/>
      <c r="AS78" s="198"/>
      <c r="AT78" s="198"/>
      <c r="AU78" s="198"/>
      <c r="AV78" s="198"/>
      <c r="AW78" s="198"/>
      <c r="AX78" s="198"/>
      <c r="AY78" s="200"/>
      <c r="AZ78" s="198"/>
      <c r="BA78" s="198"/>
      <c r="BB78" s="198"/>
      <c r="BC78" s="198"/>
      <c r="BD78" s="198"/>
      <c r="BE78" s="198"/>
      <c r="BF78" s="198"/>
      <c r="BG78" s="198"/>
      <c r="BH78" s="198"/>
      <c r="BI78" s="198"/>
      <c r="BJ78" s="997"/>
      <c r="BK78" s="178"/>
      <c r="BL78" s="190" t="s">
        <v>255</v>
      </c>
      <c r="BM78" s="191">
        <v>426000</v>
      </c>
      <c r="BN78" s="935"/>
      <c r="BO78" s="221">
        <v>4260</v>
      </c>
      <c r="BP78" s="193" t="s">
        <v>245</v>
      </c>
      <c r="BQ78" s="194" t="s">
        <v>246</v>
      </c>
      <c r="BR78" s="195" t="s">
        <v>244</v>
      </c>
      <c r="BS78" s="196" t="s">
        <v>247</v>
      </c>
      <c r="BT78" s="193" t="s">
        <v>244</v>
      </c>
      <c r="BU78" s="222">
        <v>2.1</v>
      </c>
      <c r="BV78" s="214"/>
      <c r="BW78" s="962"/>
      <c r="BX78" s="189"/>
      <c r="BY78" s="935"/>
      <c r="BZ78" s="991"/>
      <c r="CA78" s="993"/>
      <c r="CB78" s="995"/>
      <c r="CC78" s="923"/>
      <c r="CD78" s="923"/>
      <c r="CE78" s="923"/>
      <c r="CF78" s="920"/>
      <c r="CG78" s="923"/>
      <c r="CH78" s="987"/>
      <c r="CI78" s="989"/>
      <c r="CJ78" s="932"/>
      <c r="CK78" s="1013"/>
      <c r="CL78" s="989"/>
      <c r="CM78" s="1011" t="s">
        <v>298</v>
      </c>
      <c r="CN78" s="1012">
        <v>8700</v>
      </c>
      <c r="CO78" s="1013">
        <v>9700</v>
      </c>
      <c r="CP78" s="935"/>
      <c r="CQ78" s="1055"/>
      <c r="CR78" s="935"/>
      <c r="CS78" s="1014"/>
      <c r="CT78" s="935"/>
      <c r="CU78" s="1055"/>
      <c r="CV78" s="993"/>
      <c r="CW78" s="995"/>
      <c r="CX78" s="1017"/>
      <c r="CY78" s="923"/>
      <c r="CZ78" s="1017"/>
      <c r="DA78" s="920"/>
      <c r="DB78" s="1017"/>
      <c r="DC78" s="987"/>
      <c r="DD78" s="993"/>
      <c r="DE78" s="1023"/>
      <c r="DF78" s="1025"/>
      <c r="DG78" s="1025"/>
      <c r="DH78" s="1049"/>
      <c r="DI78" s="962"/>
      <c r="DJ78" s="1014"/>
      <c r="DK78" s="184"/>
      <c r="DL78" s="184"/>
    </row>
    <row r="79" spans="1:116" s="185" customFormat="1" ht="17.45" customHeight="1">
      <c r="A79" s="951"/>
      <c r="B79" s="1118"/>
      <c r="C79" s="947"/>
      <c r="D79" s="949"/>
      <c r="E79" s="951"/>
      <c r="F79" s="177"/>
      <c r="G79" s="991"/>
      <c r="H79" s="1006"/>
      <c r="I79" s="991"/>
      <c r="J79" s="1006"/>
      <c r="K79" s="935"/>
      <c r="L79" s="1048"/>
      <c r="M79" s="1045"/>
      <c r="N79" s="1046"/>
      <c r="O79" s="1031"/>
      <c r="P79" s="1031"/>
      <c r="Q79" s="1032"/>
      <c r="R79" s="1031"/>
      <c r="S79" s="1035"/>
      <c r="T79" s="1035"/>
      <c r="U79" s="1048"/>
      <c r="V79" s="1045"/>
      <c r="W79" s="1046"/>
      <c r="X79" s="1031"/>
      <c r="Y79" s="1031"/>
      <c r="Z79" s="1032"/>
      <c r="AA79" s="1031"/>
      <c r="AB79" s="1035"/>
      <c r="AC79" s="980"/>
      <c r="AD79" s="962"/>
      <c r="AE79" s="1037"/>
      <c r="AF79" s="1040"/>
      <c r="AG79" s="1042"/>
      <c r="AH79" s="1045"/>
      <c r="AI79" s="1046"/>
      <c r="AJ79" s="1031"/>
      <c r="AK79" s="1031"/>
      <c r="AL79" s="1032"/>
      <c r="AM79" s="1031"/>
      <c r="AN79" s="1035"/>
      <c r="AO79" s="980"/>
      <c r="AP79" s="198"/>
      <c r="AQ79" s="198"/>
      <c r="AR79" s="198"/>
      <c r="AS79" s="198"/>
      <c r="AT79" s="198"/>
      <c r="AU79" s="198"/>
      <c r="AV79" s="198"/>
      <c r="AW79" s="198"/>
      <c r="AX79" s="198"/>
      <c r="AY79" s="201"/>
      <c r="AZ79" s="198"/>
      <c r="BA79" s="198"/>
      <c r="BB79" s="198"/>
      <c r="BC79" s="198"/>
      <c r="BD79" s="198"/>
      <c r="BE79" s="198"/>
      <c r="BF79" s="198"/>
      <c r="BG79" s="198"/>
      <c r="BH79" s="198"/>
      <c r="BI79" s="198"/>
      <c r="BJ79" s="997"/>
      <c r="BK79" s="178"/>
      <c r="BL79" s="190" t="s">
        <v>256</v>
      </c>
      <c r="BM79" s="191">
        <v>466800</v>
      </c>
      <c r="BN79" s="935"/>
      <c r="BO79" s="221">
        <v>4660</v>
      </c>
      <c r="BP79" s="193" t="s">
        <v>245</v>
      </c>
      <c r="BQ79" s="194" t="s">
        <v>246</v>
      </c>
      <c r="BR79" s="195" t="s">
        <v>244</v>
      </c>
      <c r="BS79" s="196" t="s">
        <v>247</v>
      </c>
      <c r="BT79" s="193" t="s">
        <v>244</v>
      </c>
      <c r="BU79" s="222">
        <v>1.9</v>
      </c>
      <c r="BV79" s="214"/>
      <c r="BW79" s="962"/>
      <c r="BX79" s="189" t="s">
        <v>258</v>
      </c>
      <c r="BY79" s="935"/>
      <c r="BZ79" s="992"/>
      <c r="CA79" s="993"/>
      <c r="CB79" s="996"/>
      <c r="CC79" s="983"/>
      <c r="CD79" s="983"/>
      <c r="CE79" s="983"/>
      <c r="CF79" s="985"/>
      <c r="CG79" s="983"/>
      <c r="CH79" s="988"/>
      <c r="CI79" s="989"/>
      <c r="CJ79" s="1057"/>
      <c r="CK79" s="1053"/>
      <c r="CL79" s="989"/>
      <c r="CM79" s="1051"/>
      <c r="CN79" s="1052"/>
      <c r="CO79" s="1053"/>
      <c r="CP79" s="935"/>
      <c r="CQ79" s="1056"/>
      <c r="CR79" s="935"/>
      <c r="CS79" s="1015"/>
      <c r="CT79" s="935"/>
      <c r="CU79" s="1055"/>
      <c r="CV79" s="993"/>
      <c r="CW79" s="996"/>
      <c r="CX79" s="1018"/>
      <c r="CY79" s="983"/>
      <c r="CZ79" s="1018"/>
      <c r="DA79" s="985"/>
      <c r="DB79" s="1018"/>
      <c r="DC79" s="988"/>
      <c r="DD79" s="993"/>
      <c r="DE79" s="1024"/>
      <c r="DF79" s="1026"/>
      <c r="DG79" s="1026"/>
      <c r="DH79" s="1050"/>
      <c r="DI79" s="962"/>
      <c r="DJ79" s="1015"/>
      <c r="DK79" s="184"/>
      <c r="DL79" s="184"/>
    </row>
    <row r="80" spans="1:116" s="185" customFormat="1" ht="17.45" customHeight="1">
      <c r="A80" s="950" t="s">
        <v>182</v>
      </c>
      <c r="B80" s="1118"/>
      <c r="C80" s="1027" t="s">
        <v>299</v>
      </c>
      <c r="D80" s="948" t="s">
        <v>250</v>
      </c>
      <c r="E80" s="950" t="s">
        <v>291</v>
      </c>
      <c r="F80" s="177"/>
      <c r="G80" s="952">
        <v>176380</v>
      </c>
      <c r="H80" s="954">
        <v>260760</v>
      </c>
      <c r="I80" s="952">
        <v>173340</v>
      </c>
      <c r="J80" s="954">
        <v>257720</v>
      </c>
      <c r="K80" s="935" t="s">
        <v>244</v>
      </c>
      <c r="L80" s="931">
        <v>1640</v>
      </c>
      <c r="M80" s="933">
        <v>2480</v>
      </c>
      <c r="N80" s="938" t="s">
        <v>245</v>
      </c>
      <c r="O80" s="922" t="s">
        <v>246</v>
      </c>
      <c r="P80" s="922" t="s">
        <v>244</v>
      </c>
      <c r="Q80" s="919" t="s">
        <v>247</v>
      </c>
      <c r="R80" s="922" t="s">
        <v>244</v>
      </c>
      <c r="S80" s="925">
        <v>3.2</v>
      </c>
      <c r="T80" s="928">
        <v>2.1</v>
      </c>
      <c r="U80" s="931">
        <v>1610</v>
      </c>
      <c r="V80" s="933">
        <v>2450</v>
      </c>
      <c r="W80" s="938" t="s">
        <v>245</v>
      </c>
      <c r="X80" s="922" t="s">
        <v>246</v>
      </c>
      <c r="Y80" s="922" t="s">
        <v>244</v>
      </c>
      <c r="Z80" s="919" t="s">
        <v>247</v>
      </c>
      <c r="AA80" s="922" t="s">
        <v>244</v>
      </c>
      <c r="AB80" s="925">
        <v>3.1</v>
      </c>
      <c r="AC80" s="959">
        <v>2</v>
      </c>
      <c r="AD80" s="962" t="s">
        <v>244</v>
      </c>
      <c r="AE80" s="963">
        <v>168770</v>
      </c>
      <c r="AF80" s="965">
        <v>84380</v>
      </c>
      <c r="AG80" s="967">
        <v>1680</v>
      </c>
      <c r="AH80" s="933">
        <v>840</v>
      </c>
      <c r="AI80" s="938" t="s">
        <v>245</v>
      </c>
      <c r="AJ80" s="922" t="s">
        <v>246</v>
      </c>
      <c r="AK80" s="922" t="s">
        <v>244</v>
      </c>
      <c r="AL80" s="919" t="s">
        <v>247</v>
      </c>
      <c r="AM80" s="922" t="s">
        <v>244</v>
      </c>
      <c r="AN80" s="925">
        <v>2.8</v>
      </c>
      <c r="AO80" s="959">
        <v>2.9</v>
      </c>
      <c r="AP80" s="972" t="s">
        <v>244</v>
      </c>
      <c r="AQ80" s="969">
        <v>151890</v>
      </c>
      <c r="AR80" s="972" t="s">
        <v>244</v>
      </c>
      <c r="AS80" s="973">
        <v>1510</v>
      </c>
      <c r="AT80" s="922" t="s">
        <v>245</v>
      </c>
      <c r="AU80" s="922" t="s">
        <v>246</v>
      </c>
      <c r="AV80" s="922" t="s">
        <v>244</v>
      </c>
      <c r="AW80" s="919" t="s">
        <v>247</v>
      </c>
      <c r="AX80" s="922" t="s">
        <v>244</v>
      </c>
      <c r="AY80" s="978">
        <v>2.8</v>
      </c>
      <c r="AZ80" s="972" t="s">
        <v>244</v>
      </c>
      <c r="BA80" s="969">
        <v>16870</v>
      </c>
      <c r="BB80" s="972" t="s">
        <v>244</v>
      </c>
      <c r="BC80" s="973">
        <v>160</v>
      </c>
      <c r="BD80" s="922" t="s">
        <v>245</v>
      </c>
      <c r="BE80" s="922" t="s">
        <v>246</v>
      </c>
      <c r="BF80" s="922" t="s">
        <v>244</v>
      </c>
      <c r="BG80" s="919" t="s">
        <v>247</v>
      </c>
      <c r="BH80" s="922" t="s">
        <v>244</v>
      </c>
      <c r="BI80" s="978">
        <v>2.8</v>
      </c>
      <c r="BJ80" s="993"/>
      <c r="BK80" s="178"/>
      <c r="BL80" s="190" t="s">
        <v>257</v>
      </c>
      <c r="BM80" s="191">
        <v>507600</v>
      </c>
      <c r="BN80" s="935"/>
      <c r="BO80" s="221">
        <v>5070</v>
      </c>
      <c r="BP80" s="193" t="s">
        <v>245</v>
      </c>
      <c r="BQ80" s="194" t="s">
        <v>246</v>
      </c>
      <c r="BR80" s="195" t="s">
        <v>244</v>
      </c>
      <c r="BS80" s="196" t="s">
        <v>247</v>
      </c>
      <c r="BT80" s="193" t="s">
        <v>244</v>
      </c>
      <c r="BU80" s="222">
        <v>2</v>
      </c>
      <c r="BV80" s="214"/>
      <c r="BW80" s="962"/>
      <c r="BX80" s="202" t="s">
        <v>260</v>
      </c>
      <c r="BY80" s="935" t="s">
        <v>244</v>
      </c>
      <c r="BZ80" s="990">
        <v>30590</v>
      </c>
      <c r="CA80" s="935" t="s">
        <v>244</v>
      </c>
      <c r="CB80" s="994">
        <v>240</v>
      </c>
      <c r="CC80" s="982" t="s">
        <v>245</v>
      </c>
      <c r="CD80" s="982" t="s">
        <v>246</v>
      </c>
      <c r="CE80" s="982" t="s">
        <v>244</v>
      </c>
      <c r="CF80" s="984" t="s">
        <v>247</v>
      </c>
      <c r="CG80" s="982" t="s">
        <v>244</v>
      </c>
      <c r="CH80" s="986">
        <v>6.5</v>
      </c>
      <c r="CI80" s="989" t="s">
        <v>244</v>
      </c>
      <c r="CJ80" s="931">
        <v>2100</v>
      </c>
      <c r="CK80" s="1058">
        <v>2300</v>
      </c>
      <c r="CL80" s="989" t="s">
        <v>244</v>
      </c>
      <c r="CM80" s="1059" t="s">
        <v>292</v>
      </c>
      <c r="CN80" s="1060">
        <v>25700</v>
      </c>
      <c r="CO80" s="1058">
        <v>28600</v>
      </c>
      <c r="CP80" s="935" t="s">
        <v>249</v>
      </c>
      <c r="CQ80" s="1054">
        <v>1330</v>
      </c>
      <c r="CR80" s="935" t="s">
        <v>249</v>
      </c>
      <c r="CS80" s="1009" t="s">
        <v>300</v>
      </c>
      <c r="CT80" s="935" t="s">
        <v>249</v>
      </c>
      <c r="CU80" s="1054">
        <v>25230</v>
      </c>
      <c r="CV80" s="935" t="s">
        <v>201</v>
      </c>
      <c r="CW80" s="994">
        <v>250</v>
      </c>
      <c r="CX80" s="1016" t="s">
        <v>245</v>
      </c>
      <c r="CY80" s="982" t="s">
        <v>246</v>
      </c>
      <c r="CZ80" s="1016" t="s">
        <v>244</v>
      </c>
      <c r="DA80" s="984" t="s">
        <v>247</v>
      </c>
      <c r="DB80" s="1016" t="s">
        <v>244</v>
      </c>
      <c r="DC80" s="986">
        <v>0.9</v>
      </c>
      <c r="DD80" s="935" t="s">
        <v>249</v>
      </c>
      <c r="DE80" s="1084" t="s">
        <v>357</v>
      </c>
      <c r="DF80" s="1081" t="s">
        <v>357</v>
      </c>
      <c r="DG80" s="1081" t="s">
        <v>357</v>
      </c>
      <c r="DH80" s="1082" t="s">
        <v>357</v>
      </c>
      <c r="DI80" s="203"/>
      <c r="DJ80" s="1062" t="s">
        <v>301</v>
      </c>
      <c r="DK80" s="184"/>
      <c r="DL80" s="184"/>
    </row>
    <row r="81" spans="1:116" s="185" customFormat="1" ht="17.45" customHeight="1">
      <c r="A81" s="951"/>
      <c r="B81" s="1118"/>
      <c r="C81" s="1028"/>
      <c r="D81" s="949"/>
      <c r="E81" s="951"/>
      <c r="F81" s="177"/>
      <c r="G81" s="953"/>
      <c r="H81" s="955"/>
      <c r="I81" s="953"/>
      <c r="J81" s="955"/>
      <c r="K81" s="935"/>
      <c r="L81" s="932"/>
      <c r="M81" s="934"/>
      <c r="N81" s="939"/>
      <c r="O81" s="923"/>
      <c r="P81" s="923"/>
      <c r="Q81" s="920"/>
      <c r="R81" s="923"/>
      <c r="S81" s="926"/>
      <c r="T81" s="929"/>
      <c r="U81" s="932"/>
      <c r="V81" s="934"/>
      <c r="W81" s="939"/>
      <c r="X81" s="923"/>
      <c r="Y81" s="923"/>
      <c r="Z81" s="920"/>
      <c r="AA81" s="923"/>
      <c r="AB81" s="926"/>
      <c r="AC81" s="960"/>
      <c r="AD81" s="962"/>
      <c r="AE81" s="964"/>
      <c r="AF81" s="966"/>
      <c r="AG81" s="968"/>
      <c r="AH81" s="934"/>
      <c r="AI81" s="939"/>
      <c r="AJ81" s="923"/>
      <c r="AK81" s="923"/>
      <c r="AL81" s="920"/>
      <c r="AM81" s="923"/>
      <c r="AN81" s="926"/>
      <c r="AO81" s="960"/>
      <c r="AP81" s="972"/>
      <c r="AQ81" s="970"/>
      <c r="AR81" s="972"/>
      <c r="AS81" s="974"/>
      <c r="AT81" s="923"/>
      <c r="AU81" s="923"/>
      <c r="AV81" s="923"/>
      <c r="AW81" s="920"/>
      <c r="AX81" s="923"/>
      <c r="AY81" s="979"/>
      <c r="AZ81" s="972"/>
      <c r="BA81" s="970"/>
      <c r="BB81" s="972"/>
      <c r="BC81" s="974"/>
      <c r="BD81" s="923"/>
      <c r="BE81" s="923"/>
      <c r="BF81" s="923"/>
      <c r="BG81" s="920"/>
      <c r="BH81" s="923"/>
      <c r="BI81" s="979"/>
      <c r="BJ81" s="993"/>
      <c r="BK81" s="178"/>
      <c r="BL81" s="190" t="s">
        <v>259</v>
      </c>
      <c r="BM81" s="191">
        <v>548500</v>
      </c>
      <c r="BN81" s="935"/>
      <c r="BO81" s="221">
        <v>5480</v>
      </c>
      <c r="BP81" s="193" t="s">
        <v>245</v>
      </c>
      <c r="BQ81" s="194" t="s">
        <v>246</v>
      </c>
      <c r="BR81" s="195" t="s">
        <v>244</v>
      </c>
      <c r="BS81" s="196" t="s">
        <v>247</v>
      </c>
      <c r="BT81" s="193" t="s">
        <v>244</v>
      </c>
      <c r="BU81" s="222">
        <v>2</v>
      </c>
      <c r="BV81" s="214"/>
      <c r="BW81" s="962"/>
      <c r="BX81" s="189"/>
      <c r="BY81" s="935"/>
      <c r="BZ81" s="991"/>
      <c r="CA81" s="935"/>
      <c r="CB81" s="995"/>
      <c r="CC81" s="923"/>
      <c r="CD81" s="923"/>
      <c r="CE81" s="923"/>
      <c r="CF81" s="920"/>
      <c r="CG81" s="923"/>
      <c r="CH81" s="987"/>
      <c r="CI81" s="989"/>
      <c r="CJ81" s="932"/>
      <c r="CK81" s="1013"/>
      <c r="CL81" s="989"/>
      <c r="CM81" s="1011"/>
      <c r="CN81" s="1012"/>
      <c r="CO81" s="1013"/>
      <c r="CP81" s="935"/>
      <c r="CQ81" s="1055"/>
      <c r="CR81" s="935"/>
      <c r="CS81" s="1010"/>
      <c r="CT81" s="935"/>
      <c r="CU81" s="1055"/>
      <c r="CV81" s="935"/>
      <c r="CW81" s="995"/>
      <c r="CX81" s="1017"/>
      <c r="CY81" s="923"/>
      <c r="CZ81" s="1017"/>
      <c r="DA81" s="920"/>
      <c r="DB81" s="1017"/>
      <c r="DC81" s="987"/>
      <c r="DD81" s="935"/>
      <c r="DE81" s="1020"/>
      <c r="DF81" s="1022"/>
      <c r="DG81" s="1022"/>
      <c r="DH81" s="1083"/>
      <c r="DI81" s="203"/>
      <c r="DJ81" s="1063"/>
      <c r="DK81" s="184"/>
      <c r="DL81" s="184"/>
    </row>
    <row r="82" spans="1:116" s="185" customFormat="1" ht="17.45" customHeight="1">
      <c r="A82" s="951"/>
      <c r="B82" s="1118"/>
      <c r="C82" s="1028"/>
      <c r="D82" s="949"/>
      <c r="E82" s="951"/>
      <c r="F82" s="177"/>
      <c r="G82" s="953"/>
      <c r="H82" s="955"/>
      <c r="I82" s="953"/>
      <c r="J82" s="955"/>
      <c r="K82" s="935"/>
      <c r="L82" s="932"/>
      <c r="M82" s="934"/>
      <c r="N82" s="939"/>
      <c r="O82" s="923"/>
      <c r="P82" s="923"/>
      <c r="Q82" s="920"/>
      <c r="R82" s="923"/>
      <c r="S82" s="926"/>
      <c r="T82" s="929"/>
      <c r="U82" s="932"/>
      <c r="V82" s="934"/>
      <c r="W82" s="939"/>
      <c r="X82" s="923"/>
      <c r="Y82" s="923"/>
      <c r="Z82" s="920"/>
      <c r="AA82" s="923"/>
      <c r="AB82" s="926"/>
      <c r="AC82" s="960"/>
      <c r="AD82" s="962"/>
      <c r="AE82" s="964"/>
      <c r="AF82" s="966"/>
      <c r="AG82" s="968"/>
      <c r="AH82" s="934"/>
      <c r="AI82" s="939"/>
      <c r="AJ82" s="923"/>
      <c r="AK82" s="923"/>
      <c r="AL82" s="920"/>
      <c r="AM82" s="923"/>
      <c r="AN82" s="926"/>
      <c r="AO82" s="960"/>
      <c r="AP82" s="972"/>
      <c r="AQ82" s="970"/>
      <c r="AR82" s="972"/>
      <c r="AS82" s="974"/>
      <c r="AT82" s="923"/>
      <c r="AU82" s="923"/>
      <c r="AV82" s="923"/>
      <c r="AW82" s="920"/>
      <c r="AX82" s="923"/>
      <c r="AY82" s="979"/>
      <c r="AZ82" s="972"/>
      <c r="BA82" s="970"/>
      <c r="BB82" s="972"/>
      <c r="BC82" s="974"/>
      <c r="BD82" s="923"/>
      <c r="BE82" s="923"/>
      <c r="BF82" s="923"/>
      <c r="BG82" s="920"/>
      <c r="BH82" s="923"/>
      <c r="BI82" s="979"/>
      <c r="BJ82" s="993"/>
      <c r="BK82" s="178"/>
      <c r="BL82" s="190" t="s">
        <v>261</v>
      </c>
      <c r="BM82" s="191">
        <v>589300</v>
      </c>
      <c r="BN82" s="935"/>
      <c r="BO82" s="221">
        <v>5890</v>
      </c>
      <c r="BP82" s="193" t="s">
        <v>245</v>
      </c>
      <c r="BQ82" s="194" t="s">
        <v>246</v>
      </c>
      <c r="BR82" s="195" t="s">
        <v>244</v>
      </c>
      <c r="BS82" s="196" t="s">
        <v>247</v>
      </c>
      <c r="BT82" s="193" t="s">
        <v>244</v>
      </c>
      <c r="BU82" s="222">
        <v>2.1</v>
      </c>
      <c r="BV82" s="214"/>
      <c r="BW82" s="962"/>
      <c r="BX82" s="189"/>
      <c r="BY82" s="935"/>
      <c r="BZ82" s="991"/>
      <c r="CA82" s="935"/>
      <c r="CB82" s="995"/>
      <c r="CC82" s="923"/>
      <c r="CD82" s="923"/>
      <c r="CE82" s="923"/>
      <c r="CF82" s="920"/>
      <c r="CG82" s="923"/>
      <c r="CH82" s="987"/>
      <c r="CI82" s="989"/>
      <c r="CJ82" s="932"/>
      <c r="CK82" s="1013"/>
      <c r="CL82" s="989"/>
      <c r="CM82" s="1011" t="s">
        <v>295</v>
      </c>
      <c r="CN82" s="1012">
        <v>14200</v>
      </c>
      <c r="CO82" s="1013">
        <v>15700</v>
      </c>
      <c r="CP82" s="935"/>
      <c r="CQ82" s="1055"/>
      <c r="CR82" s="935"/>
      <c r="CS82" s="1010"/>
      <c r="CT82" s="935"/>
      <c r="CU82" s="1055"/>
      <c r="CV82" s="935"/>
      <c r="CW82" s="995"/>
      <c r="CX82" s="1017"/>
      <c r="CY82" s="923"/>
      <c r="CZ82" s="1017"/>
      <c r="DA82" s="920"/>
      <c r="DB82" s="1017"/>
      <c r="DC82" s="987"/>
      <c r="DD82" s="935"/>
      <c r="DE82" s="1020"/>
      <c r="DF82" s="1022"/>
      <c r="DG82" s="1022"/>
      <c r="DH82" s="1083"/>
      <c r="DI82" s="203"/>
      <c r="DJ82" s="204" t="s">
        <v>302</v>
      </c>
      <c r="DK82" s="184"/>
      <c r="DL82" s="184"/>
    </row>
    <row r="83" spans="1:116" s="185" customFormat="1" ht="17.45" customHeight="1">
      <c r="A83" s="951"/>
      <c r="B83" s="1118"/>
      <c r="C83" s="1028"/>
      <c r="D83" s="949"/>
      <c r="E83" s="951"/>
      <c r="F83" s="177"/>
      <c r="G83" s="953"/>
      <c r="H83" s="955"/>
      <c r="I83" s="953"/>
      <c r="J83" s="955"/>
      <c r="K83" s="935"/>
      <c r="L83" s="932"/>
      <c r="M83" s="934"/>
      <c r="N83" s="940"/>
      <c r="O83" s="924"/>
      <c r="P83" s="924"/>
      <c r="Q83" s="921"/>
      <c r="R83" s="924"/>
      <c r="S83" s="927"/>
      <c r="T83" s="930"/>
      <c r="U83" s="932"/>
      <c r="V83" s="934"/>
      <c r="W83" s="940"/>
      <c r="X83" s="924"/>
      <c r="Y83" s="924"/>
      <c r="Z83" s="921"/>
      <c r="AA83" s="924"/>
      <c r="AB83" s="927"/>
      <c r="AC83" s="961"/>
      <c r="AD83" s="962"/>
      <c r="AE83" s="964"/>
      <c r="AF83" s="966"/>
      <c r="AG83" s="968"/>
      <c r="AH83" s="934"/>
      <c r="AI83" s="940"/>
      <c r="AJ83" s="924"/>
      <c r="AK83" s="924"/>
      <c r="AL83" s="921"/>
      <c r="AM83" s="924"/>
      <c r="AN83" s="927"/>
      <c r="AO83" s="961"/>
      <c r="AP83" s="972"/>
      <c r="AQ83" s="971"/>
      <c r="AR83" s="972"/>
      <c r="AS83" s="975"/>
      <c r="AT83" s="976"/>
      <c r="AU83" s="976"/>
      <c r="AV83" s="976"/>
      <c r="AW83" s="977"/>
      <c r="AX83" s="976"/>
      <c r="AY83" s="980"/>
      <c r="AZ83" s="972"/>
      <c r="BA83" s="971"/>
      <c r="BB83" s="972"/>
      <c r="BC83" s="975"/>
      <c r="BD83" s="976"/>
      <c r="BE83" s="976"/>
      <c r="BF83" s="976"/>
      <c r="BG83" s="977"/>
      <c r="BH83" s="976"/>
      <c r="BI83" s="980"/>
      <c r="BJ83" s="993"/>
      <c r="BK83" s="178"/>
      <c r="BL83" s="190" t="s">
        <v>262</v>
      </c>
      <c r="BM83" s="191">
        <v>630100</v>
      </c>
      <c r="BN83" s="935"/>
      <c r="BO83" s="221">
        <v>6300</v>
      </c>
      <c r="BP83" s="193" t="s">
        <v>245</v>
      </c>
      <c r="BQ83" s="194" t="s">
        <v>246</v>
      </c>
      <c r="BR83" s="195" t="s">
        <v>244</v>
      </c>
      <c r="BS83" s="196" t="s">
        <v>247</v>
      </c>
      <c r="BT83" s="193" t="s">
        <v>244</v>
      </c>
      <c r="BU83" s="222">
        <v>1.9</v>
      </c>
      <c r="BV83" s="214"/>
      <c r="BW83" s="962"/>
      <c r="BX83" s="189"/>
      <c r="BY83" s="935"/>
      <c r="BZ83" s="991"/>
      <c r="CA83" s="935"/>
      <c r="CB83" s="995"/>
      <c r="CC83" s="923"/>
      <c r="CD83" s="923"/>
      <c r="CE83" s="923"/>
      <c r="CF83" s="920"/>
      <c r="CG83" s="923"/>
      <c r="CH83" s="987"/>
      <c r="CI83" s="989"/>
      <c r="CJ83" s="932"/>
      <c r="CK83" s="1013"/>
      <c r="CL83" s="989"/>
      <c r="CM83" s="1011"/>
      <c r="CN83" s="1012"/>
      <c r="CO83" s="1013"/>
      <c r="CP83" s="935"/>
      <c r="CQ83" s="1055"/>
      <c r="CR83" s="935"/>
      <c r="CS83" s="1010"/>
      <c r="CT83" s="935"/>
      <c r="CU83" s="1055"/>
      <c r="CV83" s="935"/>
      <c r="CW83" s="995"/>
      <c r="CX83" s="1017"/>
      <c r="CY83" s="923"/>
      <c r="CZ83" s="1017"/>
      <c r="DA83" s="920"/>
      <c r="DB83" s="1017"/>
      <c r="DC83" s="987"/>
      <c r="DD83" s="935"/>
      <c r="DE83" s="1020"/>
      <c r="DF83" s="1022"/>
      <c r="DG83" s="1022"/>
      <c r="DH83" s="1083"/>
      <c r="DI83" s="203"/>
      <c r="DJ83" s="205">
        <v>0.8</v>
      </c>
      <c r="DK83" s="184"/>
      <c r="DL83" s="184"/>
    </row>
    <row r="84" spans="1:116" s="185" customFormat="1" ht="17.45" customHeight="1">
      <c r="A84" s="1002" t="s">
        <v>183</v>
      </c>
      <c r="B84" s="1118"/>
      <c r="C84" s="1028"/>
      <c r="D84" s="949"/>
      <c r="E84" s="1002" t="s">
        <v>50</v>
      </c>
      <c r="F84" s="177"/>
      <c r="G84" s="1003">
        <v>260760</v>
      </c>
      <c r="H84" s="1004"/>
      <c r="I84" s="1003">
        <v>257720</v>
      </c>
      <c r="J84" s="1004"/>
      <c r="K84" s="935" t="s">
        <v>244</v>
      </c>
      <c r="L84" s="1047">
        <v>2480</v>
      </c>
      <c r="M84" s="1043"/>
      <c r="N84" s="939" t="s">
        <v>245</v>
      </c>
      <c r="O84" s="923" t="s">
        <v>246</v>
      </c>
      <c r="P84" s="923" t="s">
        <v>244</v>
      </c>
      <c r="Q84" s="920" t="s">
        <v>247</v>
      </c>
      <c r="R84" s="923" t="s">
        <v>244</v>
      </c>
      <c r="S84" s="1033">
        <v>2.1</v>
      </c>
      <c r="T84" s="1034"/>
      <c r="U84" s="1047">
        <v>2450</v>
      </c>
      <c r="V84" s="1043"/>
      <c r="W84" s="939" t="s">
        <v>245</v>
      </c>
      <c r="X84" s="923" t="s">
        <v>246</v>
      </c>
      <c r="Y84" s="923" t="s">
        <v>244</v>
      </c>
      <c r="Z84" s="920" t="s">
        <v>247</v>
      </c>
      <c r="AA84" s="923" t="s">
        <v>244</v>
      </c>
      <c r="AB84" s="1033">
        <v>2</v>
      </c>
      <c r="AC84" s="979"/>
      <c r="AD84" s="962" t="s">
        <v>244</v>
      </c>
      <c r="AE84" s="1036">
        <v>84380</v>
      </c>
      <c r="AF84" s="1038"/>
      <c r="AG84" s="1041">
        <v>840</v>
      </c>
      <c r="AH84" s="1043"/>
      <c r="AI84" s="939" t="s">
        <v>245</v>
      </c>
      <c r="AJ84" s="923" t="s">
        <v>246</v>
      </c>
      <c r="AK84" s="923" t="s">
        <v>244</v>
      </c>
      <c r="AL84" s="920" t="s">
        <v>247</v>
      </c>
      <c r="AM84" s="923" t="s">
        <v>244</v>
      </c>
      <c r="AN84" s="1033">
        <v>2.9</v>
      </c>
      <c r="AO84" s="979"/>
      <c r="AP84" s="198"/>
      <c r="AQ84" s="198"/>
      <c r="AR84" s="198"/>
      <c r="AS84" s="198"/>
      <c r="AT84" s="198"/>
      <c r="AU84" s="198"/>
      <c r="AV84" s="198"/>
      <c r="AW84" s="198"/>
      <c r="AX84" s="198"/>
      <c r="AY84" s="198"/>
      <c r="AZ84" s="198"/>
      <c r="BA84" s="198"/>
      <c r="BB84" s="198"/>
      <c r="BC84" s="198"/>
      <c r="BD84" s="198"/>
      <c r="BE84" s="198"/>
      <c r="BF84" s="198"/>
      <c r="BG84" s="198"/>
      <c r="BH84" s="198"/>
      <c r="BI84" s="198"/>
      <c r="BJ84" s="997"/>
      <c r="BK84" s="178"/>
      <c r="BL84" s="190" t="s">
        <v>303</v>
      </c>
      <c r="BM84" s="191">
        <v>671000</v>
      </c>
      <c r="BN84" s="935"/>
      <c r="BO84" s="221">
        <v>6710</v>
      </c>
      <c r="BP84" s="193" t="s">
        <v>245</v>
      </c>
      <c r="BQ84" s="194" t="s">
        <v>246</v>
      </c>
      <c r="BR84" s="195" t="s">
        <v>244</v>
      </c>
      <c r="BS84" s="196" t="s">
        <v>247</v>
      </c>
      <c r="BT84" s="193" t="s">
        <v>244</v>
      </c>
      <c r="BU84" s="222">
        <v>2</v>
      </c>
      <c r="BV84" s="214"/>
      <c r="BW84" s="962"/>
      <c r="BX84" s="189"/>
      <c r="BY84" s="935"/>
      <c r="BZ84" s="991"/>
      <c r="CA84" s="935"/>
      <c r="CB84" s="995"/>
      <c r="CC84" s="923"/>
      <c r="CD84" s="923"/>
      <c r="CE84" s="923"/>
      <c r="CF84" s="920"/>
      <c r="CG84" s="923"/>
      <c r="CH84" s="987"/>
      <c r="CI84" s="989"/>
      <c r="CJ84" s="932"/>
      <c r="CK84" s="1013"/>
      <c r="CL84" s="989"/>
      <c r="CM84" s="1011" t="s">
        <v>297</v>
      </c>
      <c r="CN84" s="1012">
        <v>12300</v>
      </c>
      <c r="CO84" s="1013">
        <v>13700</v>
      </c>
      <c r="CP84" s="935"/>
      <c r="CQ84" s="1055"/>
      <c r="CR84" s="935"/>
      <c r="CS84" s="1014">
        <v>0.08</v>
      </c>
      <c r="CT84" s="935"/>
      <c r="CU84" s="1055"/>
      <c r="CV84" s="935"/>
      <c r="CW84" s="995"/>
      <c r="CX84" s="1017"/>
      <c r="CY84" s="923"/>
      <c r="CZ84" s="1017"/>
      <c r="DA84" s="920"/>
      <c r="DB84" s="1017"/>
      <c r="DC84" s="987"/>
      <c r="DD84" s="935"/>
      <c r="DE84" s="1023">
        <v>0.02</v>
      </c>
      <c r="DF84" s="1025">
        <v>0.03</v>
      </c>
      <c r="DG84" s="1025">
        <v>0.05</v>
      </c>
      <c r="DH84" s="1085">
        <v>0.06</v>
      </c>
      <c r="DI84" s="203"/>
      <c r="DJ84" s="204" t="s">
        <v>304</v>
      </c>
      <c r="DK84" s="184"/>
      <c r="DL84" s="184"/>
    </row>
    <row r="85" spans="1:116" s="185" customFormat="1" ht="17.45" customHeight="1">
      <c r="A85" s="951"/>
      <c r="B85" s="1118"/>
      <c r="C85" s="1028"/>
      <c r="D85" s="949"/>
      <c r="E85" s="951"/>
      <c r="F85" s="177"/>
      <c r="G85" s="991"/>
      <c r="H85" s="1005"/>
      <c r="I85" s="991"/>
      <c r="J85" s="1005"/>
      <c r="K85" s="935"/>
      <c r="L85" s="1000"/>
      <c r="M85" s="1044"/>
      <c r="N85" s="939"/>
      <c r="O85" s="923"/>
      <c r="P85" s="923"/>
      <c r="Q85" s="920"/>
      <c r="R85" s="923"/>
      <c r="S85" s="1034"/>
      <c r="T85" s="1034"/>
      <c r="U85" s="1000"/>
      <c r="V85" s="1044"/>
      <c r="W85" s="939"/>
      <c r="X85" s="923"/>
      <c r="Y85" s="923"/>
      <c r="Z85" s="920"/>
      <c r="AA85" s="923"/>
      <c r="AB85" s="1034"/>
      <c r="AC85" s="979"/>
      <c r="AD85" s="962"/>
      <c r="AE85" s="1037"/>
      <c r="AF85" s="1039"/>
      <c r="AG85" s="1042"/>
      <c r="AH85" s="1044"/>
      <c r="AI85" s="939"/>
      <c r="AJ85" s="923"/>
      <c r="AK85" s="923"/>
      <c r="AL85" s="920"/>
      <c r="AM85" s="923"/>
      <c r="AN85" s="1034"/>
      <c r="AO85" s="979"/>
      <c r="AP85" s="198"/>
      <c r="AQ85" s="198"/>
      <c r="AR85" s="198"/>
      <c r="AS85" s="198"/>
      <c r="AT85" s="198"/>
      <c r="AU85" s="198"/>
      <c r="AV85" s="198"/>
      <c r="AW85" s="198"/>
      <c r="AX85" s="198"/>
      <c r="AY85" s="198"/>
      <c r="AZ85" s="198"/>
      <c r="BA85" s="198"/>
      <c r="BB85" s="198"/>
      <c r="BC85" s="198"/>
      <c r="BD85" s="198"/>
      <c r="BE85" s="198"/>
      <c r="BF85" s="198"/>
      <c r="BG85" s="198"/>
      <c r="BH85" s="198"/>
      <c r="BI85" s="198"/>
      <c r="BJ85" s="997"/>
      <c r="BK85" s="178"/>
      <c r="BL85" s="190" t="s">
        <v>263</v>
      </c>
      <c r="BM85" s="191">
        <v>711800</v>
      </c>
      <c r="BN85" s="935"/>
      <c r="BO85" s="221">
        <v>7110</v>
      </c>
      <c r="BP85" s="193" t="s">
        <v>245</v>
      </c>
      <c r="BQ85" s="194" t="s">
        <v>246</v>
      </c>
      <c r="BR85" s="195" t="s">
        <v>244</v>
      </c>
      <c r="BS85" s="196" t="s">
        <v>247</v>
      </c>
      <c r="BT85" s="193" t="s">
        <v>244</v>
      </c>
      <c r="BU85" s="222">
        <v>2</v>
      </c>
      <c r="BV85" s="214"/>
      <c r="BW85" s="962"/>
      <c r="BX85" s="189"/>
      <c r="BY85" s="935"/>
      <c r="BZ85" s="991"/>
      <c r="CA85" s="935"/>
      <c r="CB85" s="995"/>
      <c r="CC85" s="923"/>
      <c r="CD85" s="923"/>
      <c r="CE85" s="923"/>
      <c r="CF85" s="920"/>
      <c r="CG85" s="923"/>
      <c r="CH85" s="987"/>
      <c r="CI85" s="989"/>
      <c r="CJ85" s="932"/>
      <c r="CK85" s="1013"/>
      <c r="CL85" s="989"/>
      <c r="CM85" s="1011"/>
      <c r="CN85" s="1012"/>
      <c r="CO85" s="1013"/>
      <c r="CP85" s="935"/>
      <c r="CQ85" s="1055"/>
      <c r="CR85" s="935"/>
      <c r="CS85" s="1014"/>
      <c r="CT85" s="935"/>
      <c r="CU85" s="1055"/>
      <c r="CV85" s="935"/>
      <c r="CW85" s="995"/>
      <c r="CX85" s="1017"/>
      <c r="CY85" s="923"/>
      <c r="CZ85" s="1017"/>
      <c r="DA85" s="920"/>
      <c r="DB85" s="1017"/>
      <c r="DC85" s="987"/>
      <c r="DD85" s="935"/>
      <c r="DE85" s="1023"/>
      <c r="DF85" s="1025"/>
      <c r="DG85" s="1025"/>
      <c r="DH85" s="1085"/>
      <c r="DI85" s="203"/>
      <c r="DJ85" s="205">
        <v>0.75</v>
      </c>
      <c r="DK85" s="184"/>
      <c r="DL85" s="184"/>
    </row>
    <row r="86" spans="1:116" s="185" customFormat="1" ht="17.45" customHeight="1">
      <c r="A86" s="951"/>
      <c r="B86" s="1118"/>
      <c r="C86" s="1028"/>
      <c r="D86" s="949"/>
      <c r="E86" s="951"/>
      <c r="F86" s="177"/>
      <c r="G86" s="991"/>
      <c r="H86" s="1005"/>
      <c r="I86" s="991"/>
      <c r="J86" s="1005"/>
      <c r="K86" s="935"/>
      <c r="L86" s="1000"/>
      <c r="M86" s="1044"/>
      <c r="N86" s="939"/>
      <c r="O86" s="923"/>
      <c r="P86" s="923"/>
      <c r="Q86" s="920"/>
      <c r="R86" s="923"/>
      <c r="S86" s="1034"/>
      <c r="T86" s="1034"/>
      <c r="U86" s="1000"/>
      <c r="V86" s="1044"/>
      <c r="W86" s="939"/>
      <c r="X86" s="923"/>
      <c r="Y86" s="923"/>
      <c r="Z86" s="920"/>
      <c r="AA86" s="923"/>
      <c r="AB86" s="1034"/>
      <c r="AC86" s="979"/>
      <c r="AD86" s="962"/>
      <c r="AE86" s="1037"/>
      <c r="AF86" s="1039"/>
      <c r="AG86" s="1042"/>
      <c r="AH86" s="1044"/>
      <c r="AI86" s="939"/>
      <c r="AJ86" s="923"/>
      <c r="AK86" s="923"/>
      <c r="AL86" s="920"/>
      <c r="AM86" s="923"/>
      <c r="AN86" s="1034"/>
      <c r="AO86" s="979"/>
      <c r="AP86" s="198"/>
      <c r="AQ86" s="198"/>
      <c r="AR86" s="198"/>
      <c r="AS86" s="198"/>
      <c r="AT86" s="198"/>
      <c r="AU86" s="198"/>
      <c r="AV86" s="198"/>
      <c r="AW86" s="198"/>
      <c r="AX86" s="198"/>
      <c r="AY86" s="198"/>
      <c r="AZ86" s="198"/>
      <c r="BA86" s="198"/>
      <c r="BB86" s="198"/>
      <c r="BC86" s="198"/>
      <c r="BD86" s="198"/>
      <c r="BE86" s="198"/>
      <c r="BF86" s="198"/>
      <c r="BG86" s="198"/>
      <c r="BH86" s="198"/>
      <c r="BI86" s="198"/>
      <c r="BJ86" s="997"/>
      <c r="BK86" s="178"/>
      <c r="BL86" s="190" t="s">
        <v>264</v>
      </c>
      <c r="BM86" s="191">
        <v>752600</v>
      </c>
      <c r="BN86" s="935"/>
      <c r="BO86" s="221">
        <v>7520</v>
      </c>
      <c r="BP86" s="193" t="s">
        <v>245</v>
      </c>
      <c r="BQ86" s="194" t="s">
        <v>246</v>
      </c>
      <c r="BR86" s="195" t="s">
        <v>244</v>
      </c>
      <c r="BS86" s="196" t="s">
        <v>247</v>
      </c>
      <c r="BT86" s="193" t="s">
        <v>244</v>
      </c>
      <c r="BU86" s="222">
        <v>2.1</v>
      </c>
      <c r="BV86" s="214"/>
      <c r="BW86" s="962"/>
      <c r="BX86" s="189"/>
      <c r="BY86" s="935"/>
      <c r="BZ86" s="991"/>
      <c r="CA86" s="935"/>
      <c r="CB86" s="995"/>
      <c r="CC86" s="923"/>
      <c r="CD86" s="923"/>
      <c r="CE86" s="923"/>
      <c r="CF86" s="920"/>
      <c r="CG86" s="923"/>
      <c r="CH86" s="987"/>
      <c r="CI86" s="989"/>
      <c r="CJ86" s="932"/>
      <c r="CK86" s="1013"/>
      <c r="CL86" s="989"/>
      <c r="CM86" s="1011" t="s">
        <v>298</v>
      </c>
      <c r="CN86" s="1012">
        <v>11000</v>
      </c>
      <c r="CO86" s="1013">
        <v>12300</v>
      </c>
      <c r="CP86" s="935"/>
      <c r="CQ86" s="1055"/>
      <c r="CR86" s="935"/>
      <c r="CS86" s="1014"/>
      <c r="CT86" s="935"/>
      <c r="CU86" s="1055"/>
      <c r="CV86" s="935"/>
      <c r="CW86" s="995"/>
      <c r="CX86" s="1017"/>
      <c r="CY86" s="923"/>
      <c r="CZ86" s="1017"/>
      <c r="DA86" s="920"/>
      <c r="DB86" s="1017"/>
      <c r="DC86" s="987"/>
      <c r="DD86" s="935"/>
      <c r="DE86" s="1023"/>
      <c r="DF86" s="1025"/>
      <c r="DG86" s="1025"/>
      <c r="DH86" s="1085"/>
      <c r="DI86" s="203"/>
      <c r="DJ86" s="204" t="s">
        <v>305</v>
      </c>
      <c r="DK86" s="184"/>
      <c r="DL86" s="184"/>
    </row>
    <row r="87" spans="1:116" s="185" customFormat="1" ht="17.45" customHeight="1">
      <c r="A87" s="1064"/>
      <c r="B87" s="1119"/>
      <c r="C87" s="1029"/>
      <c r="D87" s="1030"/>
      <c r="E87" s="1064"/>
      <c r="F87" s="177"/>
      <c r="G87" s="991"/>
      <c r="H87" s="1006"/>
      <c r="I87" s="991"/>
      <c r="J87" s="1006"/>
      <c r="K87" s="935"/>
      <c r="L87" s="1048"/>
      <c r="M87" s="1045"/>
      <c r="N87" s="1046"/>
      <c r="O87" s="1031"/>
      <c r="P87" s="1031"/>
      <c r="Q87" s="1032"/>
      <c r="R87" s="1031"/>
      <c r="S87" s="1035"/>
      <c r="T87" s="1035"/>
      <c r="U87" s="1048"/>
      <c r="V87" s="1045"/>
      <c r="W87" s="1046"/>
      <c r="X87" s="1031"/>
      <c r="Y87" s="1031"/>
      <c r="Z87" s="1032"/>
      <c r="AA87" s="1031"/>
      <c r="AB87" s="1035"/>
      <c r="AC87" s="980"/>
      <c r="AD87" s="962"/>
      <c r="AE87" s="1037"/>
      <c r="AF87" s="1040"/>
      <c r="AG87" s="1042"/>
      <c r="AH87" s="1045"/>
      <c r="AI87" s="1046"/>
      <c r="AJ87" s="1031"/>
      <c r="AK87" s="1031"/>
      <c r="AL87" s="1032"/>
      <c r="AM87" s="1031"/>
      <c r="AN87" s="1035"/>
      <c r="AO87" s="980"/>
      <c r="AP87" s="198"/>
      <c r="AQ87" s="198"/>
      <c r="AR87" s="198"/>
      <c r="AS87" s="198"/>
      <c r="AT87" s="198"/>
      <c r="AU87" s="198"/>
      <c r="AV87" s="198"/>
      <c r="AW87" s="198"/>
      <c r="AX87" s="198"/>
      <c r="AY87" s="198"/>
      <c r="AZ87" s="198"/>
      <c r="BA87" s="198"/>
      <c r="BB87" s="198"/>
      <c r="BC87" s="198"/>
      <c r="BD87" s="198"/>
      <c r="BE87" s="198"/>
      <c r="BF87" s="198"/>
      <c r="BG87" s="198"/>
      <c r="BH87" s="198"/>
      <c r="BI87" s="198"/>
      <c r="BJ87" s="997"/>
      <c r="BK87" s="178"/>
      <c r="BL87" s="206" t="s">
        <v>265</v>
      </c>
      <c r="BM87" s="207">
        <v>793500</v>
      </c>
      <c r="BN87" s="935"/>
      <c r="BO87" s="225">
        <v>7930</v>
      </c>
      <c r="BP87" s="226" t="s">
        <v>245</v>
      </c>
      <c r="BQ87" s="227" t="s">
        <v>246</v>
      </c>
      <c r="BR87" s="228" t="s">
        <v>244</v>
      </c>
      <c r="BS87" s="229" t="s">
        <v>247</v>
      </c>
      <c r="BT87" s="226" t="s">
        <v>244</v>
      </c>
      <c r="BU87" s="230">
        <v>2.1</v>
      </c>
      <c r="BV87" s="214"/>
      <c r="BW87" s="962"/>
      <c r="BX87" s="189"/>
      <c r="BY87" s="935"/>
      <c r="BZ87" s="992"/>
      <c r="CA87" s="935"/>
      <c r="CB87" s="996"/>
      <c r="CC87" s="983"/>
      <c r="CD87" s="983"/>
      <c r="CE87" s="983"/>
      <c r="CF87" s="985"/>
      <c r="CG87" s="983"/>
      <c r="CH87" s="988"/>
      <c r="CI87" s="989"/>
      <c r="CJ87" s="1057"/>
      <c r="CK87" s="1053"/>
      <c r="CL87" s="989"/>
      <c r="CM87" s="1051"/>
      <c r="CN87" s="1052"/>
      <c r="CO87" s="1053"/>
      <c r="CP87" s="935"/>
      <c r="CQ87" s="1056"/>
      <c r="CR87" s="935"/>
      <c r="CS87" s="1015"/>
      <c r="CT87" s="935"/>
      <c r="CU87" s="1055"/>
      <c r="CV87" s="935"/>
      <c r="CW87" s="996"/>
      <c r="CX87" s="1018"/>
      <c r="CY87" s="983"/>
      <c r="CZ87" s="1018"/>
      <c r="DA87" s="985"/>
      <c r="DB87" s="1018"/>
      <c r="DC87" s="988"/>
      <c r="DD87" s="935"/>
      <c r="DE87" s="1024"/>
      <c r="DF87" s="1026"/>
      <c r="DG87" s="1026"/>
      <c r="DH87" s="1086"/>
      <c r="DI87" s="203"/>
      <c r="DJ87" s="205">
        <v>0.7</v>
      </c>
      <c r="DK87" s="184"/>
      <c r="DL87" s="184"/>
    </row>
    <row r="88" spans="1:116" s="185" customFormat="1" ht="17.45" customHeight="1">
      <c r="A88" s="950" t="s">
        <v>184</v>
      </c>
      <c r="B88" s="1117" t="s">
        <v>270</v>
      </c>
      <c r="C88" s="946" t="s">
        <v>290</v>
      </c>
      <c r="D88" s="948" t="s">
        <v>250</v>
      </c>
      <c r="E88" s="950" t="s">
        <v>291</v>
      </c>
      <c r="F88" s="177"/>
      <c r="G88" s="952">
        <v>217160</v>
      </c>
      <c r="H88" s="954">
        <v>298770</v>
      </c>
      <c r="I88" s="952">
        <v>212350</v>
      </c>
      <c r="J88" s="954">
        <v>293960</v>
      </c>
      <c r="K88" s="935" t="s">
        <v>244</v>
      </c>
      <c r="L88" s="931">
        <v>2050</v>
      </c>
      <c r="M88" s="933">
        <v>2860</v>
      </c>
      <c r="N88" s="938" t="s">
        <v>245</v>
      </c>
      <c r="O88" s="922" t="s">
        <v>246</v>
      </c>
      <c r="P88" s="922" t="s">
        <v>244</v>
      </c>
      <c r="Q88" s="919" t="s">
        <v>247</v>
      </c>
      <c r="R88" s="922" t="s">
        <v>244</v>
      </c>
      <c r="S88" s="925">
        <v>3.3</v>
      </c>
      <c r="T88" s="928">
        <v>2.4</v>
      </c>
      <c r="U88" s="931">
        <v>2000</v>
      </c>
      <c r="V88" s="933">
        <v>2810</v>
      </c>
      <c r="W88" s="938" t="s">
        <v>245</v>
      </c>
      <c r="X88" s="922" t="s">
        <v>246</v>
      </c>
      <c r="Y88" s="922" t="s">
        <v>244</v>
      </c>
      <c r="Z88" s="919" t="s">
        <v>247</v>
      </c>
      <c r="AA88" s="922" t="s">
        <v>244</v>
      </c>
      <c r="AB88" s="925">
        <v>3.2</v>
      </c>
      <c r="AC88" s="959">
        <v>2.2999999999999998</v>
      </c>
      <c r="AD88" s="962" t="s">
        <v>244</v>
      </c>
      <c r="AE88" s="963">
        <v>163230</v>
      </c>
      <c r="AF88" s="965">
        <v>81610</v>
      </c>
      <c r="AG88" s="967">
        <v>1630</v>
      </c>
      <c r="AH88" s="933">
        <v>810</v>
      </c>
      <c r="AI88" s="938" t="s">
        <v>245</v>
      </c>
      <c r="AJ88" s="922" t="s">
        <v>246</v>
      </c>
      <c r="AK88" s="922" t="s">
        <v>244</v>
      </c>
      <c r="AL88" s="919" t="s">
        <v>247</v>
      </c>
      <c r="AM88" s="922" t="s">
        <v>244</v>
      </c>
      <c r="AN88" s="925">
        <v>2.9</v>
      </c>
      <c r="AO88" s="959">
        <v>3</v>
      </c>
      <c r="AP88" s="972" t="s">
        <v>244</v>
      </c>
      <c r="AQ88" s="969">
        <v>146900</v>
      </c>
      <c r="AR88" s="972" t="s">
        <v>244</v>
      </c>
      <c r="AS88" s="973">
        <v>1460</v>
      </c>
      <c r="AT88" s="922" t="s">
        <v>245</v>
      </c>
      <c r="AU88" s="922" t="s">
        <v>246</v>
      </c>
      <c r="AV88" s="922" t="s">
        <v>244</v>
      </c>
      <c r="AW88" s="919" t="s">
        <v>247</v>
      </c>
      <c r="AX88" s="922" t="s">
        <v>244</v>
      </c>
      <c r="AY88" s="978">
        <v>2.9</v>
      </c>
      <c r="AZ88" s="972" t="s">
        <v>244</v>
      </c>
      <c r="BA88" s="969">
        <v>16320</v>
      </c>
      <c r="BB88" s="972" t="s">
        <v>244</v>
      </c>
      <c r="BC88" s="973">
        <v>160</v>
      </c>
      <c r="BD88" s="922" t="s">
        <v>245</v>
      </c>
      <c r="BE88" s="922" t="s">
        <v>246</v>
      </c>
      <c r="BF88" s="922" t="s">
        <v>244</v>
      </c>
      <c r="BG88" s="919" t="s">
        <v>247</v>
      </c>
      <c r="BH88" s="922" t="s">
        <v>244</v>
      </c>
      <c r="BI88" s="978">
        <v>2.8</v>
      </c>
      <c r="BJ88" s="993" t="s">
        <v>201</v>
      </c>
      <c r="BK88" s="178"/>
      <c r="BL88" s="998" t="s">
        <v>251</v>
      </c>
      <c r="BM88" s="999"/>
      <c r="BN88" s="935" t="s">
        <v>244</v>
      </c>
      <c r="BO88" s="216"/>
      <c r="BP88" s="217"/>
      <c r="BQ88" s="217"/>
      <c r="BR88" s="217"/>
      <c r="BS88" s="217"/>
      <c r="BT88" s="217"/>
      <c r="BU88" s="218"/>
      <c r="BV88" s="214"/>
      <c r="BW88" s="962" t="s">
        <v>248</v>
      </c>
      <c r="BX88" s="183"/>
      <c r="BY88" s="935" t="s">
        <v>244</v>
      </c>
      <c r="BZ88" s="990">
        <v>45150</v>
      </c>
      <c r="CA88" s="935" t="s">
        <v>244</v>
      </c>
      <c r="CB88" s="994">
        <v>390</v>
      </c>
      <c r="CC88" s="982" t="s">
        <v>245</v>
      </c>
      <c r="CD88" s="982" t="s">
        <v>246</v>
      </c>
      <c r="CE88" s="982" t="s">
        <v>244</v>
      </c>
      <c r="CF88" s="984" t="s">
        <v>247</v>
      </c>
      <c r="CG88" s="982" t="s">
        <v>244</v>
      </c>
      <c r="CH88" s="986">
        <v>6.4</v>
      </c>
      <c r="CI88" s="989" t="s">
        <v>244</v>
      </c>
      <c r="CJ88" s="931">
        <v>3400</v>
      </c>
      <c r="CK88" s="1058">
        <v>3700</v>
      </c>
      <c r="CL88" s="989" t="s">
        <v>244</v>
      </c>
      <c r="CM88" s="1059" t="s">
        <v>292</v>
      </c>
      <c r="CN88" s="1060">
        <v>20300</v>
      </c>
      <c r="CO88" s="1058">
        <v>22600</v>
      </c>
      <c r="CP88" s="935" t="s">
        <v>249</v>
      </c>
      <c r="CQ88" s="1054">
        <v>2110</v>
      </c>
      <c r="CR88" s="935" t="s">
        <v>249</v>
      </c>
      <c r="CS88" s="1009" t="s">
        <v>300</v>
      </c>
      <c r="CT88" s="935" t="s">
        <v>249</v>
      </c>
      <c r="CU88" s="1054">
        <v>38280</v>
      </c>
      <c r="CV88" s="935" t="s">
        <v>201</v>
      </c>
      <c r="CW88" s="994">
        <v>380</v>
      </c>
      <c r="CX88" s="1016" t="s">
        <v>245</v>
      </c>
      <c r="CY88" s="982" t="s">
        <v>246</v>
      </c>
      <c r="CZ88" s="1016" t="s">
        <v>244</v>
      </c>
      <c r="DA88" s="984" t="s">
        <v>247</v>
      </c>
      <c r="DB88" s="1016" t="s">
        <v>244</v>
      </c>
      <c r="DC88" s="986">
        <v>1</v>
      </c>
      <c r="DD88" s="935" t="s">
        <v>249</v>
      </c>
      <c r="DE88" s="1019" t="s">
        <v>357</v>
      </c>
      <c r="DF88" s="1021" t="s">
        <v>357</v>
      </c>
      <c r="DG88" s="1021" t="s">
        <v>357</v>
      </c>
      <c r="DH88" s="1087" t="s">
        <v>357</v>
      </c>
      <c r="DI88" s="935"/>
      <c r="DJ88" s="1009" t="s">
        <v>306</v>
      </c>
      <c r="DK88" s="184"/>
      <c r="DL88" s="184"/>
    </row>
    <row r="89" spans="1:116" s="185" customFormat="1" ht="17.45" customHeight="1">
      <c r="A89" s="951"/>
      <c r="B89" s="1118"/>
      <c r="C89" s="947"/>
      <c r="D89" s="949"/>
      <c r="E89" s="951"/>
      <c r="F89" s="177"/>
      <c r="G89" s="953"/>
      <c r="H89" s="955"/>
      <c r="I89" s="953"/>
      <c r="J89" s="955"/>
      <c r="K89" s="935"/>
      <c r="L89" s="932"/>
      <c r="M89" s="934"/>
      <c r="N89" s="939"/>
      <c r="O89" s="923"/>
      <c r="P89" s="923"/>
      <c r="Q89" s="920"/>
      <c r="R89" s="923"/>
      <c r="S89" s="926"/>
      <c r="T89" s="929"/>
      <c r="U89" s="932"/>
      <c r="V89" s="934"/>
      <c r="W89" s="939"/>
      <c r="X89" s="923"/>
      <c r="Y89" s="923"/>
      <c r="Z89" s="920"/>
      <c r="AA89" s="923"/>
      <c r="AB89" s="926"/>
      <c r="AC89" s="960"/>
      <c r="AD89" s="962"/>
      <c r="AE89" s="964"/>
      <c r="AF89" s="966"/>
      <c r="AG89" s="968"/>
      <c r="AH89" s="934"/>
      <c r="AI89" s="939"/>
      <c r="AJ89" s="923"/>
      <c r="AK89" s="923"/>
      <c r="AL89" s="920"/>
      <c r="AM89" s="923"/>
      <c r="AN89" s="926"/>
      <c r="AO89" s="960"/>
      <c r="AP89" s="972"/>
      <c r="AQ89" s="970"/>
      <c r="AR89" s="972"/>
      <c r="AS89" s="974"/>
      <c r="AT89" s="923"/>
      <c r="AU89" s="923"/>
      <c r="AV89" s="923"/>
      <c r="AW89" s="920"/>
      <c r="AX89" s="923"/>
      <c r="AY89" s="979"/>
      <c r="AZ89" s="972"/>
      <c r="BA89" s="970"/>
      <c r="BB89" s="972"/>
      <c r="BC89" s="974"/>
      <c r="BD89" s="923"/>
      <c r="BE89" s="923"/>
      <c r="BF89" s="923"/>
      <c r="BG89" s="920"/>
      <c r="BH89" s="923"/>
      <c r="BI89" s="979"/>
      <c r="BJ89" s="993"/>
      <c r="BK89" s="178"/>
      <c r="BL89" s="1000"/>
      <c r="BM89" s="1001"/>
      <c r="BN89" s="935"/>
      <c r="BO89" s="219"/>
      <c r="BP89" s="187"/>
      <c r="BQ89" s="187"/>
      <c r="BR89" s="187"/>
      <c r="BS89" s="187"/>
      <c r="BT89" s="187"/>
      <c r="BU89" s="220"/>
      <c r="BV89" s="214"/>
      <c r="BW89" s="962"/>
      <c r="BX89" s="189"/>
      <c r="BY89" s="935"/>
      <c r="BZ89" s="991"/>
      <c r="CA89" s="935"/>
      <c r="CB89" s="995"/>
      <c r="CC89" s="923"/>
      <c r="CD89" s="923"/>
      <c r="CE89" s="923"/>
      <c r="CF89" s="920"/>
      <c r="CG89" s="923"/>
      <c r="CH89" s="987"/>
      <c r="CI89" s="989"/>
      <c r="CJ89" s="932"/>
      <c r="CK89" s="1013"/>
      <c r="CL89" s="989"/>
      <c r="CM89" s="1011"/>
      <c r="CN89" s="1012"/>
      <c r="CO89" s="1013"/>
      <c r="CP89" s="935"/>
      <c r="CQ89" s="1055"/>
      <c r="CR89" s="935"/>
      <c r="CS89" s="1010"/>
      <c r="CT89" s="935"/>
      <c r="CU89" s="1055"/>
      <c r="CV89" s="935"/>
      <c r="CW89" s="995"/>
      <c r="CX89" s="1017"/>
      <c r="CY89" s="923"/>
      <c r="CZ89" s="1017"/>
      <c r="DA89" s="920"/>
      <c r="DB89" s="1017"/>
      <c r="DC89" s="987"/>
      <c r="DD89" s="935"/>
      <c r="DE89" s="1020"/>
      <c r="DF89" s="1022"/>
      <c r="DG89" s="1022"/>
      <c r="DH89" s="1083"/>
      <c r="DI89" s="935"/>
      <c r="DJ89" s="1010"/>
      <c r="DK89" s="184"/>
      <c r="DL89" s="184"/>
    </row>
    <row r="90" spans="1:116" s="185" customFormat="1" ht="17.45" customHeight="1">
      <c r="A90" s="951"/>
      <c r="B90" s="1118"/>
      <c r="C90" s="947"/>
      <c r="D90" s="949"/>
      <c r="E90" s="951"/>
      <c r="F90" s="177"/>
      <c r="G90" s="953"/>
      <c r="H90" s="955"/>
      <c r="I90" s="953"/>
      <c r="J90" s="955"/>
      <c r="K90" s="935"/>
      <c r="L90" s="932"/>
      <c r="M90" s="934"/>
      <c r="N90" s="939"/>
      <c r="O90" s="923"/>
      <c r="P90" s="923"/>
      <c r="Q90" s="920"/>
      <c r="R90" s="923"/>
      <c r="S90" s="926"/>
      <c r="T90" s="929"/>
      <c r="U90" s="932"/>
      <c r="V90" s="934"/>
      <c r="W90" s="939"/>
      <c r="X90" s="923"/>
      <c r="Y90" s="923"/>
      <c r="Z90" s="920"/>
      <c r="AA90" s="923"/>
      <c r="AB90" s="926"/>
      <c r="AC90" s="960"/>
      <c r="AD90" s="962"/>
      <c r="AE90" s="964"/>
      <c r="AF90" s="966"/>
      <c r="AG90" s="968"/>
      <c r="AH90" s="934"/>
      <c r="AI90" s="939"/>
      <c r="AJ90" s="923"/>
      <c r="AK90" s="923"/>
      <c r="AL90" s="920"/>
      <c r="AM90" s="923"/>
      <c r="AN90" s="926"/>
      <c r="AO90" s="960"/>
      <c r="AP90" s="972"/>
      <c r="AQ90" s="970"/>
      <c r="AR90" s="972"/>
      <c r="AS90" s="974"/>
      <c r="AT90" s="923"/>
      <c r="AU90" s="923"/>
      <c r="AV90" s="923"/>
      <c r="AW90" s="920"/>
      <c r="AX90" s="923"/>
      <c r="AY90" s="979"/>
      <c r="AZ90" s="972"/>
      <c r="BA90" s="970"/>
      <c r="BB90" s="972"/>
      <c r="BC90" s="974"/>
      <c r="BD90" s="923"/>
      <c r="BE90" s="923"/>
      <c r="BF90" s="923"/>
      <c r="BG90" s="920"/>
      <c r="BH90" s="923"/>
      <c r="BI90" s="979"/>
      <c r="BJ90" s="993"/>
      <c r="BK90" s="178"/>
      <c r="BL90" s="190" t="s">
        <v>252</v>
      </c>
      <c r="BM90" s="191">
        <v>275200</v>
      </c>
      <c r="BN90" s="935"/>
      <c r="BO90" s="221">
        <v>2750</v>
      </c>
      <c r="BP90" s="193" t="s">
        <v>245</v>
      </c>
      <c r="BQ90" s="194" t="s">
        <v>246</v>
      </c>
      <c r="BR90" s="195" t="s">
        <v>244</v>
      </c>
      <c r="BS90" s="196" t="s">
        <v>247</v>
      </c>
      <c r="BT90" s="193" t="s">
        <v>244</v>
      </c>
      <c r="BU90" s="222">
        <v>2</v>
      </c>
      <c r="BV90" s="214"/>
      <c r="BW90" s="962"/>
      <c r="BX90" s="189"/>
      <c r="BY90" s="935"/>
      <c r="BZ90" s="991"/>
      <c r="CA90" s="935"/>
      <c r="CB90" s="995"/>
      <c r="CC90" s="923"/>
      <c r="CD90" s="923"/>
      <c r="CE90" s="923"/>
      <c r="CF90" s="920"/>
      <c r="CG90" s="923"/>
      <c r="CH90" s="987"/>
      <c r="CI90" s="989"/>
      <c r="CJ90" s="932"/>
      <c r="CK90" s="1013"/>
      <c r="CL90" s="989"/>
      <c r="CM90" s="1011" t="s">
        <v>295</v>
      </c>
      <c r="CN90" s="1012">
        <v>11200</v>
      </c>
      <c r="CO90" s="1013">
        <v>12400</v>
      </c>
      <c r="CP90" s="935"/>
      <c r="CQ90" s="1055"/>
      <c r="CR90" s="935"/>
      <c r="CS90" s="1010"/>
      <c r="CT90" s="935"/>
      <c r="CU90" s="1055"/>
      <c r="CV90" s="935"/>
      <c r="CW90" s="995"/>
      <c r="CX90" s="1017"/>
      <c r="CY90" s="923"/>
      <c r="CZ90" s="1017"/>
      <c r="DA90" s="920"/>
      <c r="DB90" s="1017"/>
      <c r="DC90" s="987"/>
      <c r="DD90" s="935"/>
      <c r="DE90" s="1020"/>
      <c r="DF90" s="1022"/>
      <c r="DG90" s="1022"/>
      <c r="DH90" s="1083"/>
      <c r="DI90" s="935"/>
      <c r="DJ90" s="1010"/>
      <c r="DK90" s="184"/>
      <c r="DL90" s="184"/>
    </row>
    <row r="91" spans="1:116" s="185" customFormat="1" ht="17.45" customHeight="1">
      <c r="A91" s="951"/>
      <c r="B91" s="1118"/>
      <c r="C91" s="947"/>
      <c r="D91" s="949"/>
      <c r="E91" s="951"/>
      <c r="F91" s="177"/>
      <c r="G91" s="953"/>
      <c r="H91" s="955"/>
      <c r="I91" s="953"/>
      <c r="J91" s="955"/>
      <c r="K91" s="935"/>
      <c r="L91" s="932"/>
      <c r="M91" s="934"/>
      <c r="N91" s="940"/>
      <c r="O91" s="924"/>
      <c r="P91" s="924"/>
      <c r="Q91" s="921"/>
      <c r="R91" s="924"/>
      <c r="S91" s="927"/>
      <c r="T91" s="930"/>
      <c r="U91" s="932"/>
      <c r="V91" s="934"/>
      <c r="W91" s="940"/>
      <c r="X91" s="924"/>
      <c r="Y91" s="924"/>
      <c r="Z91" s="921"/>
      <c r="AA91" s="924"/>
      <c r="AB91" s="927"/>
      <c r="AC91" s="961"/>
      <c r="AD91" s="962"/>
      <c r="AE91" s="964"/>
      <c r="AF91" s="966"/>
      <c r="AG91" s="968"/>
      <c r="AH91" s="934"/>
      <c r="AI91" s="940"/>
      <c r="AJ91" s="924"/>
      <c r="AK91" s="924"/>
      <c r="AL91" s="921"/>
      <c r="AM91" s="924"/>
      <c r="AN91" s="927"/>
      <c r="AO91" s="961"/>
      <c r="AP91" s="972"/>
      <c r="AQ91" s="971"/>
      <c r="AR91" s="972"/>
      <c r="AS91" s="975"/>
      <c r="AT91" s="976"/>
      <c r="AU91" s="976"/>
      <c r="AV91" s="976"/>
      <c r="AW91" s="977"/>
      <c r="AX91" s="976"/>
      <c r="AY91" s="980"/>
      <c r="AZ91" s="972"/>
      <c r="BA91" s="971"/>
      <c r="BB91" s="972"/>
      <c r="BC91" s="975"/>
      <c r="BD91" s="976"/>
      <c r="BE91" s="976"/>
      <c r="BF91" s="976"/>
      <c r="BG91" s="977"/>
      <c r="BH91" s="976"/>
      <c r="BI91" s="980"/>
      <c r="BJ91" s="993"/>
      <c r="BK91" s="178"/>
      <c r="BL91" s="190" t="s">
        <v>296</v>
      </c>
      <c r="BM91" s="191">
        <v>295000</v>
      </c>
      <c r="BN91" s="935"/>
      <c r="BO91" s="221">
        <v>2950</v>
      </c>
      <c r="BP91" s="193" t="s">
        <v>245</v>
      </c>
      <c r="BQ91" s="194" t="s">
        <v>246</v>
      </c>
      <c r="BR91" s="195" t="s">
        <v>244</v>
      </c>
      <c r="BS91" s="196" t="s">
        <v>247</v>
      </c>
      <c r="BT91" s="193" t="s">
        <v>244</v>
      </c>
      <c r="BU91" s="222">
        <v>1.9</v>
      </c>
      <c r="BV91" s="214"/>
      <c r="BW91" s="962"/>
      <c r="BX91" s="189"/>
      <c r="BY91" s="935"/>
      <c r="BZ91" s="991"/>
      <c r="CA91" s="935"/>
      <c r="CB91" s="995"/>
      <c r="CC91" s="923"/>
      <c r="CD91" s="923"/>
      <c r="CE91" s="923"/>
      <c r="CF91" s="920"/>
      <c r="CG91" s="923"/>
      <c r="CH91" s="987"/>
      <c r="CI91" s="989"/>
      <c r="CJ91" s="932"/>
      <c r="CK91" s="1013"/>
      <c r="CL91" s="989"/>
      <c r="CM91" s="1011"/>
      <c r="CN91" s="1012"/>
      <c r="CO91" s="1013"/>
      <c r="CP91" s="935"/>
      <c r="CQ91" s="1055"/>
      <c r="CR91" s="935"/>
      <c r="CS91" s="1010"/>
      <c r="CT91" s="935"/>
      <c r="CU91" s="1055"/>
      <c r="CV91" s="935"/>
      <c r="CW91" s="995"/>
      <c r="CX91" s="1017"/>
      <c r="CY91" s="923"/>
      <c r="CZ91" s="1017"/>
      <c r="DA91" s="920"/>
      <c r="DB91" s="1017"/>
      <c r="DC91" s="987"/>
      <c r="DD91" s="935"/>
      <c r="DE91" s="1020"/>
      <c r="DF91" s="1022"/>
      <c r="DG91" s="1022"/>
      <c r="DH91" s="1083"/>
      <c r="DI91" s="935"/>
      <c r="DJ91" s="1010"/>
      <c r="DK91" s="184"/>
      <c r="DL91" s="184"/>
    </row>
    <row r="92" spans="1:116" s="185" customFormat="1" ht="17.45" customHeight="1">
      <c r="A92" s="1002" t="s">
        <v>185</v>
      </c>
      <c r="B92" s="1118"/>
      <c r="C92" s="947"/>
      <c r="D92" s="949"/>
      <c r="E92" s="1002" t="s">
        <v>50</v>
      </c>
      <c r="F92" s="177"/>
      <c r="G92" s="1003">
        <v>298770</v>
      </c>
      <c r="H92" s="1004"/>
      <c r="I92" s="1003">
        <v>293960</v>
      </c>
      <c r="J92" s="1004"/>
      <c r="K92" s="935" t="s">
        <v>244</v>
      </c>
      <c r="L92" s="1047">
        <v>2860</v>
      </c>
      <c r="M92" s="1043"/>
      <c r="N92" s="939" t="s">
        <v>245</v>
      </c>
      <c r="O92" s="923" t="s">
        <v>246</v>
      </c>
      <c r="P92" s="923" t="s">
        <v>244</v>
      </c>
      <c r="Q92" s="920" t="s">
        <v>247</v>
      </c>
      <c r="R92" s="923" t="s">
        <v>244</v>
      </c>
      <c r="S92" s="1033">
        <v>2.4</v>
      </c>
      <c r="T92" s="1034"/>
      <c r="U92" s="1047">
        <v>2810</v>
      </c>
      <c r="V92" s="1043"/>
      <c r="W92" s="939" t="s">
        <v>245</v>
      </c>
      <c r="X92" s="923" t="s">
        <v>246</v>
      </c>
      <c r="Y92" s="923" t="s">
        <v>244</v>
      </c>
      <c r="Z92" s="920" t="s">
        <v>247</v>
      </c>
      <c r="AA92" s="923" t="s">
        <v>244</v>
      </c>
      <c r="AB92" s="1033">
        <v>2.2999999999999998</v>
      </c>
      <c r="AC92" s="979"/>
      <c r="AD92" s="962" t="s">
        <v>244</v>
      </c>
      <c r="AE92" s="1036">
        <v>81610</v>
      </c>
      <c r="AF92" s="1038"/>
      <c r="AG92" s="1041">
        <v>810</v>
      </c>
      <c r="AH92" s="1043"/>
      <c r="AI92" s="939" t="s">
        <v>245</v>
      </c>
      <c r="AJ92" s="923" t="s">
        <v>246</v>
      </c>
      <c r="AK92" s="923" t="s">
        <v>244</v>
      </c>
      <c r="AL92" s="920" t="s">
        <v>247</v>
      </c>
      <c r="AM92" s="923" t="s">
        <v>244</v>
      </c>
      <c r="AN92" s="1033">
        <v>3</v>
      </c>
      <c r="AO92" s="979"/>
      <c r="AP92" s="198"/>
      <c r="AQ92" s="198"/>
      <c r="AR92" s="198"/>
      <c r="AS92" s="198"/>
      <c r="AT92" s="198"/>
      <c r="AU92" s="198"/>
      <c r="AV92" s="198"/>
      <c r="AW92" s="198"/>
      <c r="AX92" s="198"/>
      <c r="AY92" s="198"/>
      <c r="AZ92" s="198"/>
      <c r="BA92" s="198"/>
      <c r="BB92" s="198"/>
      <c r="BC92" s="198"/>
      <c r="BD92" s="198"/>
      <c r="BE92" s="198"/>
      <c r="BF92" s="198"/>
      <c r="BG92" s="198"/>
      <c r="BH92" s="198"/>
      <c r="BI92" s="198"/>
      <c r="BJ92" s="997"/>
      <c r="BK92" s="178"/>
      <c r="BL92" s="190" t="s">
        <v>253</v>
      </c>
      <c r="BM92" s="191">
        <v>334700</v>
      </c>
      <c r="BN92" s="935"/>
      <c r="BO92" s="221">
        <v>3340</v>
      </c>
      <c r="BP92" s="193" t="s">
        <v>245</v>
      </c>
      <c r="BQ92" s="194" t="s">
        <v>246</v>
      </c>
      <c r="BR92" s="195" t="s">
        <v>244</v>
      </c>
      <c r="BS92" s="196" t="s">
        <v>247</v>
      </c>
      <c r="BT92" s="193" t="s">
        <v>244</v>
      </c>
      <c r="BU92" s="222">
        <v>2</v>
      </c>
      <c r="BV92" s="214"/>
      <c r="BW92" s="962"/>
      <c r="BX92" s="189"/>
      <c r="BY92" s="935"/>
      <c r="BZ92" s="991"/>
      <c r="CA92" s="935"/>
      <c r="CB92" s="995"/>
      <c r="CC92" s="923"/>
      <c r="CD92" s="923"/>
      <c r="CE92" s="923"/>
      <c r="CF92" s="920"/>
      <c r="CG92" s="923"/>
      <c r="CH92" s="987"/>
      <c r="CI92" s="989"/>
      <c r="CJ92" s="932"/>
      <c r="CK92" s="1013"/>
      <c r="CL92" s="989"/>
      <c r="CM92" s="1011" t="s">
        <v>297</v>
      </c>
      <c r="CN92" s="1012">
        <v>9700</v>
      </c>
      <c r="CO92" s="1013">
        <v>10800</v>
      </c>
      <c r="CP92" s="935"/>
      <c r="CQ92" s="1055"/>
      <c r="CR92" s="935"/>
      <c r="CS92" s="1014">
        <v>0.09</v>
      </c>
      <c r="CT92" s="935"/>
      <c r="CU92" s="1055"/>
      <c r="CV92" s="935"/>
      <c r="CW92" s="995"/>
      <c r="CX92" s="1017"/>
      <c r="CY92" s="923"/>
      <c r="CZ92" s="1017"/>
      <c r="DA92" s="920"/>
      <c r="DB92" s="1017"/>
      <c r="DC92" s="987"/>
      <c r="DD92" s="935"/>
      <c r="DE92" s="1023">
        <v>0.02</v>
      </c>
      <c r="DF92" s="1025">
        <v>0.03</v>
      </c>
      <c r="DG92" s="1025">
        <v>0.05</v>
      </c>
      <c r="DH92" s="1085">
        <v>0.06</v>
      </c>
      <c r="DI92" s="935"/>
      <c r="DJ92" s="1014">
        <v>0.81</v>
      </c>
      <c r="DK92" s="184"/>
      <c r="DL92" s="184"/>
    </row>
    <row r="93" spans="1:116" s="185" customFormat="1" ht="17.45" customHeight="1">
      <c r="A93" s="951"/>
      <c r="B93" s="1118"/>
      <c r="C93" s="947"/>
      <c r="D93" s="949"/>
      <c r="E93" s="951"/>
      <c r="F93" s="177"/>
      <c r="G93" s="991"/>
      <c r="H93" s="1005"/>
      <c r="I93" s="991"/>
      <c r="J93" s="1005"/>
      <c r="K93" s="935"/>
      <c r="L93" s="1000"/>
      <c r="M93" s="1044"/>
      <c r="N93" s="939"/>
      <c r="O93" s="923"/>
      <c r="P93" s="923"/>
      <c r="Q93" s="920"/>
      <c r="R93" s="923"/>
      <c r="S93" s="1034"/>
      <c r="T93" s="1034"/>
      <c r="U93" s="1000"/>
      <c r="V93" s="1044"/>
      <c r="W93" s="939"/>
      <c r="X93" s="923"/>
      <c r="Y93" s="923"/>
      <c r="Z93" s="920"/>
      <c r="AA93" s="923"/>
      <c r="AB93" s="1034"/>
      <c r="AC93" s="979"/>
      <c r="AD93" s="962"/>
      <c r="AE93" s="1037"/>
      <c r="AF93" s="1039"/>
      <c r="AG93" s="1042"/>
      <c r="AH93" s="1044"/>
      <c r="AI93" s="939"/>
      <c r="AJ93" s="923"/>
      <c r="AK93" s="923"/>
      <c r="AL93" s="920"/>
      <c r="AM93" s="923"/>
      <c r="AN93" s="1034"/>
      <c r="AO93" s="979"/>
      <c r="AP93" s="198"/>
      <c r="AQ93" s="198"/>
      <c r="AR93" s="198"/>
      <c r="AS93" s="198"/>
      <c r="AT93" s="198"/>
      <c r="AU93" s="198"/>
      <c r="AV93" s="198"/>
      <c r="AW93" s="198"/>
      <c r="AX93" s="198"/>
      <c r="AY93" s="198"/>
      <c r="AZ93" s="198"/>
      <c r="BA93" s="198"/>
      <c r="BB93" s="198"/>
      <c r="BC93" s="198"/>
      <c r="BD93" s="198"/>
      <c r="BE93" s="198"/>
      <c r="BF93" s="198"/>
      <c r="BG93" s="198"/>
      <c r="BH93" s="198"/>
      <c r="BI93" s="198"/>
      <c r="BJ93" s="997"/>
      <c r="BK93" s="178"/>
      <c r="BL93" s="190" t="s">
        <v>254</v>
      </c>
      <c r="BM93" s="191">
        <v>374300</v>
      </c>
      <c r="BN93" s="935"/>
      <c r="BO93" s="221">
        <v>3740</v>
      </c>
      <c r="BP93" s="193" t="s">
        <v>245</v>
      </c>
      <c r="BQ93" s="194" t="s">
        <v>246</v>
      </c>
      <c r="BR93" s="195" t="s">
        <v>244</v>
      </c>
      <c r="BS93" s="196" t="s">
        <v>247</v>
      </c>
      <c r="BT93" s="193" t="s">
        <v>244</v>
      </c>
      <c r="BU93" s="222">
        <v>2.1</v>
      </c>
      <c r="BV93" s="214"/>
      <c r="BW93" s="962"/>
      <c r="BX93" s="189"/>
      <c r="BY93" s="935"/>
      <c r="BZ93" s="991"/>
      <c r="CA93" s="935"/>
      <c r="CB93" s="995"/>
      <c r="CC93" s="923"/>
      <c r="CD93" s="923"/>
      <c r="CE93" s="923"/>
      <c r="CF93" s="920"/>
      <c r="CG93" s="923"/>
      <c r="CH93" s="987"/>
      <c r="CI93" s="989"/>
      <c r="CJ93" s="932"/>
      <c r="CK93" s="1013"/>
      <c r="CL93" s="989"/>
      <c r="CM93" s="1011"/>
      <c r="CN93" s="1012"/>
      <c r="CO93" s="1013"/>
      <c r="CP93" s="935"/>
      <c r="CQ93" s="1055"/>
      <c r="CR93" s="935"/>
      <c r="CS93" s="1014"/>
      <c r="CT93" s="935"/>
      <c r="CU93" s="1055"/>
      <c r="CV93" s="935"/>
      <c r="CW93" s="995"/>
      <c r="CX93" s="1017"/>
      <c r="CY93" s="923"/>
      <c r="CZ93" s="1017"/>
      <c r="DA93" s="920"/>
      <c r="DB93" s="1017"/>
      <c r="DC93" s="987"/>
      <c r="DD93" s="935"/>
      <c r="DE93" s="1023"/>
      <c r="DF93" s="1025"/>
      <c r="DG93" s="1025"/>
      <c r="DH93" s="1085"/>
      <c r="DI93" s="935"/>
      <c r="DJ93" s="1014"/>
      <c r="DK93" s="184"/>
      <c r="DL93" s="184"/>
    </row>
    <row r="94" spans="1:116" s="185" customFormat="1" ht="17.45" customHeight="1">
      <c r="A94" s="951"/>
      <c r="B94" s="1118"/>
      <c r="C94" s="947"/>
      <c r="D94" s="949"/>
      <c r="E94" s="951"/>
      <c r="F94" s="177"/>
      <c r="G94" s="991"/>
      <c r="H94" s="1005"/>
      <c r="I94" s="991"/>
      <c r="J94" s="1005"/>
      <c r="K94" s="935"/>
      <c r="L94" s="1000"/>
      <c r="M94" s="1044"/>
      <c r="N94" s="939"/>
      <c r="O94" s="923"/>
      <c r="P94" s="923"/>
      <c r="Q94" s="920"/>
      <c r="R94" s="923"/>
      <c r="S94" s="1034"/>
      <c r="T94" s="1034"/>
      <c r="U94" s="1000"/>
      <c r="V94" s="1044"/>
      <c r="W94" s="939"/>
      <c r="X94" s="923"/>
      <c r="Y94" s="923"/>
      <c r="Z94" s="920"/>
      <c r="AA94" s="923"/>
      <c r="AB94" s="1034"/>
      <c r="AC94" s="979"/>
      <c r="AD94" s="962"/>
      <c r="AE94" s="1037"/>
      <c r="AF94" s="1039"/>
      <c r="AG94" s="1042"/>
      <c r="AH94" s="1044"/>
      <c r="AI94" s="939"/>
      <c r="AJ94" s="923"/>
      <c r="AK94" s="923"/>
      <c r="AL94" s="920"/>
      <c r="AM94" s="923"/>
      <c r="AN94" s="1034"/>
      <c r="AO94" s="979"/>
      <c r="AP94" s="198"/>
      <c r="AQ94" s="198"/>
      <c r="AR94" s="198"/>
      <c r="AS94" s="198"/>
      <c r="AT94" s="198"/>
      <c r="AU94" s="198"/>
      <c r="AV94" s="198"/>
      <c r="AW94" s="198"/>
      <c r="AX94" s="198"/>
      <c r="AY94" s="198"/>
      <c r="AZ94" s="198"/>
      <c r="BA94" s="198"/>
      <c r="BB94" s="198"/>
      <c r="BC94" s="198"/>
      <c r="BD94" s="198"/>
      <c r="BE94" s="198"/>
      <c r="BF94" s="198"/>
      <c r="BG94" s="198"/>
      <c r="BH94" s="198"/>
      <c r="BI94" s="198"/>
      <c r="BJ94" s="997"/>
      <c r="BK94" s="178"/>
      <c r="BL94" s="190" t="s">
        <v>255</v>
      </c>
      <c r="BM94" s="191">
        <v>414000</v>
      </c>
      <c r="BN94" s="935"/>
      <c r="BO94" s="221">
        <v>4140</v>
      </c>
      <c r="BP94" s="193" t="s">
        <v>245</v>
      </c>
      <c r="BQ94" s="194" t="s">
        <v>246</v>
      </c>
      <c r="BR94" s="195" t="s">
        <v>244</v>
      </c>
      <c r="BS94" s="196" t="s">
        <v>247</v>
      </c>
      <c r="BT94" s="193" t="s">
        <v>244</v>
      </c>
      <c r="BU94" s="222">
        <v>2.1</v>
      </c>
      <c r="BV94" s="214"/>
      <c r="BW94" s="962"/>
      <c r="BX94" s="189"/>
      <c r="BY94" s="935"/>
      <c r="BZ94" s="991"/>
      <c r="CA94" s="935"/>
      <c r="CB94" s="995"/>
      <c r="CC94" s="923"/>
      <c r="CD94" s="923"/>
      <c r="CE94" s="923"/>
      <c r="CF94" s="920"/>
      <c r="CG94" s="923"/>
      <c r="CH94" s="987"/>
      <c r="CI94" s="989"/>
      <c r="CJ94" s="932"/>
      <c r="CK94" s="1013"/>
      <c r="CL94" s="989"/>
      <c r="CM94" s="1011" t="s">
        <v>298</v>
      </c>
      <c r="CN94" s="1012">
        <v>8700</v>
      </c>
      <c r="CO94" s="1013">
        <v>9700</v>
      </c>
      <c r="CP94" s="935"/>
      <c r="CQ94" s="1055"/>
      <c r="CR94" s="935"/>
      <c r="CS94" s="1014"/>
      <c r="CT94" s="935"/>
      <c r="CU94" s="1055"/>
      <c r="CV94" s="935"/>
      <c r="CW94" s="995"/>
      <c r="CX94" s="1017"/>
      <c r="CY94" s="923"/>
      <c r="CZ94" s="1017"/>
      <c r="DA94" s="920"/>
      <c r="DB94" s="1017"/>
      <c r="DC94" s="987"/>
      <c r="DD94" s="935"/>
      <c r="DE94" s="1023"/>
      <c r="DF94" s="1025"/>
      <c r="DG94" s="1025"/>
      <c r="DH94" s="1085"/>
      <c r="DI94" s="935"/>
      <c r="DJ94" s="1014"/>
      <c r="DK94" s="184"/>
      <c r="DL94" s="184"/>
    </row>
    <row r="95" spans="1:116" s="185" customFormat="1" ht="17.45" customHeight="1">
      <c r="A95" s="951"/>
      <c r="B95" s="1118"/>
      <c r="C95" s="947"/>
      <c r="D95" s="949"/>
      <c r="E95" s="951"/>
      <c r="F95" s="177"/>
      <c r="G95" s="991"/>
      <c r="H95" s="1006"/>
      <c r="I95" s="991"/>
      <c r="J95" s="1006"/>
      <c r="K95" s="935"/>
      <c r="L95" s="1048"/>
      <c r="M95" s="1045"/>
      <c r="N95" s="1046"/>
      <c r="O95" s="1031"/>
      <c r="P95" s="1031"/>
      <c r="Q95" s="1032"/>
      <c r="R95" s="1031"/>
      <c r="S95" s="1035"/>
      <c r="T95" s="1035"/>
      <c r="U95" s="1048"/>
      <c r="V95" s="1045"/>
      <c r="W95" s="1046"/>
      <c r="X95" s="1031"/>
      <c r="Y95" s="1031"/>
      <c r="Z95" s="1032"/>
      <c r="AA95" s="1031"/>
      <c r="AB95" s="1035"/>
      <c r="AC95" s="980"/>
      <c r="AD95" s="962"/>
      <c r="AE95" s="1037"/>
      <c r="AF95" s="1040"/>
      <c r="AG95" s="1042"/>
      <c r="AH95" s="1045"/>
      <c r="AI95" s="1046"/>
      <c r="AJ95" s="1031"/>
      <c r="AK95" s="1031"/>
      <c r="AL95" s="1032"/>
      <c r="AM95" s="1031"/>
      <c r="AN95" s="1035"/>
      <c r="AO95" s="980"/>
      <c r="AP95" s="198"/>
      <c r="AQ95" s="198"/>
      <c r="AR95" s="198"/>
      <c r="AS95" s="198"/>
      <c r="AT95" s="198"/>
      <c r="AU95" s="198"/>
      <c r="AV95" s="198"/>
      <c r="AW95" s="198"/>
      <c r="AX95" s="198"/>
      <c r="AY95" s="198"/>
      <c r="AZ95" s="198"/>
      <c r="BA95" s="198"/>
      <c r="BB95" s="198"/>
      <c r="BC95" s="198"/>
      <c r="BD95" s="198"/>
      <c r="BE95" s="198"/>
      <c r="BF95" s="198"/>
      <c r="BG95" s="198"/>
      <c r="BH95" s="198"/>
      <c r="BI95" s="198"/>
      <c r="BJ95" s="997"/>
      <c r="BK95" s="178"/>
      <c r="BL95" s="190" t="s">
        <v>256</v>
      </c>
      <c r="BM95" s="191">
        <v>453700</v>
      </c>
      <c r="BN95" s="935"/>
      <c r="BO95" s="221">
        <v>4530</v>
      </c>
      <c r="BP95" s="193" t="s">
        <v>245</v>
      </c>
      <c r="BQ95" s="194" t="s">
        <v>246</v>
      </c>
      <c r="BR95" s="195" t="s">
        <v>244</v>
      </c>
      <c r="BS95" s="196" t="s">
        <v>247</v>
      </c>
      <c r="BT95" s="193" t="s">
        <v>244</v>
      </c>
      <c r="BU95" s="222">
        <v>1.9</v>
      </c>
      <c r="BV95" s="214"/>
      <c r="BW95" s="962"/>
      <c r="BX95" s="189" t="s">
        <v>258</v>
      </c>
      <c r="BY95" s="935"/>
      <c r="BZ95" s="992"/>
      <c r="CA95" s="935"/>
      <c r="CB95" s="996"/>
      <c r="CC95" s="983"/>
      <c r="CD95" s="983"/>
      <c r="CE95" s="983"/>
      <c r="CF95" s="985"/>
      <c r="CG95" s="983"/>
      <c r="CH95" s="988"/>
      <c r="CI95" s="989"/>
      <c r="CJ95" s="1057"/>
      <c r="CK95" s="1053"/>
      <c r="CL95" s="989"/>
      <c r="CM95" s="1051"/>
      <c r="CN95" s="1052"/>
      <c r="CO95" s="1053"/>
      <c r="CP95" s="935"/>
      <c r="CQ95" s="1056"/>
      <c r="CR95" s="935"/>
      <c r="CS95" s="1015"/>
      <c r="CT95" s="935"/>
      <c r="CU95" s="1055"/>
      <c r="CV95" s="935"/>
      <c r="CW95" s="996"/>
      <c r="CX95" s="1018"/>
      <c r="CY95" s="983"/>
      <c r="CZ95" s="1018"/>
      <c r="DA95" s="985"/>
      <c r="DB95" s="1018"/>
      <c r="DC95" s="988"/>
      <c r="DD95" s="935"/>
      <c r="DE95" s="1024"/>
      <c r="DF95" s="1026"/>
      <c r="DG95" s="1026"/>
      <c r="DH95" s="1086"/>
      <c r="DI95" s="935"/>
      <c r="DJ95" s="1015"/>
      <c r="DK95" s="184"/>
      <c r="DL95" s="184"/>
    </row>
    <row r="96" spans="1:116" s="185" customFormat="1" ht="17.45" customHeight="1">
      <c r="A96" s="950" t="s">
        <v>186</v>
      </c>
      <c r="B96" s="1118"/>
      <c r="C96" s="1027" t="s">
        <v>299</v>
      </c>
      <c r="D96" s="948" t="s">
        <v>250</v>
      </c>
      <c r="E96" s="950" t="s">
        <v>291</v>
      </c>
      <c r="F96" s="177"/>
      <c r="G96" s="952">
        <v>171550</v>
      </c>
      <c r="H96" s="954">
        <v>253160</v>
      </c>
      <c r="I96" s="952">
        <v>168520</v>
      </c>
      <c r="J96" s="954">
        <v>250130</v>
      </c>
      <c r="K96" s="935" t="s">
        <v>244</v>
      </c>
      <c r="L96" s="931">
        <v>1600</v>
      </c>
      <c r="M96" s="933">
        <v>2410</v>
      </c>
      <c r="N96" s="938" t="s">
        <v>245</v>
      </c>
      <c r="O96" s="922" t="s">
        <v>246</v>
      </c>
      <c r="P96" s="922" t="s">
        <v>244</v>
      </c>
      <c r="Q96" s="919" t="s">
        <v>247</v>
      </c>
      <c r="R96" s="922" t="s">
        <v>244</v>
      </c>
      <c r="S96" s="925">
        <v>3.2</v>
      </c>
      <c r="T96" s="928">
        <v>2.1</v>
      </c>
      <c r="U96" s="931">
        <v>1570</v>
      </c>
      <c r="V96" s="933">
        <v>2380</v>
      </c>
      <c r="W96" s="938" t="s">
        <v>245</v>
      </c>
      <c r="X96" s="922" t="s">
        <v>246</v>
      </c>
      <c r="Y96" s="922" t="s">
        <v>244</v>
      </c>
      <c r="Z96" s="919" t="s">
        <v>247</v>
      </c>
      <c r="AA96" s="922" t="s">
        <v>244</v>
      </c>
      <c r="AB96" s="925">
        <v>3.2</v>
      </c>
      <c r="AC96" s="959">
        <v>2.1</v>
      </c>
      <c r="AD96" s="962" t="s">
        <v>244</v>
      </c>
      <c r="AE96" s="963">
        <v>163230</v>
      </c>
      <c r="AF96" s="965">
        <v>81610</v>
      </c>
      <c r="AG96" s="967">
        <v>1630</v>
      </c>
      <c r="AH96" s="933">
        <v>810</v>
      </c>
      <c r="AI96" s="938" t="s">
        <v>245</v>
      </c>
      <c r="AJ96" s="922" t="s">
        <v>246</v>
      </c>
      <c r="AK96" s="922" t="s">
        <v>244</v>
      </c>
      <c r="AL96" s="919" t="s">
        <v>247</v>
      </c>
      <c r="AM96" s="922" t="s">
        <v>244</v>
      </c>
      <c r="AN96" s="925">
        <v>2.9</v>
      </c>
      <c r="AO96" s="959">
        <v>2.9</v>
      </c>
      <c r="AP96" s="972" t="s">
        <v>244</v>
      </c>
      <c r="AQ96" s="969">
        <v>146900</v>
      </c>
      <c r="AR96" s="972" t="s">
        <v>244</v>
      </c>
      <c r="AS96" s="973">
        <v>1460</v>
      </c>
      <c r="AT96" s="922" t="s">
        <v>245</v>
      </c>
      <c r="AU96" s="922" t="s">
        <v>246</v>
      </c>
      <c r="AV96" s="922" t="s">
        <v>244</v>
      </c>
      <c r="AW96" s="919" t="s">
        <v>247</v>
      </c>
      <c r="AX96" s="922" t="s">
        <v>244</v>
      </c>
      <c r="AY96" s="978">
        <v>2.9</v>
      </c>
      <c r="AZ96" s="972" t="s">
        <v>244</v>
      </c>
      <c r="BA96" s="969">
        <v>16320</v>
      </c>
      <c r="BB96" s="972" t="s">
        <v>244</v>
      </c>
      <c r="BC96" s="973">
        <v>160</v>
      </c>
      <c r="BD96" s="922" t="s">
        <v>245</v>
      </c>
      <c r="BE96" s="922" t="s">
        <v>246</v>
      </c>
      <c r="BF96" s="922" t="s">
        <v>244</v>
      </c>
      <c r="BG96" s="919" t="s">
        <v>247</v>
      </c>
      <c r="BH96" s="922" t="s">
        <v>244</v>
      </c>
      <c r="BI96" s="978">
        <v>2.8</v>
      </c>
      <c r="BJ96" s="993"/>
      <c r="BK96" s="178"/>
      <c r="BL96" s="190" t="s">
        <v>257</v>
      </c>
      <c r="BM96" s="191">
        <v>493300</v>
      </c>
      <c r="BN96" s="935"/>
      <c r="BO96" s="221">
        <v>4930</v>
      </c>
      <c r="BP96" s="193" t="s">
        <v>245</v>
      </c>
      <c r="BQ96" s="194" t="s">
        <v>246</v>
      </c>
      <c r="BR96" s="195" t="s">
        <v>244</v>
      </c>
      <c r="BS96" s="196" t="s">
        <v>247</v>
      </c>
      <c r="BT96" s="193" t="s">
        <v>244</v>
      </c>
      <c r="BU96" s="222">
        <v>2</v>
      </c>
      <c r="BV96" s="214"/>
      <c r="BW96" s="962"/>
      <c r="BX96" s="202" t="s">
        <v>260</v>
      </c>
      <c r="BY96" s="935" t="s">
        <v>244</v>
      </c>
      <c r="BZ96" s="990">
        <v>30590</v>
      </c>
      <c r="CA96" s="935" t="s">
        <v>244</v>
      </c>
      <c r="CB96" s="994">
        <v>240</v>
      </c>
      <c r="CC96" s="982" t="s">
        <v>245</v>
      </c>
      <c r="CD96" s="982" t="s">
        <v>246</v>
      </c>
      <c r="CE96" s="982" t="s">
        <v>244</v>
      </c>
      <c r="CF96" s="984" t="s">
        <v>247</v>
      </c>
      <c r="CG96" s="982" t="s">
        <v>244</v>
      </c>
      <c r="CH96" s="986">
        <v>6.5</v>
      </c>
      <c r="CI96" s="989" t="s">
        <v>244</v>
      </c>
      <c r="CJ96" s="931">
        <v>2100</v>
      </c>
      <c r="CK96" s="1058">
        <v>2300</v>
      </c>
      <c r="CL96" s="989" t="s">
        <v>244</v>
      </c>
      <c r="CM96" s="1059" t="s">
        <v>292</v>
      </c>
      <c r="CN96" s="1060">
        <v>25700</v>
      </c>
      <c r="CO96" s="1058">
        <v>28600</v>
      </c>
      <c r="CP96" s="935" t="s">
        <v>249</v>
      </c>
      <c r="CQ96" s="1054">
        <v>1330</v>
      </c>
      <c r="CR96" s="935" t="s">
        <v>249</v>
      </c>
      <c r="CS96" s="1009" t="s">
        <v>300</v>
      </c>
      <c r="CT96" s="935" t="s">
        <v>249</v>
      </c>
      <c r="CU96" s="1054">
        <v>24180</v>
      </c>
      <c r="CV96" s="935" t="s">
        <v>201</v>
      </c>
      <c r="CW96" s="994">
        <v>240</v>
      </c>
      <c r="CX96" s="1016" t="s">
        <v>245</v>
      </c>
      <c r="CY96" s="982" t="s">
        <v>246</v>
      </c>
      <c r="CZ96" s="1016" t="s">
        <v>244</v>
      </c>
      <c r="DA96" s="984" t="s">
        <v>247</v>
      </c>
      <c r="DB96" s="1016" t="s">
        <v>244</v>
      </c>
      <c r="DC96" s="986">
        <v>1</v>
      </c>
      <c r="DD96" s="935" t="s">
        <v>249</v>
      </c>
      <c r="DE96" s="1019" t="s">
        <v>357</v>
      </c>
      <c r="DF96" s="1021" t="s">
        <v>357</v>
      </c>
      <c r="DG96" s="1021" t="s">
        <v>357</v>
      </c>
      <c r="DH96" s="1087" t="s">
        <v>357</v>
      </c>
      <c r="DI96" s="203"/>
      <c r="DJ96" s="1062" t="s">
        <v>301</v>
      </c>
      <c r="DK96" s="184"/>
      <c r="DL96" s="184"/>
    </row>
    <row r="97" spans="1:116" s="185" customFormat="1" ht="17.45" customHeight="1">
      <c r="A97" s="951"/>
      <c r="B97" s="1118"/>
      <c r="C97" s="1028"/>
      <c r="D97" s="949"/>
      <c r="E97" s="951"/>
      <c r="F97" s="177"/>
      <c r="G97" s="953"/>
      <c r="H97" s="955"/>
      <c r="I97" s="953"/>
      <c r="J97" s="955"/>
      <c r="K97" s="935"/>
      <c r="L97" s="932"/>
      <c r="M97" s="934"/>
      <c r="N97" s="939"/>
      <c r="O97" s="923"/>
      <c r="P97" s="923"/>
      <c r="Q97" s="920"/>
      <c r="R97" s="923"/>
      <c r="S97" s="926"/>
      <c r="T97" s="929"/>
      <c r="U97" s="932"/>
      <c r="V97" s="934"/>
      <c r="W97" s="939"/>
      <c r="X97" s="923"/>
      <c r="Y97" s="923"/>
      <c r="Z97" s="920"/>
      <c r="AA97" s="923"/>
      <c r="AB97" s="926"/>
      <c r="AC97" s="960"/>
      <c r="AD97" s="962"/>
      <c r="AE97" s="964"/>
      <c r="AF97" s="966"/>
      <c r="AG97" s="968"/>
      <c r="AH97" s="934"/>
      <c r="AI97" s="939"/>
      <c r="AJ97" s="923"/>
      <c r="AK97" s="923"/>
      <c r="AL97" s="920"/>
      <c r="AM97" s="923"/>
      <c r="AN97" s="926"/>
      <c r="AO97" s="960"/>
      <c r="AP97" s="972"/>
      <c r="AQ97" s="970"/>
      <c r="AR97" s="972"/>
      <c r="AS97" s="974"/>
      <c r="AT97" s="923"/>
      <c r="AU97" s="923"/>
      <c r="AV97" s="923"/>
      <c r="AW97" s="920"/>
      <c r="AX97" s="923"/>
      <c r="AY97" s="979"/>
      <c r="AZ97" s="972"/>
      <c r="BA97" s="970"/>
      <c r="BB97" s="972"/>
      <c r="BC97" s="974"/>
      <c r="BD97" s="923"/>
      <c r="BE97" s="923"/>
      <c r="BF97" s="923"/>
      <c r="BG97" s="920"/>
      <c r="BH97" s="923"/>
      <c r="BI97" s="979"/>
      <c r="BJ97" s="993"/>
      <c r="BK97" s="178"/>
      <c r="BL97" s="190" t="s">
        <v>259</v>
      </c>
      <c r="BM97" s="191">
        <v>533000</v>
      </c>
      <c r="BN97" s="935"/>
      <c r="BO97" s="221">
        <v>5330</v>
      </c>
      <c r="BP97" s="193" t="s">
        <v>245</v>
      </c>
      <c r="BQ97" s="194" t="s">
        <v>246</v>
      </c>
      <c r="BR97" s="195" t="s">
        <v>244</v>
      </c>
      <c r="BS97" s="196" t="s">
        <v>247</v>
      </c>
      <c r="BT97" s="193" t="s">
        <v>244</v>
      </c>
      <c r="BU97" s="222">
        <v>2.1</v>
      </c>
      <c r="BV97" s="214"/>
      <c r="BW97" s="962"/>
      <c r="BX97" s="189"/>
      <c r="BY97" s="935"/>
      <c r="BZ97" s="991"/>
      <c r="CA97" s="935"/>
      <c r="CB97" s="995"/>
      <c r="CC97" s="923"/>
      <c r="CD97" s="923"/>
      <c r="CE97" s="923"/>
      <c r="CF97" s="920"/>
      <c r="CG97" s="923"/>
      <c r="CH97" s="987"/>
      <c r="CI97" s="989"/>
      <c r="CJ97" s="932"/>
      <c r="CK97" s="1013"/>
      <c r="CL97" s="989"/>
      <c r="CM97" s="1011"/>
      <c r="CN97" s="1012"/>
      <c r="CO97" s="1013"/>
      <c r="CP97" s="935"/>
      <c r="CQ97" s="1055"/>
      <c r="CR97" s="935"/>
      <c r="CS97" s="1010"/>
      <c r="CT97" s="935"/>
      <c r="CU97" s="1055"/>
      <c r="CV97" s="935"/>
      <c r="CW97" s="995"/>
      <c r="CX97" s="1017"/>
      <c r="CY97" s="923"/>
      <c r="CZ97" s="1017"/>
      <c r="DA97" s="920"/>
      <c r="DB97" s="1017"/>
      <c r="DC97" s="987"/>
      <c r="DD97" s="935"/>
      <c r="DE97" s="1020"/>
      <c r="DF97" s="1022"/>
      <c r="DG97" s="1022"/>
      <c r="DH97" s="1083"/>
      <c r="DI97" s="203"/>
      <c r="DJ97" s="1063"/>
      <c r="DK97" s="184"/>
      <c r="DL97" s="184"/>
    </row>
    <row r="98" spans="1:116" s="185" customFormat="1" ht="17.45" customHeight="1">
      <c r="A98" s="951"/>
      <c r="B98" s="1118"/>
      <c r="C98" s="1028"/>
      <c r="D98" s="949"/>
      <c r="E98" s="951"/>
      <c r="F98" s="177"/>
      <c r="G98" s="953"/>
      <c r="H98" s="955"/>
      <c r="I98" s="953"/>
      <c r="J98" s="955"/>
      <c r="K98" s="935"/>
      <c r="L98" s="932"/>
      <c r="M98" s="934"/>
      <c r="N98" s="939"/>
      <c r="O98" s="923"/>
      <c r="P98" s="923"/>
      <c r="Q98" s="920"/>
      <c r="R98" s="923"/>
      <c r="S98" s="926"/>
      <c r="T98" s="929"/>
      <c r="U98" s="932"/>
      <c r="V98" s="934"/>
      <c r="W98" s="939"/>
      <c r="X98" s="923"/>
      <c r="Y98" s="923"/>
      <c r="Z98" s="920"/>
      <c r="AA98" s="923"/>
      <c r="AB98" s="926"/>
      <c r="AC98" s="960"/>
      <c r="AD98" s="962"/>
      <c r="AE98" s="964"/>
      <c r="AF98" s="966"/>
      <c r="AG98" s="968"/>
      <c r="AH98" s="934"/>
      <c r="AI98" s="939"/>
      <c r="AJ98" s="923"/>
      <c r="AK98" s="923"/>
      <c r="AL98" s="920"/>
      <c r="AM98" s="923"/>
      <c r="AN98" s="926"/>
      <c r="AO98" s="960"/>
      <c r="AP98" s="972"/>
      <c r="AQ98" s="970"/>
      <c r="AR98" s="972"/>
      <c r="AS98" s="974"/>
      <c r="AT98" s="923"/>
      <c r="AU98" s="923"/>
      <c r="AV98" s="923"/>
      <c r="AW98" s="920"/>
      <c r="AX98" s="923"/>
      <c r="AY98" s="979"/>
      <c r="AZ98" s="972"/>
      <c r="BA98" s="970"/>
      <c r="BB98" s="972"/>
      <c r="BC98" s="974"/>
      <c r="BD98" s="923"/>
      <c r="BE98" s="923"/>
      <c r="BF98" s="923"/>
      <c r="BG98" s="920"/>
      <c r="BH98" s="923"/>
      <c r="BI98" s="979"/>
      <c r="BJ98" s="993"/>
      <c r="BK98" s="178"/>
      <c r="BL98" s="190" t="s">
        <v>261</v>
      </c>
      <c r="BM98" s="191">
        <v>572700</v>
      </c>
      <c r="BN98" s="935"/>
      <c r="BO98" s="221">
        <v>5720</v>
      </c>
      <c r="BP98" s="193" t="s">
        <v>245</v>
      </c>
      <c r="BQ98" s="194" t="s">
        <v>246</v>
      </c>
      <c r="BR98" s="195" t="s">
        <v>244</v>
      </c>
      <c r="BS98" s="196" t="s">
        <v>247</v>
      </c>
      <c r="BT98" s="193" t="s">
        <v>244</v>
      </c>
      <c r="BU98" s="222">
        <v>2.1</v>
      </c>
      <c r="BV98" s="214"/>
      <c r="BW98" s="962"/>
      <c r="BX98" s="189"/>
      <c r="BY98" s="935"/>
      <c r="BZ98" s="991"/>
      <c r="CA98" s="935"/>
      <c r="CB98" s="995"/>
      <c r="CC98" s="923"/>
      <c r="CD98" s="923"/>
      <c r="CE98" s="923"/>
      <c r="CF98" s="920"/>
      <c r="CG98" s="923"/>
      <c r="CH98" s="987"/>
      <c r="CI98" s="989"/>
      <c r="CJ98" s="932"/>
      <c r="CK98" s="1013"/>
      <c r="CL98" s="989"/>
      <c r="CM98" s="1011" t="s">
        <v>295</v>
      </c>
      <c r="CN98" s="1012">
        <v>14200</v>
      </c>
      <c r="CO98" s="1013">
        <v>15700</v>
      </c>
      <c r="CP98" s="935"/>
      <c r="CQ98" s="1055"/>
      <c r="CR98" s="935"/>
      <c r="CS98" s="1010"/>
      <c r="CT98" s="935"/>
      <c r="CU98" s="1055"/>
      <c r="CV98" s="935"/>
      <c r="CW98" s="995"/>
      <c r="CX98" s="1017"/>
      <c r="CY98" s="923"/>
      <c r="CZ98" s="1017"/>
      <c r="DA98" s="920"/>
      <c r="DB98" s="1017"/>
      <c r="DC98" s="987"/>
      <c r="DD98" s="935"/>
      <c r="DE98" s="1020"/>
      <c r="DF98" s="1022"/>
      <c r="DG98" s="1022"/>
      <c r="DH98" s="1083"/>
      <c r="DI98" s="203"/>
      <c r="DJ98" s="204" t="s">
        <v>302</v>
      </c>
      <c r="DK98" s="184"/>
      <c r="DL98" s="184"/>
    </row>
    <row r="99" spans="1:116" s="185" customFormat="1" ht="17.45" customHeight="1">
      <c r="A99" s="951"/>
      <c r="B99" s="1118"/>
      <c r="C99" s="1028"/>
      <c r="D99" s="949"/>
      <c r="E99" s="951"/>
      <c r="F99" s="177"/>
      <c r="G99" s="953"/>
      <c r="H99" s="955"/>
      <c r="I99" s="953"/>
      <c r="J99" s="955"/>
      <c r="K99" s="935"/>
      <c r="L99" s="932"/>
      <c r="M99" s="934"/>
      <c r="N99" s="940"/>
      <c r="O99" s="924"/>
      <c r="P99" s="924"/>
      <c r="Q99" s="921"/>
      <c r="R99" s="924"/>
      <c r="S99" s="927"/>
      <c r="T99" s="930"/>
      <c r="U99" s="932"/>
      <c r="V99" s="934"/>
      <c r="W99" s="940"/>
      <c r="X99" s="924"/>
      <c r="Y99" s="924"/>
      <c r="Z99" s="921"/>
      <c r="AA99" s="924"/>
      <c r="AB99" s="927"/>
      <c r="AC99" s="961"/>
      <c r="AD99" s="962"/>
      <c r="AE99" s="964"/>
      <c r="AF99" s="966"/>
      <c r="AG99" s="968"/>
      <c r="AH99" s="934"/>
      <c r="AI99" s="940"/>
      <c r="AJ99" s="924"/>
      <c r="AK99" s="924"/>
      <c r="AL99" s="921"/>
      <c r="AM99" s="924"/>
      <c r="AN99" s="927"/>
      <c r="AO99" s="961"/>
      <c r="AP99" s="972"/>
      <c r="AQ99" s="971"/>
      <c r="AR99" s="972"/>
      <c r="AS99" s="975"/>
      <c r="AT99" s="976"/>
      <c r="AU99" s="976"/>
      <c r="AV99" s="976"/>
      <c r="AW99" s="977"/>
      <c r="AX99" s="976"/>
      <c r="AY99" s="980"/>
      <c r="AZ99" s="972"/>
      <c r="BA99" s="971"/>
      <c r="BB99" s="972"/>
      <c r="BC99" s="975"/>
      <c r="BD99" s="976"/>
      <c r="BE99" s="976"/>
      <c r="BF99" s="976"/>
      <c r="BG99" s="977"/>
      <c r="BH99" s="976"/>
      <c r="BI99" s="980"/>
      <c r="BJ99" s="993"/>
      <c r="BK99" s="178"/>
      <c r="BL99" s="190" t="s">
        <v>262</v>
      </c>
      <c r="BM99" s="191">
        <v>612300</v>
      </c>
      <c r="BN99" s="935"/>
      <c r="BO99" s="221">
        <v>6120</v>
      </c>
      <c r="BP99" s="193" t="s">
        <v>245</v>
      </c>
      <c r="BQ99" s="194" t="s">
        <v>246</v>
      </c>
      <c r="BR99" s="195" t="s">
        <v>244</v>
      </c>
      <c r="BS99" s="196" t="s">
        <v>247</v>
      </c>
      <c r="BT99" s="193" t="s">
        <v>244</v>
      </c>
      <c r="BU99" s="222">
        <v>2</v>
      </c>
      <c r="BV99" s="214"/>
      <c r="BW99" s="962"/>
      <c r="BX99" s="189"/>
      <c r="BY99" s="935"/>
      <c r="BZ99" s="991"/>
      <c r="CA99" s="935"/>
      <c r="CB99" s="995"/>
      <c r="CC99" s="923"/>
      <c r="CD99" s="923"/>
      <c r="CE99" s="923"/>
      <c r="CF99" s="920"/>
      <c r="CG99" s="923"/>
      <c r="CH99" s="987"/>
      <c r="CI99" s="989"/>
      <c r="CJ99" s="932"/>
      <c r="CK99" s="1013"/>
      <c r="CL99" s="989"/>
      <c r="CM99" s="1011"/>
      <c r="CN99" s="1012"/>
      <c r="CO99" s="1013"/>
      <c r="CP99" s="935"/>
      <c r="CQ99" s="1055"/>
      <c r="CR99" s="935"/>
      <c r="CS99" s="1010"/>
      <c r="CT99" s="935"/>
      <c r="CU99" s="1055"/>
      <c r="CV99" s="935"/>
      <c r="CW99" s="995"/>
      <c r="CX99" s="1017"/>
      <c r="CY99" s="923"/>
      <c r="CZ99" s="1017"/>
      <c r="DA99" s="920"/>
      <c r="DB99" s="1017"/>
      <c r="DC99" s="987"/>
      <c r="DD99" s="935"/>
      <c r="DE99" s="1020"/>
      <c r="DF99" s="1022"/>
      <c r="DG99" s="1022"/>
      <c r="DH99" s="1083"/>
      <c r="DI99" s="203"/>
      <c r="DJ99" s="205">
        <v>0.8</v>
      </c>
      <c r="DK99" s="184"/>
      <c r="DL99" s="184"/>
    </row>
    <row r="100" spans="1:116" s="185" customFormat="1" ht="17.45" customHeight="1">
      <c r="A100" s="1002" t="s">
        <v>187</v>
      </c>
      <c r="B100" s="1118"/>
      <c r="C100" s="1028"/>
      <c r="D100" s="949"/>
      <c r="E100" s="1002" t="s">
        <v>50</v>
      </c>
      <c r="F100" s="177"/>
      <c r="G100" s="1003">
        <v>253160</v>
      </c>
      <c r="H100" s="1004"/>
      <c r="I100" s="1003">
        <v>250130</v>
      </c>
      <c r="J100" s="1004"/>
      <c r="K100" s="935" t="s">
        <v>244</v>
      </c>
      <c r="L100" s="1047">
        <v>2410</v>
      </c>
      <c r="M100" s="1043"/>
      <c r="N100" s="939" t="s">
        <v>245</v>
      </c>
      <c r="O100" s="923" t="s">
        <v>246</v>
      </c>
      <c r="P100" s="923" t="s">
        <v>244</v>
      </c>
      <c r="Q100" s="920" t="s">
        <v>247</v>
      </c>
      <c r="R100" s="923" t="s">
        <v>244</v>
      </c>
      <c r="S100" s="1033">
        <v>2.1</v>
      </c>
      <c r="T100" s="1034"/>
      <c r="U100" s="1047">
        <v>2380</v>
      </c>
      <c r="V100" s="1043"/>
      <c r="W100" s="939" t="s">
        <v>245</v>
      </c>
      <c r="X100" s="923" t="s">
        <v>246</v>
      </c>
      <c r="Y100" s="923" t="s">
        <v>244</v>
      </c>
      <c r="Z100" s="920" t="s">
        <v>247</v>
      </c>
      <c r="AA100" s="923" t="s">
        <v>244</v>
      </c>
      <c r="AB100" s="1033">
        <v>2.1</v>
      </c>
      <c r="AC100" s="979"/>
      <c r="AD100" s="962" t="s">
        <v>244</v>
      </c>
      <c r="AE100" s="1036">
        <v>81610</v>
      </c>
      <c r="AF100" s="1038"/>
      <c r="AG100" s="1041">
        <v>810</v>
      </c>
      <c r="AH100" s="1043"/>
      <c r="AI100" s="939" t="s">
        <v>245</v>
      </c>
      <c r="AJ100" s="923" t="s">
        <v>246</v>
      </c>
      <c r="AK100" s="923" t="s">
        <v>244</v>
      </c>
      <c r="AL100" s="920" t="s">
        <v>247</v>
      </c>
      <c r="AM100" s="923" t="s">
        <v>244</v>
      </c>
      <c r="AN100" s="1033">
        <v>2.9</v>
      </c>
      <c r="AO100" s="979"/>
      <c r="AP100" s="198"/>
      <c r="AQ100" s="198"/>
      <c r="AR100" s="198"/>
      <c r="AS100" s="198"/>
      <c r="AT100" s="198"/>
      <c r="AU100" s="198"/>
      <c r="AV100" s="198"/>
      <c r="AW100" s="198"/>
      <c r="AX100" s="198"/>
      <c r="AY100" s="198"/>
      <c r="AZ100" s="198"/>
      <c r="BA100" s="198"/>
      <c r="BB100" s="198"/>
      <c r="BC100" s="198"/>
      <c r="BD100" s="198"/>
      <c r="BE100" s="198"/>
      <c r="BF100" s="198"/>
      <c r="BG100" s="198"/>
      <c r="BH100" s="198"/>
      <c r="BI100" s="198"/>
      <c r="BJ100" s="997"/>
      <c r="BK100" s="178"/>
      <c r="BL100" s="190" t="s">
        <v>303</v>
      </c>
      <c r="BM100" s="191">
        <v>652000</v>
      </c>
      <c r="BN100" s="935"/>
      <c r="BO100" s="221">
        <v>6520</v>
      </c>
      <c r="BP100" s="193" t="s">
        <v>245</v>
      </c>
      <c r="BQ100" s="194" t="s">
        <v>246</v>
      </c>
      <c r="BR100" s="195" t="s">
        <v>244</v>
      </c>
      <c r="BS100" s="196" t="s">
        <v>247</v>
      </c>
      <c r="BT100" s="193" t="s">
        <v>244</v>
      </c>
      <c r="BU100" s="222">
        <v>2</v>
      </c>
      <c r="BV100" s="214"/>
      <c r="BW100" s="962"/>
      <c r="BX100" s="189"/>
      <c r="BY100" s="935"/>
      <c r="BZ100" s="991"/>
      <c r="CA100" s="935"/>
      <c r="CB100" s="995"/>
      <c r="CC100" s="923"/>
      <c r="CD100" s="923"/>
      <c r="CE100" s="923"/>
      <c r="CF100" s="920"/>
      <c r="CG100" s="923"/>
      <c r="CH100" s="987"/>
      <c r="CI100" s="989"/>
      <c r="CJ100" s="932"/>
      <c r="CK100" s="1013"/>
      <c r="CL100" s="989"/>
      <c r="CM100" s="1011" t="s">
        <v>297</v>
      </c>
      <c r="CN100" s="1012">
        <v>12300</v>
      </c>
      <c r="CO100" s="1013">
        <v>13700</v>
      </c>
      <c r="CP100" s="935"/>
      <c r="CQ100" s="1055"/>
      <c r="CR100" s="935"/>
      <c r="CS100" s="1014">
        <v>0.09</v>
      </c>
      <c r="CT100" s="935"/>
      <c r="CU100" s="1055"/>
      <c r="CV100" s="935"/>
      <c r="CW100" s="995"/>
      <c r="CX100" s="1017"/>
      <c r="CY100" s="923"/>
      <c r="CZ100" s="1017"/>
      <c r="DA100" s="920"/>
      <c r="DB100" s="1017"/>
      <c r="DC100" s="987"/>
      <c r="DD100" s="935"/>
      <c r="DE100" s="1023">
        <v>0.02</v>
      </c>
      <c r="DF100" s="1025">
        <v>0.03</v>
      </c>
      <c r="DG100" s="1025">
        <v>0.05</v>
      </c>
      <c r="DH100" s="1085">
        <v>0.06</v>
      </c>
      <c r="DI100" s="203"/>
      <c r="DJ100" s="204" t="s">
        <v>304</v>
      </c>
      <c r="DK100" s="184"/>
      <c r="DL100" s="184"/>
    </row>
    <row r="101" spans="1:116" s="185" customFormat="1" ht="17.45" customHeight="1">
      <c r="A101" s="951"/>
      <c r="B101" s="1118"/>
      <c r="C101" s="1028"/>
      <c r="D101" s="949"/>
      <c r="E101" s="951"/>
      <c r="F101" s="177"/>
      <c r="G101" s="991"/>
      <c r="H101" s="1005"/>
      <c r="I101" s="991"/>
      <c r="J101" s="1005"/>
      <c r="K101" s="935"/>
      <c r="L101" s="1000"/>
      <c r="M101" s="1044"/>
      <c r="N101" s="939"/>
      <c r="O101" s="923"/>
      <c r="P101" s="923"/>
      <c r="Q101" s="920"/>
      <c r="R101" s="923"/>
      <c r="S101" s="1034"/>
      <c r="T101" s="1034"/>
      <c r="U101" s="1000"/>
      <c r="V101" s="1044"/>
      <c r="W101" s="939"/>
      <c r="X101" s="923"/>
      <c r="Y101" s="923"/>
      <c r="Z101" s="920"/>
      <c r="AA101" s="923"/>
      <c r="AB101" s="1034"/>
      <c r="AC101" s="979"/>
      <c r="AD101" s="962"/>
      <c r="AE101" s="1037"/>
      <c r="AF101" s="1039"/>
      <c r="AG101" s="1042"/>
      <c r="AH101" s="1044"/>
      <c r="AI101" s="939"/>
      <c r="AJ101" s="923"/>
      <c r="AK101" s="923"/>
      <c r="AL101" s="920"/>
      <c r="AM101" s="923"/>
      <c r="AN101" s="1034"/>
      <c r="AO101" s="979"/>
      <c r="AP101" s="198"/>
      <c r="AQ101" s="198"/>
      <c r="AR101" s="198"/>
      <c r="AS101" s="198"/>
      <c r="AT101" s="198"/>
      <c r="AU101" s="198"/>
      <c r="AV101" s="198"/>
      <c r="AW101" s="198"/>
      <c r="AX101" s="198"/>
      <c r="AY101" s="198"/>
      <c r="AZ101" s="198"/>
      <c r="BA101" s="198"/>
      <c r="BB101" s="198"/>
      <c r="BC101" s="198"/>
      <c r="BD101" s="198"/>
      <c r="BE101" s="198"/>
      <c r="BF101" s="198"/>
      <c r="BG101" s="198"/>
      <c r="BH101" s="198"/>
      <c r="BI101" s="198"/>
      <c r="BJ101" s="997"/>
      <c r="BK101" s="178"/>
      <c r="BL101" s="190" t="s">
        <v>263</v>
      </c>
      <c r="BM101" s="191">
        <v>691700</v>
      </c>
      <c r="BN101" s="935"/>
      <c r="BO101" s="221">
        <v>6910</v>
      </c>
      <c r="BP101" s="193" t="s">
        <v>245</v>
      </c>
      <c r="BQ101" s="194" t="s">
        <v>246</v>
      </c>
      <c r="BR101" s="195" t="s">
        <v>244</v>
      </c>
      <c r="BS101" s="196" t="s">
        <v>247</v>
      </c>
      <c r="BT101" s="193" t="s">
        <v>244</v>
      </c>
      <c r="BU101" s="222">
        <v>2.1</v>
      </c>
      <c r="BV101" s="214"/>
      <c r="BW101" s="962"/>
      <c r="BX101" s="189"/>
      <c r="BY101" s="935"/>
      <c r="BZ101" s="991"/>
      <c r="CA101" s="935"/>
      <c r="CB101" s="995"/>
      <c r="CC101" s="923"/>
      <c r="CD101" s="923"/>
      <c r="CE101" s="923"/>
      <c r="CF101" s="920"/>
      <c r="CG101" s="923"/>
      <c r="CH101" s="987"/>
      <c r="CI101" s="989"/>
      <c r="CJ101" s="932"/>
      <c r="CK101" s="1013"/>
      <c r="CL101" s="989"/>
      <c r="CM101" s="1011"/>
      <c r="CN101" s="1012"/>
      <c r="CO101" s="1013"/>
      <c r="CP101" s="935"/>
      <c r="CQ101" s="1055"/>
      <c r="CR101" s="935"/>
      <c r="CS101" s="1014"/>
      <c r="CT101" s="935"/>
      <c r="CU101" s="1055"/>
      <c r="CV101" s="935"/>
      <c r="CW101" s="995"/>
      <c r="CX101" s="1017"/>
      <c r="CY101" s="923"/>
      <c r="CZ101" s="1017"/>
      <c r="DA101" s="920"/>
      <c r="DB101" s="1017"/>
      <c r="DC101" s="987"/>
      <c r="DD101" s="935"/>
      <c r="DE101" s="1023"/>
      <c r="DF101" s="1025"/>
      <c r="DG101" s="1025"/>
      <c r="DH101" s="1085"/>
      <c r="DI101" s="203"/>
      <c r="DJ101" s="205">
        <v>0.75</v>
      </c>
      <c r="DK101" s="184"/>
      <c r="DL101" s="184"/>
    </row>
    <row r="102" spans="1:116" s="185" customFormat="1" ht="17.45" customHeight="1">
      <c r="A102" s="951"/>
      <c r="B102" s="1118"/>
      <c r="C102" s="1028"/>
      <c r="D102" s="949"/>
      <c r="E102" s="951"/>
      <c r="F102" s="177"/>
      <c r="G102" s="991"/>
      <c r="H102" s="1005"/>
      <c r="I102" s="991"/>
      <c r="J102" s="1005"/>
      <c r="K102" s="935"/>
      <c r="L102" s="1000"/>
      <c r="M102" s="1044"/>
      <c r="N102" s="939"/>
      <c r="O102" s="923"/>
      <c r="P102" s="923"/>
      <c r="Q102" s="920"/>
      <c r="R102" s="923"/>
      <c r="S102" s="1034"/>
      <c r="T102" s="1034"/>
      <c r="U102" s="1000"/>
      <c r="V102" s="1044"/>
      <c r="W102" s="939"/>
      <c r="X102" s="923"/>
      <c r="Y102" s="923"/>
      <c r="Z102" s="920"/>
      <c r="AA102" s="923"/>
      <c r="AB102" s="1034"/>
      <c r="AC102" s="979"/>
      <c r="AD102" s="962"/>
      <c r="AE102" s="1037"/>
      <c r="AF102" s="1039"/>
      <c r="AG102" s="1042"/>
      <c r="AH102" s="1044"/>
      <c r="AI102" s="939"/>
      <c r="AJ102" s="923"/>
      <c r="AK102" s="923"/>
      <c r="AL102" s="920"/>
      <c r="AM102" s="923"/>
      <c r="AN102" s="1034"/>
      <c r="AO102" s="979"/>
      <c r="AP102" s="198"/>
      <c r="AQ102" s="198"/>
      <c r="AR102" s="198"/>
      <c r="AS102" s="198"/>
      <c r="AT102" s="198"/>
      <c r="AU102" s="198"/>
      <c r="AV102" s="198"/>
      <c r="AW102" s="198"/>
      <c r="AX102" s="198"/>
      <c r="AY102" s="198"/>
      <c r="AZ102" s="198"/>
      <c r="BA102" s="198"/>
      <c r="BB102" s="198"/>
      <c r="BC102" s="198"/>
      <c r="BD102" s="198"/>
      <c r="BE102" s="198"/>
      <c r="BF102" s="198"/>
      <c r="BG102" s="198"/>
      <c r="BH102" s="198"/>
      <c r="BI102" s="198"/>
      <c r="BJ102" s="997"/>
      <c r="BK102" s="178"/>
      <c r="BL102" s="190" t="s">
        <v>264</v>
      </c>
      <c r="BM102" s="191">
        <v>731300</v>
      </c>
      <c r="BN102" s="935"/>
      <c r="BO102" s="221">
        <v>7310</v>
      </c>
      <c r="BP102" s="193" t="s">
        <v>245</v>
      </c>
      <c r="BQ102" s="194" t="s">
        <v>246</v>
      </c>
      <c r="BR102" s="195" t="s">
        <v>244</v>
      </c>
      <c r="BS102" s="196" t="s">
        <v>247</v>
      </c>
      <c r="BT102" s="193" t="s">
        <v>244</v>
      </c>
      <c r="BU102" s="222">
        <v>2.1</v>
      </c>
      <c r="BV102" s="214"/>
      <c r="BW102" s="962"/>
      <c r="BX102" s="189"/>
      <c r="BY102" s="935"/>
      <c r="BZ102" s="991"/>
      <c r="CA102" s="935"/>
      <c r="CB102" s="995"/>
      <c r="CC102" s="923"/>
      <c r="CD102" s="923"/>
      <c r="CE102" s="923"/>
      <c r="CF102" s="920"/>
      <c r="CG102" s="923"/>
      <c r="CH102" s="987"/>
      <c r="CI102" s="989"/>
      <c r="CJ102" s="932"/>
      <c r="CK102" s="1013"/>
      <c r="CL102" s="989"/>
      <c r="CM102" s="1011" t="s">
        <v>298</v>
      </c>
      <c r="CN102" s="1012">
        <v>11000</v>
      </c>
      <c r="CO102" s="1013">
        <v>12300</v>
      </c>
      <c r="CP102" s="935"/>
      <c r="CQ102" s="1055"/>
      <c r="CR102" s="935"/>
      <c r="CS102" s="1014"/>
      <c r="CT102" s="935"/>
      <c r="CU102" s="1055"/>
      <c r="CV102" s="935"/>
      <c r="CW102" s="995"/>
      <c r="CX102" s="1017"/>
      <c r="CY102" s="923"/>
      <c r="CZ102" s="1017"/>
      <c r="DA102" s="920"/>
      <c r="DB102" s="1017"/>
      <c r="DC102" s="987"/>
      <c r="DD102" s="935"/>
      <c r="DE102" s="1023"/>
      <c r="DF102" s="1025"/>
      <c r="DG102" s="1025"/>
      <c r="DH102" s="1085"/>
      <c r="DI102" s="203"/>
      <c r="DJ102" s="204" t="s">
        <v>305</v>
      </c>
      <c r="DK102" s="184"/>
      <c r="DL102" s="184"/>
    </row>
    <row r="103" spans="1:116" s="185" customFormat="1" ht="17.45" customHeight="1">
      <c r="A103" s="1064"/>
      <c r="B103" s="1119"/>
      <c r="C103" s="1029"/>
      <c r="D103" s="1030"/>
      <c r="E103" s="1064"/>
      <c r="F103" s="177"/>
      <c r="G103" s="991"/>
      <c r="H103" s="1006"/>
      <c r="I103" s="991"/>
      <c r="J103" s="1006"/>
      <c r="K103" s="935"/>
      <c r="L103" s="1048"/>
      <c r="M103" s="1045"/>
      <c r="N103" s="1046"/>
      <c r="O103" s="1031"/>
      <c r="P103" s="1031"/>
      <c r="Q103" s="1032"/>
      <c r="R103" s="1031"/>
      <c r="S103" s="1035"/>
      <c r="T103" s="1035"/>
      <c r="U103" s="1048"/>
      <c r="V103" s="1045"/>
      <c r="W103" s="1046"/>
      <c r="X103" s="1031"/>
      <c r="Y103" s="1031"/>
      <c r="Z103" s="1032"/>
      <c r="AA103" s="1031"/>
      <c r="AB103" s="1035"/>
      <c r="AC103" s="980"/>
      <c r="AD103" s="962"/>
      <c r="AE103" s="1037"/>
      <c r="AF103" s="1040"/>
      <c r="AG103" s="1042"/>
      <c r="AH103" s="1045"/>
      <c r="AI103" s="1046"/>
      <c r="AJ103" s="1031"/>
      <c r="AK103" s="1031"/>
      <c r="AL103" s="1032"/>
      <c r="AM103" s="1031"/>
      <c r="AN103" s="1035"/>
      <c r="AO103" s="980"/>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997"/>
      <c r="BK103" s="178"/>
      <c r="BL103" s="206" t="s">
        <v>265</v>
      </c>
      <c r="BM103" s="207">
        <v>771000</v>
      </c>
      <c r="BN103" s="935"/>
      <c r="BO103" s="225">
        <v>7710</v>
      </c>
      <c r="BP103" s="226" t="s">
        <v>245</v>
      </c>
      <c r="BQ103" s="227" t="s">
        <v>246</v>
      </c>
      <c r="BR103" s="228" t="s">
        <v>244</v>
      </c>
      <c r="BS103" s="229" t="s">
        <v>247</v>
      </c>
      <c r="BT103" s="226" t="s">
        <v>244</v>
      </c>
      <c r="BU103" s="230">
        <v>2.1</v>
      </c>
      <c r="BV103" s="214"/>
      <c r="BW103" s="962"/>
      <c r="BX103" s="189"/>
      <c r="BY103" s="935"/>
      <c r="BZ103" s="992"/>
      <c r="CA103" s="935"/>
      <c r="CB103" s="996"/>
      <c r="CC103" s="983"/>
      <c r="CD103" s="983"/>
      <c r="CE103" s="983"/>
      <c r="CF103" s="985"/>
      <c r="CG103" s="983"/>
      <c r="CH103" s="988"/>
      <c r="CI103" s="989"/>
      <c r="CJ103" s="1057"/>
      <c r="CK103" s="1053"/>
      <c r="CL103" s="989"/>
      <c r="CM103" s="1051"/>
      <c r="CN103" s="1052"/>
      <c r="CO103" s="1053"/>
      <c r="CP103" s="935"/>
      <c r="CQ103" s="1056"/>
      <c r="CR103" s="935"/>
      <c r="CS103" s="1015"/>
      <c r="CT103" s="935"/>
      <c r="CU103" s="1055"/>
      <c r="CV103" s="935"/>
      <c r="CW103" s="996"/>
      <c r="CX103" s="1018"/>
      <c r="CY103" s="983"/>
      <c r="CZ103" s="1018"/>
      <c r="DA103" s="985"/>
      <c r="DB103" s="1018"/>
      <c r="DC103" s="988"/>
      <c r="DD103" s="935"/>
      <c r="DE103" s="1024"/>
      <c r="DF103" s="1026"/>
      <c r="DG103" s="1026"/>
      <c r="DH103" s="1086"/>
      <c r="DI103" s="203"/>
      <c r="DJ103" s="205">
        <v>0.7</v>
      </c>
      <c r="DK103" s="184"/>
      <c r="DL103" s="184"/>
    </row>
    <row r="104" spans="1:116" s="185" customFormat="1" ht="17.45" customHeight="1">
      <c r="A104" s="950" t="s">
        <v>188</v>
      </c>
      <c r="B104" s="1117" t="s">
        <v>271</v>
      </c>
      <c r="C104" s="946" t="s">
        <v>290</v>
      </c>
      <c r="D104" s="948" t="s">
        <v>250</v>
      </c>
      <c r="E104" s="950" t="s">
        <v>291</v>
      </c>
      <c r="F104" s="177"/>
      <c r="G104" s="952">
        <v>212640</v>
      </c>
      <c r="H104" s="954">
        <v>292170</v>
      </c>
      <c r="I104" s="952">
        <v>207840</v>
      </c>
      <c r="J104" s="954">
        <v>287370</v>
      </c>
      <c r="K104" s="935" t="s">
        <v>244</v>
      </c>
      <c r="L104" s="931">
        <v>2010</v>
      </c>
      <c r="M104" s="933">
        <v>2800</v>
      </c>
      <c r="N104" s="938" t="s">
        <v>245</v>
      </c>
      <c r="O104" s="922" t="s">
        <v>246</v>
      </c>
      <c r="P104" s="922" t="s">
        <v>244</v>
      </c>
      <c r="Q104" s="919" t="s">
        <v>247</v>
      </c>
      <c r="R104" s="922" t="s">
        <v>244</v>
      </c>
      <c r="S104" s="925">
        <v>3.4</v>
      </c>
      <c r="T104" s="928">
        <v>2.4</v>
      </c>
      <c r="U104" s="931">
        <v>1960</v>
      </c>
      <c r="V104" s="933">
        <v>2750</v>
      </c>
      <c r="W104" s="938" t="s">
        <v>245</v>
      </c>
      <c r="X104" s="922" t="s">
        <v>246</v>
      </c>
      <c r="Y104" s="922" t="s">
        <v>244</v>
      </c>
      <c r="Z104" s="919" t="s">
        <v>247</v>
      </c>
      <c r="AA104" s="922" t="s">
        <v>244</v>
      </c>
      <c r="AB104" s="925">
        <v>3.3</v>
      </c>
      <c r="AC104" s="959">
        <v>2.2999999999999998</v>
      </c>
      <c r="AD104" s="962" t="s">
        <v>244</v>
      </c>
      <c r="AE104" s="963">
        <v>159070</v>
      </c>
      <c r="AF104" s="965">
        <v>79530</v>
      </c>
      <c r="AG104" s="967">
        <v>1590</v>
      </c>
      <c r="AH104" s="933">
        <v>790</v>
      </c>
      <c r="AI104" s="938" t="s">
        <v>245</v>
      </c>
      <c r="AJ104" s="922" t="s">
        <v>246</v>
      </c>
      <c r="AK104" s="922" t="s">
        <v>244</v>
      </c>
      <c r="AL104" s="919" t="s">
        <v>247</v>
      </c>
      <c r="AM104" s="922" t="s">
        <v>244</v>
      </c>
      <c r="AN104" s="925">
        <v>3</v>
      </c>
      <c r="AO104" s="959">
        <v>3.1</v>
      </c>
      <c r="AP104" s="972" t="s">
        <v>244</v>
      </c>
      <c r="AQ104" s="969">
        <v>143160</v>
      </c>
      <c r="AR104" s="972" t="s">
        <v>244</v>
      </c>
      <c r="AS104" s="973">
        <v>1430</v>
      </c>
      <c r="AT104" s="922" t="s">
        <v>245</v>
      </c>
      <c r="AU104" s="922" t="s">
        <v>246</v>
      </c>
      <c r="AV104" s="922" t="s">
        <v>244</v>
      </c>
      <c r="AW104" s="919" t="s">
        <v>247</v>
      </c>
      <c r="AX104" s="922" t="s">
        <v>244</v>
      </c>
      <c r="AY104" s="978">
        <v>3</v>
      </c>
      <c r="AZ104" s="972" t="s">
        <v>244</v>
      </c>
      <c r="BA104" s="969">
        <v>15900</v>
      </c>
      <c r="BB104" s="972" t="s">
        <v>244</v>
      </c>
      <c r="BC104" s="973">
        <v>150</v>
      </c>
      <c r="BD104" s="922" t="s">
        <v>245</v>
      </c>
      <c r="BE104" s="922" t="s">
        <v>246</v>
      </c>
      <c r="BF104" s="922" t="s">
        <v>244</v>
      </c>
      <c r="BG104" s="919" t="s">
        <v>247</v>
      </c>
      <c r="BH104" s="922" t="s">
        <v>244</v>
      </c>
      <c r="BI104" s="978">
        <v>2.9</v>
      </c>
      <c r="BJ104" s="993" t="s">
        <v>201</v>
      </c>
      <c r="BK104" s="178"/>
      <c r="BL104" s="998" t="s">
        <v>251</v>
      </c>
      <c r="BM104" s="999"/>
      <c r="BN104" s="935" t="s">
        <v>244</v>
      </c>
      <c r="BO104" s="216"/>
      <c r="BP104" s="217"/>
      <c r="BQ104" s="217"/>
      <c r="BR104" s="217"/>
      <c r="BS104" s="217"/>
      <c r="BT104" s="217"/>
      <c r="BU104" s="218"/>
      <c r="BV104" s="214"/>
      <c r="BW104" s="962" t="s">
        <v>248</v>
      </c>
      <c r="BX104" s="183"/>
      <c r="BY104" s="935" t="s">
        <v>244</v>
      </c>
      <c r="BZ104" s="1054">
        <v>45150</v>
      </c>
      <c r="CA104" s="935" t="s">
        <v>244</v>
      </c>
      <c r="CB104" s="994">
        <v>390</v>
      </c>
      <c r="CC104" s="982" t="s">
        <v>245</v>
      </c>
      <c r="CD104" s="982" t="s">
        <v>246</v>
      </c>
      <c r="CE104" s="982" t="s">
        <v>244</v>
      </c>
      <c r="CF104" s="984" t="s">
        <v>247</v>
      </c>
      <c r="CG104" s="982" t="s">
        <v>244</v>
      </c>
      <c r="CH104" s="986">
        <v>6.4</v>
      </c>
      <c r="CI104" s="989" t="s">
        <v>244</v>
      </c>
      <c r="CJ104" s="931">
        <v>3400</v>
      </c>
      <c r="CK104" s="1058">
        <v>3700</v>
      </c>
      <c r="CL104" s="989" t="s">
        <v>244</v>
      </c>
      <c r="CM104" s="1059" t="s">
        <v>292</v>
      </c>
      <c r="CN104" s="1060">
        <v>20300</v>
      </c>
      <c r="CO104" s="1058">
        <v>22600</v>
      </c>
      <c r="CP104" s="935" t="s">
        <v>249</v>
      </c>
      <c r="CQ104" s="1054">
        <v>2110</v>
      </c>
      <c r="CR104" s="935" t="s">
        <v>249</v>
      </c>
      <c r="CS104" s="1009" t="s">
        <v>300</v>
      </c>
      <c r="CT104" s="935" t="s">
        <v>249</v>
      </c>
      <c r="CU104" s="1054">
        <v>37030</v>
      </c>
      <c r="CV104" s="935" t="s">
        <v>201</v>
      </c>
      <c r="CW104" s="994">
        <v>370</v>
      </c>
      <c r="CX104" s="1016" t="s">
        <v>245</v>
      </c>
      <c r="CY104" s="982" t="s">
        <v>246</v>
      </c>
      <c r="CZ104" s="1016" t="s">
        <v>244</v>
      </c>
      <c r="DA104" s="984" t="s">
        <v>247</v>
      </c>
      <c r="DB104" s="1016" t="s">
        <v>244</v>
      </c>
      <c r="DC104" s="986">
        <v>1</v>
      </c>
      <c r="DD104" s="935" t="s">
        <v>249</v>
      </c>
      <c r="DE104" s="1019" t="s">
        <v>357</v>
      </c>
      <c r="DF104" s="1021" t="s">
        <v>357</v>
      </c>
      <c r="DG104" s="1021" t="s">
        <v>357</v>
      </c>
      <c r="DH104" s="1087" t="s">
        <v>357</v>
      </c>
      <c r="DI104" s="935"/>
      <c r="DJ104" s="1009" t="s">
        <v>306</v>
      </c>
      <c r="DK104" s="184"/>
      <c r="DL104" s="184"/>
    </row>
    <row r="105" spans="1:116" s="185" customFormat="1" ht="17.45" customHeight="1">
      <c r="A105" s="951"/>
      <c r="B105" s="1118"/>
      <c r="C105" s="947"/>
      <c r="D105" s="949"/>
      <c r="E105" s="951"/>
      <c r="F105" s="177"/>
      <c r="G105" s="953"/>
      <c r="H105" s="955"/>
      <c r="I105" s="953"/>
      <c r="J105" s="955"/>
      <c r="K105" s="935"/>
      <c r="L105" s="932"/>
      <c r="M105" s="934"/>
      <c r="N105" s="939"/>
      <c r="O105" s="923"/>
      <c r="P105" s="923"/>
      <c r="Q105" s="920"/>
      <c r="R105" s="923"/>
      <c r="S105" s="926"/>
      <c r="T105" s="929"/>
      <c r="U105" s="932"/>
      <c r="V105" s="934"/>
      <c r="W105" s="939"/>
      <c r="X105" s="923"/>
      <c r="Y105" s="923"/>
      <c r="Z105" s="920"/>
      <c r="AA105" s="923"/>
      <c r="AB105" s="926"/>
      <c r="AC105" s="960"/>
      <c r="AD105" s="962"/>
      <c r="AE105" s="964"/>
      <c r="AF105" s="966"/>
      <c r="AG105" s="968"/>
      <c r="AH105" s="934"/>
      <c r="AI105" s="939"/>
      <c r="AJ105" s="923"/>
      <c r="AK105" s="923"/>
      <c r="AL105" s="920"/>
      <c r="AM105" s="923"/>
      <c r="AN105" s="926"/>
      <c r="AO105" s="960"/>
      <c r="AP105" s="972"/>
      <c r="AQ105" s="970"/>
      <c r="AR105" s="972"/>
      <c r="AS105" s="974"/>
      <c r="AT105" s="923"/>
      <c r="AU105" s="923"/>
      <c r="AV105" s="923"/>
      <c r="AW105" s="920"/>
      <c r="AX105" s="923"/>
      <c r="AY105" s="979"/>
      <c r="AZ105" s="972"/>
      <c r="BA105" s="970"/>
      <c r="BB105" s="972"/>
      <c r="BC105" s="974"/>
      <c r="BD105" s="923"/>
      <c r="BE105" s="923"/>
      <c r="BF105" s="923"/>
      <c r="BG105" s="920"/>
      <c r="BH105" s="923"/>
      <c r="BI105" s="979"/>
      <c r="BJ105" s="993"/>
      <c r="BK105" s="178"/>
      <c r="BL105" s="1000"/>
      <c r="BM105" s="1001"/>
      <c r="BN105" s="935"/>
      <c r="BO105" s="219"/>
      <c r="BP105" s="187"/>
      <c r="BQ105" s="187"/>
      <c r="BR105" s="187"/>
      <c r="BS105" s="187"/>
      <c r="BT105" s="187"/>
      <c r="BU105" s="220"/>
      <c r="BV105" s="214"/>
      <c r="BW105" s="962"/>
      <c r="BX105" s="189"/>
      <c r="BY105" s="935"/>
      <c r="BZ105" s="1055"/>
      <c r="CA105" s="935"/>
      <c r="CB105" s="995"/>
      <c r="CC105" s="923"/>
      <c r="CD105" s="923"/>
      <c r="CE105" s="923"/>
      <c r="CF105" s="920"/>
      <c r="CG105" s="923"/>
      <c r="CH105" s="987"/>
      <c r="CI105" s="989"/>
      <c r="CJ105" s="932"/>
      <c r="CK105" s="1013"/>
      <c r="CL105" s="989"/>
      <c r="CM105" s="1011"/>
      <c r="CN105" s="1012"/>
      <c r="CO105" s="1013"/>
      <c r="CP105" s="935"/>
      <c r="CQ105" s="1055"/>
      <c r="CR105" s="935"/>
      <c r="CS105" s="1010"/>
      <c r="CT105" s="935"/>
      <c r="CU105" s="1055"/>
      <c r="CV105" s="935"/>
      <c r="CW105" s="995"/>
      <c r="CX105" s="1017"/>
      <c r="CY105" s="923"/>
      <c r="CZ105" s="1017"/>
      <c r="DA105" s="920"/>
      <c r="DB105" s="1017"/>
      <c r="DC105" s="987"/>
      <c r="DD105" s="935"/>
      <c r="DE105" s="1020"/>
      <c r="DF105" s="1022"/>
      <c r="DG105" s="1022"/>
      <c r="DH105" s="1083"/>
      <c r="DI105" s="935"/>
      <c r="DJ105" s="1010"/>
      <c r="DK105" s="184"/>
      <c r="DL105" s="184"/>
    </row>
    <row r="106" spans="1:116" s="185" customFormat="1" ht="17.45" customHeight="1">
      <c r="A106" s="951"/>
      <c r="B106" s="1118"/>
      <c r="C106" s="947"/>
      <c r="D106" s="949"/>
      <c r="E106" s="951"/>
      <c r="F106" s="177"/>
      <c r="G106" s="953"/>
      <c r="H106" s="955"/>
      <c r="I106" s="953"/>
      <c r="J106" s="955"/>
      <c r="K106" s="935"/>
      <c r="L106" s="932"/>
      <c r="M106" s="934"/>
      <c r="N106" s="939"/>
      <c r="O106" s="923"/>
      <c r="P106" s="923"/>
      <c r="Q106" s="920"/>
      <c r="R106" s="923"/>
      <c r="S106" s="926"/>
      <c r="T106" s="929"/>
      <c r="U106" s="932"/>
      <c r="V106" s="934"/>
      <c r="W106" s="939"/>
      <c r="X106" s="923"/>
      <c r="Y106" s="923"/>
      <c r="Z106" s="920"/>
      <c r="AA106" s="923"/>
      <c r="AB106" s="926"/>
      <c r="AC106" s="960"/>
      <c r="AD106" s="962"/>
      <c r="AE106" s="964"/>
      <c r="AF106" s="966"/>
      <c r="AG106" s="968"/>
      <c r="AH106" s="934"/>
      <c r="AI106" s="939"/>
      <c r="AJ106" s="923"/>
      <c r="AK106" s="923"/>
      <c r="AL106" s="920"/>
      <c r="AM106" s="923"/>
      <c r="AN106" s="926"/>
      <c r="AO106" s="960"/>
      <c r="AP106" s="972"/>
      <c r="AQ106" s="970"/>
      <c r="AR106" s="972"/>
      <c r="AS106" s="974"/>
      <c r="AT106" s="923"/>
      <c r="AU106" s="923"/>
      <c r="AV106" s="923"/>
      <c r="AW106" s="920"/>
      <c r="AX106" s="923"/>
      <c r="AY106" s="979"/>
      <c r="AZ106" s="972"/>
      <c r="BA106" s="970"/>
      <c r="BB106" s="972"/>
      <c r="BC106" s="974"/>
      <c r="BD106" s="923"/>
      <c r="BE106" s="923"/>
      <c r="BF106" s="923"/>
      <c r="BG106" s="920"/>
      <c r="BH106" s="923"/>
      <c r="BI106" s="979"/>
      <c r="BJ106" s="993"/>
      <c r="BK106" s="178"/>
      <c r="BL106" s="190" t="s">
        <v>252</v>
      </c>
      <c r="BM106" s="191">
        <v>269300</v>
      </c>
      <c r="BN106" s="935"/>
      <c r="BO106" s="221">
        <v>2690</v>
      </c>
      <c r="BP106" s="193" t="s">
        <v>245</v>
      </c>
      <c r="BQ106" s="194" t="s">
        <v>246</v>
      </c>
      <c r="BR106" s="195" t="s">
        <v>244</v>
      </c>
      <c r="BS106" s="196" t="s">
        <v>247</v>
      </c>
      <c r="BT106" s="193" t="s">
        <v>244</v>
      </c>
      <c r="BU106" s="222">
        <v>2.1</v>
      </c>
      <c r="BV106" s="214"/>
      <c r="BW106" s="962"/>
      <c r="BX106" s="189"/>
      <c r="BY106" s="935"/>
      <c r="BZ106" s="1055"/>
      <c r="CA106" s="935"/>
      <c r="CB106" s="995"/>
      <c r="CC106" s="923"/>
      <c r="CD106" s="923"/>
      <c r="CE106" s="923"/>
      <c r="CF106" s="920"/>
      <c r="CG106" s="923"/>
      <c r="CH106" s="987"/>
      <c r="CI106" s="989"/>
      <c r="CJ106" s="932"/>
      <c r="CK106" s="1013"/>
      <c r="CL106" s="989"/>
      <c r="CM106" s="1011" t="s">
        <v>295</v>
      </c>
      <c r="CN106" s="1012">
        <v>11200</v>
      </c>
      <c r="CO106" s="1013">
        <v>12400</v>
      </c>
      <c r="CP106" s="935"/>
      <c r="CQ106" s="1055"/>
      <c r="CR106" s="935"/>
      <c r="CS106" s="1010"/>
      <c r="CT106" s="935"/>
      <c r="CU106" s="1055"/>
      <c r="CV106" s="935"/>
      <c r="CW106" s="995"/>
      <c r="CX106" s="1017"/>
      <c r="CY106" s="923"/>
      <c r="CZ106" s="1017"/>
      <c r="DA106" s="920"/>
      <c r="DB106" s="1017"/>
      <c r="DC106" s="987"/>
      <c r="DD106" s="935"/>
      <c r="DE106" s="1020"/>
      <c r="DF106" s="1022"/>
      <c r="DG106" s="1022"/>
      <c r="DH106" s="1083"/>
      <c r="DI106" s="935"/>
      <c r="DJ106" s="1010"/>
      <c r="DK106" s="184"/>
      <c r="DL106" s="184"/>
    </row>
    <row r="107" spans="1:116" s="185" customFormat="1" ht="17.45" customHeight="1">
      <c r="A107" s="1089"/>
      <c r="B107" s="1118"/>
      <c r="C107" s="947"/>
      <c r="D107" s="949"/>
      <c r="E107" s="1089"/>
      <c r="F107" s="177"/>
      <c r="G107" s="1090"/>
      <c r="H107" s="1091"/>
      <c r="I107" s="1090"/>
      <c r="J107" s="1091"/>
      <c r="K107" s="935"/>
      <c r="L107" s="1092"/>
      <c r="M107" s="1093"/>
      <c r="N107" s="940"/>
      <c r="O107" s="924"/>
      <c r="P107" s="924"/>
      <c r="Q107" s="921"/>
      <c r="R107" s="924"/>
      <c r="S107" s="927"/>
      <c r="T107" s="930"/>
      <c r="U107" s="932"/>
      <c r="V107" s="934"/>
      <c r="W107" s="940"/>
      <c r="X107" s="924"/>
      <c r="Y107" s="924"/>
      <c r="Z107" s="921"/>
      <c r="AA107" s="924"/>
      <c r="AB107" s="927"/>
      <c r="AC107" s="961"/>
      <c r="AD107" s="962"/>
      <c r="AE107" s="1095"/>
      <c r="AF107" s="1096"/>
      <c r="AG107" s="1094"/>
      <c r="AH107" s="1093"/>
      <c r="AI107" s="940"/>
      <c r="AJ107" s="924"/>
      <c r="AK107" s="924"/>
      <c r="AL107" s="921"/>
      <c r="AM107" s="924"/>
      <c r="AN107" s="927"/>
      <c r="AO107" s="961"/>
      <c r="AP107" s="972"/>
      <c r="AQ107" s="971"/>
      <c r="AR107" s="972"/>
      <c r="AS107" s="975"/>
      <c r="AT107" s="976"/>
      <c r="AU107" s="976"/>
      <c r="AV107" s="976"/>
      <c r="AW107" s="977"/>
      <c r="AX107" s="976"/>
      <c r="AY107" s="980"/>
      <c r="AZ107" s="972"/>
      <c r="BA107" s="971"/>
      <c r="BB107" s="972"/>
      <c r="BC107" s="975"/>
      <c r="BD107" s="976"/>
      <c r="BE107" s="976"/>
      <c r="BF107" s="976"/>
      <c r="BG107" s="977"/>
      <c r="BH107" s="976"/>
      <c r="BI107" s="980"/>
      <c r="BJ107" s="993"/>
      <c r="BK107" s="178"/>
      <c r="BL107" s="190" t="s">
        <v>296</v>
      </c>
      <c r="BM107" s="191">
        <v>288500</v>
      </c>
      <c r="BN107" s="935"/>
      <c r="BO107" s="221">
        <v>2880</v>
      </c>
      <c r="BP107" s="193" t="s">
        <v>245</v>
      </c>
      <c r="BQ107" s="194" t="s">
        <v>246</v>
      </c>
      <c r="BR107" s="195" t="s">
        <v>244</v>
      </c>
      <c r="BS107" s="196" t="s">
        <v>247</v>
      </c>
      <c r="BT107" s="193" t="s">
        <v>244</v>
      </c>
      <c r="BU107" s="222">
        <v>1.9</v>
      </c>
      <c r="BV107" s="214"/>
      <c r="BW107" s="962"/>
      <c r="BX107" s="189"/>
      <c r="BY107" s="935"/>
      <c r="BZ107" s="1055"/>
      <c r="CA107" s="935"/>
      <c r="CB107" s="995"/>
      <c r="CC107" s="923"/>
      <c r="CD107" s="923"/>
      <c r="CE107" s="923"/>
      <c r="CF107" s="920"/>
      <c r="CG107" s="923"/>
      <c r="CH107" s="987"/>
      <c r="CI107" s="989"/>
      <c r="CJ107" s="932"/>
      <c r="CK107" s="1013"/>
      <c r="CL107" s="989"/>
      <c r="CM107" s="1011"/>
      <c r="CN107" s="1012"/>
      <c r="CO107" s="1013"/>
      <c r="CP107" s="935"/>
      <c r="CQ107" s="1055"/>
      <c r="CR107" s="935"/>
      <c r="CS107" s="1010"/>
      <c r="CT107" s="935"/>
      <c r="CU107" s="1055"/>
      <c r="CV107" s="935"/>
      <c r="CW107" s="995"/>
      <c r="CX107" s="1017"/>
      <c r="CY107" s="923"/>
      <c r="CZ107" s="1017"/>
      <c r="DA107" s="920"/>
      <c r="DB107" s="1017"/>
      <c r="DC107" s="987"/>
      <c r="DD107" s="935"/>
      <c r="DE107" s="1020"/>
      <c r="DF107" s="1022"/>
      <c r="DG107" s="1022"/>
      <c r="DH107" s="1083"/>
      <c r="DI107" s="935"/>
      <c r="DJ107" s="1010"/>
      <c r="DK107" s="184"/>
      <c r="DL107" s="184"/>
    </row>
    <row r="108" spans="1:116" s="185" customFormat="1" ht="17.45" customHeight="1">
      <c r="A108" s="1002" t="s">
        <v>189</v>
      </c>
      <c r="B108" s="1118"/>
      <c r="C108" s="947"/>
      <c r="D108" s="949"/>
      <c r="E108" s="1002" t="s">
        <v>50</v>
      </c>
      <c r="F108" s="177"/>
      <c r="G108" s="1003">
        <v>292170</v>
      </c>
      <c r="H108" s="1004"/>
      <c r="I108" s="1003">
        <v>287370</v>
      </c>
      <c r="J108" s="1004"/>
      <c r="K108" s="935" t="s">
        <v>244</v>
      </c>
      <c r="L108" s="1047">
        <v>2800</v>
      </c>
      <c r="M108" s="1043"/>
      <c r="N108" s="939" t="s">
        <v>245</v>
      </c>
      <c r="O108" s="923" t="s">
        <v>246</v>
      </c>
      <c r="P108" s="923" t="s">
        <v>244</v>
      </c>
      <c r="Q108" s="920" t="s">
        <v>247</v>
      </c>
      <c r="R108" s="923" t="s">
        <v>244</v>
      </c>
      <c r="S108" s="1033">
        <v>2.4</v>
      </c>
      <c r="T108" s="1034"/>
      <c r="U108" s="1047">
        <v>2750</v>
      </c>
      <c r="V108" s="1043"/>
      <c r="W108" s="939" t="s">
        <v>245</v>
      </c>
      <c r="X108" s="923" t="s">
        <v>246</v>
      </c>
      <c r="Y108" s="923" t="s">
        <v>244</v>
      </c>
      <c r="Z108" s="920" t="s">
        <v>247</v>
      </c>
      <c r="AA108" s="923" t="s">
        <v>244</v>
      </c>
      <c r="AB108" s="1033">
        <v>2.2999999999999998</v>
      </c>
      <c r="AC108" s="979"/>
      <c r="AD108" s="962" t="s">
        <v>244</v>
      </c>
      <c r="AE108" s="1036">
        <v>79530</v>
      </c>
      <c r="AF108" s="1038"/>
      <c r="AG108" s="1041">
        <v>790</v>
      </c>
      <c r="AH108" s="1043"/>
      <c r="AI108" s="939" t="s">
        <v>245</v>
      </c>
      <c r="AJ108" s="923" t="s">
        <v>246</v>
      </c>
      <c r="AK108" s="923" t="s">
        <v>244</v>
      </c>
      <c r="AL108" s="920" t="s">
        <v>247</v>
      </c>
      <c r="AM108" s="923" t="s">
        <v>244</v>
      </c>
      <c r="AN108" s="1033">
        <v>3.1</v>
      </c>
      <c r="AO108" s="979"/>
      <c r="AP108" s="198"/>
      <c r="AQ108" s="198"/>
      <c r="AR108" s="198"/>
      <c r="AS108" s="198"/>
      <c r="AT108" s="198"/>
      <c r="AU108" s="198"/>
      <c r="AV108" s="198"/>
      <c r="AW108" s="198"/>
      <c r="AX108" s="198"/>
      <c r="AY108" s="198"/>
      <c r="AZ108" s="198"/>
      <c r="BA108" s="198"/>
      <c r="BB108" s="198"/>
      <c r="BC108" s="198"/>
      <c r="BD108" s="198"/>
      <c r="BE108" s="198"/>
      <c r="BF108" s="198"/>
      <c r="BG108" s="198"/>
      <c r="BH108" s="198"/>
      <c r="BI108" s="198"/>
      <c r="BJ108" s="997"/>
      <c r="BK108" s="178"/>
      <c r="BL108" s="190" t="s">
        <v>253</v>
      </c>
      <c r="BM108" s="191">
        <v>327000</v>
      </c>
      <c r="BN108" s="935"/>
      <c r="BO108" s="221">
        <v>3270</v>
      </c>
      <c r="BP108" s="193" t="s">
        <v>245</v>
      </c>
      <c r="BQ108" s="194" t="s">
        <v>246</v>
      </c>
      <c r="BR108" s="195" t="s">
        <v>244</v>
      </c>
      <c r="BS108" s="196" t="s">
        <v>247</v>
      </c>
      <c r="BT108" s="193" t="s">
        <v>244</v>
      </c>
      <c r="BU108" s="222">
        <v>2</v>
      </c>
      <c r="BV108" s="214"/>
      <c r="BW108" s="962"/>
      <c r="BX108" s="189"/>
      <c r="BY108" s="935"/>
      <c r="BZ108" s="1055"/>
      <c r="CA108" s="935"/>
      <c r="CB108" s="995"/>
      <c r="CC108" s="923"/>
      <c r="CD108" s="923"/>
      <c r="CE108" s="923"/>
      <c r="CF108" s="920"/>
      <c r="CG108" s="923"/>
      <c r="CH108" s="987"/>
      <c r="CI108" s="989"/>
      <c r="CJ108" s="932"/>
      <c r="CK108" s="1013"/>
      <c r="CL108" s="989"/>
      <c r="CM108" s="1011" t="s">
        <v>297</v>
      </c>
      <c r="CN108" s="1012">
        <v>9700</v>
      </c>
      <c r="CO108" s="1013">
        <v>10800</v>
      </c>
      <c r="CP108" s="935"/>
      <c r="CQ108" s="1055"/>
      <c r="CR108" s="935"/>
      <c r="CS108" s="1014">
        <v>0.09</v>
      </c>
      <c r="CT108" s="935"/>
      <c r="CU108" s="1055"/>
      <c r="CV108" s="935"/>
      <c r="CW108" s="995"/>
      <c r="CX108" s="1017"/>
      <c r="CY108" s="923"/>
      <c r="CZ108" s="1017"/>
      <c r="DA108" s="920"/>
      <c r="DB108" s="1017"/>
      <c r="DC108" s="987"/>
      <c r="DD108" s="935"/>
      <c r="DE108" s="1023">
        <v>0.02</v>
      </c>
      <c r="DF108" s="1025">
        <v>0.03</v>
      </c>
      <c r="DG108" s="1025">
        <v>0.05</v>
      </c>
      <c r="DH108" s="1085">
        <v>0.06</v>
      </c>
      <c r="DI108" s="935"/>
      <c r="DJ108" s="1014">
        <v>0.81</v>
      </c>
      <c r="DK108" s="184"/>
      <c r="DL108" s="184"/>
    </row>
    <row r="109" spans="1:116" s="185" customFormat="1" ht="17.45" customHeight="1">
      <c r="A109" s="951"/>
      <c r="B109" s="1118"/>
      <c r="C109" s="947"/>
      <c r="D109" s="949"/>
      <c r="E109" s="951"/>
      <c r="F109" s="177"/>
      <c r="G109" s="991"/>
      <c r="H109" s="1005"/>
      <c r="I109" s="991"/>
      <c r="J109" s="1005"/>
      <c r="K109" s="935"/>
      <c r="L109" s="1000"/>
      <c r="M109" s="1044"/>
      <c r="N109" s="939"/>
      <c r="O109" s="923"/>
      <c r="P109" s="923"/>
      <c r="Q109" s="920"/>
      <c r="R109" s="923"/>
      <c r="S109" s="1034"/>
      <c r="T109" s="1034"/>
      <c r="U109" s="1000"/>
      <c r="V109" s="1044"/>
      <c r="W109" s="939"/>
      <c r="X109" s="923"/>
      <c r="Y109" s="923"/>
      <c r="Z109" s="920"/>
      <c r="AA109" s="923"/>
      <c r="AB109" s="1034"/>
      <c r="AC109" s="979"/>
      <c r="AD109" s="962"/>
      <c r="AE109" s="1037"/>
      <c r="AF109" s="1039"/>
      <c r="AG109" s="1042"/>
      <c r="AH109" s="1044"/>
      <c r="AI109" s="939"/>
      <c r="AJ109" s="923"/>
      <c r="AK109" s="923"/>
      <c r="AL109" s="920"/>
      <c r="AM109" s="923"/>
      <c r="AN109" s="1034"/>
      <c r="AO109" s="979"/>
      <c r="AP109" s="198"/>
      <c r="AQ109" s="198"/>
      <c r="AR109" s="198"/>
      <c r="AS109" s="198"/>
      <c r="AT109" s="198"/>
      <c r="AU109" s="198"/>
      <c r="AV109" s="198"/>
      <c r="AW109" s="198"/>
      <c r="AX109" s="198"/>
      <c r="AY109" s="198"/>
      <c r="AZ109" s="198"/>
      <c r="BA109" s="198"/>
      <c r="BB109" s="198"/>
      <c r="BC109" s="198"/>
      <c r="BD109" s="198"/>
      <c r="BE109" s="198"/>
      <c r="BF109" s="198"/>
      <c r="BG109" s="198"/>
      <c r="BH109" s="198"/>
      <c r="BI109" s="198"/>
      <c r="BJ109" s="997"/>
      <c r="BK109" s="178"/>
      <c r="BL109" s="190" t="s">
        <v>254</v>
      </c>
      <c r="BM109" s="191">
        <v>365500</v>
      </c>
      <c r="BN109" s="935"/>
      <c r="BO109" s="221">
        <v>3650</v>
      </c>
      <c r="BP109" s="193" t="s">
        <v>245</v>
      </c>
      <c r="BQ109" s="194" t="s">
        <v>246</v>
      </c>
      <c r="BR109" s="195" t="s">
        <v>244</v>
      </c>
      <c r="BS109" s="196" t="s">
        <v>247</v>
      </c>
      <c r="BT109" s="193" t="s">
        <v>244</v>
      </c>
      <c r="BU109" s="222">
        <v>2.1</v>
      </c>
      <c r="BV109" s="214"/>
      <c r="BW109" s="962"/>
      <c r="BX109" s="189"/>
      <c r="BY109" s="935"/>
      <c r="BZ109" s="1055"/>
      <c r="CA109" s="935"/>
      <c r="CB109" s="995"/>
      <c r="CC109" s="923"/>
      <c r="CD109" s="923"/>
      <c r="CE109" s="923"/>
      <c r="CF109" s="920"/>
      <c r="CG109" s="923"/>
      <c r="CH109" s="987"/>
      <c r="CI109" s="989"/>
      <c r="CJ109" s="932"/>
      <c r="CK109" s="1013"/>
      <c r="CL109" s="989"/>
      <c r="CM109" s="1011"/>
      <c r="CN109" s="1012"/>
      <c r="CO109" s="1013"/>
      <c r="CP109" s="935"/>
      <c r="CQ109" s="1055"/>
      <c r="CR109" s="935"/>
      <c r="CS109" s="1014"/>
      <c r="CT109" s="935"/>
      <c r="CU109" s="1055"/>
      <c r="CV109" s="935"/>
      <c r="CW109" s="995"/>
      <c r="CX109" s="1017"/>
      <c r="CY109" s="923"/>
      <c r="CZ109" s="1017"/>
      <c r="DA109" s="920"/>
      <c r="DB109" s="1017"/>
      <c r="DC109" s="987"/>
      <c r="DD109" s="935"/>
      <c r="DE109" s="1023"/>
      <c r="DF109" s="1025"/>
      <c r="DG109" s="1025"/>
      <c r="DH109" s="1085"/>
      <c r="DI109" s="935"/>
      <c r="DJ109" s="1014"/>
      <c r="DK109" s="184"/>
      <c r="DL109" s="184"/>
    </row>
    <row r="110" spans="1:116" s="185" customFormat="1" ht="17.45" customHeight="1">
      <c r="A110" s="951"/>
      <c r="B110" s="1118"/>
      <c r="C110" s="947"/>
      <c r="D110" s="949"/>
      <c r="E110" s="951"/>
      <c r="F110" s="177"/>
      <c r="G110" s="991"/>
      <c r="H110" s="1005"/>
      <c r="I110" s="991"/>
      <c r="J110" s="1005"/>
      <c r="K110" s="935"/>
      <c r="L110" s="1000"/>
      <c r="M110" s="1044"/>
      <c r="N110" s="939"/>
      <c r="O110" s="923"/>
      <c r="P110" s="923"/>
      <c r="Q110" s="920"/>
      <c r="R110" s="923"/>
      <c r="S110" s="1034"/>
      <c r="T110" s="1034"/>
      <c r="U110" s="1000"/>
      <c r="V110" s="1044"/>
      <c r="W110" s="939"/>
      <c r="X110" s="923"/>
      <c r="Y110" s="923"/>
      <c r="Z110" s="920"/>
      <c r="AA110" s="923"/>
      <c r="AB110" s="1034"/>
      <c r="AC110" s="979"/>
      <c r="AD110" s="962"/>
      <c r="AE110" s="1037"/>
      <c r="AF110" s="1039"/>
      <c r="AG110" s="1042"/>
      <c r="AH110" s="1044"/>
      <c r="AI110" s="939"/>
      <c r="AJ110" s="923"/>
      <c r="AK110" s="923"/>
      <c r="AL110" s="920"/>
      <c r="AM110" s="923"/>
      <c r="AN110" s="1034"/>
      <c r="AO110" s="979"/>
      <c r="AP110" s="198"/>
      <c r="AQ110" s="198"/>
      <c r="AR110" s="198"/>
      <c r="AS110" s="198"/>
      <c r="AT110" s="198"/>
      <c r="AU110" s="198"/>
      <c r="AV110" s="198"/>
      <c r="AW110" s="198"/>
      <c r="AX110" s="198"/>
      <c r="AY110" s="198"/>
      <c r="AZ110" s="198"/>
      <c r="BA110" s="198"/>
      <c r="BB110" s="198"/>
      <c r="BC110" s="198"/>
      <c r="BD110" s="198"/>
      <c r="BE110" s="198"/>
      <c r="BF110" s="198"/>
      <c r="BG110" s="198"/>
      <c r="BH110" s="198"/>
      <c r="BI110" s="198"/>
      <c r="BJ110" s="997"/>
      <c r="BK110" s="178"/>
      <c r="BL110" s="190" t="s">
        <v>255</v>
      </c>
      <c r="BM110" s="191">
        <v>404000</v>
      </c>
      <c r="BN110" s="935"/>
      <c r="BO110" s="221">
        <v>4040</v>
      </c>
      <c r="BP110" s="193" t="s">
        <v>245</v>
      </c>
      <c r="BQ110" s="194" t="s">
        <v>246</v>
      </c>
      <c r="BR110" s="195" t="s">
        <v>244</v>
      </c>
      <c r="BS110" s="196" t="s">
        <v>247</v>
      </c>
      <c r="BT110" s="193" t="s">
        <v>244</v>
      </c>
      <c r="BU110" s="222">
        <v>2.2000000000000002</v>
      </c>
      <c r="BV110" s="214"/>
      <c r="BW110" s="962"/>
      <c r="BX110" s="189"/>
      <c r="BY110" s="935"/>
      <c r="BZ110" s="1055"/>
      <c r="CA110" s="935"/>
      <c r="CB110" s="995"/>
      <c r="CC110" s="923"/>
      <c r="CD110" s="923"/>
      <c r="CE110" s="923"/>
      <c r="CF110" s="920"/>
      <c r="CG110" s="923"/>
      <c r="CH110" s="987"/>
      <c r="CI110" s="989"/>
      <c r="CJ110" s="932"/>
      <c r="CK110" s="1013"/>
      <c r="CL110" s="989"/>
      <c r="CM110" s="1011" t="s">
        <v>298</v>
      </c>
      <c r="CN110" s="1012">
        <v>8700</v>
      </c>
      <c r="CO110" s="1013">
        <v>9700</v>
      </c>
      <c r="CP110" s="935"/>
      <c r="CQ110" s="1055"/>
      <c r="CR110" s="935"/>
      <c r="CS110" s="1014"/>
      <c r="CT110" s="935"/>
      <c r="CU110" s="1055"/>
      <c r="CV110" s="935"/>
      <c r="CW110" s="995"/>
      <c r="CX110" s="1017"/>
      <c r="CY110" s="923"/>
      <c r="CZ110" s="1017"/>
      <c r="DA110" s="920"/>
      <c r="DB110" s="1017"/>
      <c r="DC110" s="987"/>
      <c r="DD110" s="935"/>
      <c r="DE110" s="1023"/>
      <c r="DF110" s="1025"/>
      <c r="DG110" s="1025"/>
      <c r="DH110" s="1085"/>
      <c r="DI110" s="935"/>
      <c r="DJ110" s="1014"/>
      <c r="DK110" s="184"/>
      <c r="DL110" s="184"/>
    </row>
    <row r="111" spans="1:116" s="185" customFormat="1" ht="17.45" customHeight="1">
      <c r="A111" s="1064"/>
      <c r="B111" s="1118"/>
      <c r="C111" s="1088"/>
      <c r="D111" s="1030"/>
      <c r="E111" s="1064"/>
      <c r="F111" s="177"/>
      <c r="G111" s="992"/>
      <c r="H111" s="1006"/>
      <c r="I111" s="992"/>
      <c r="J111" s="1006"/>
      <c r="K111" s="935"/>
      <c r="L111" s="1048"/>
      <c r="M111" s="1045"/>
      <c r="N111" s="1046"/>
      <c r="O111" s="1031"/>
      <c r="P111" s="1031"/>
      <c r="Q111" s="1032"/>
      <c r="R111" s="1031"/>
      <c r="S111" s="1035"/>
      <c r="T111" s="1035"/>
      <c r="U111" s="1048"/>
      <c r="V111" s="1045"/>
      <c r="W111" s="1046"/>
      <c r="X111" s="1031"/>
      <c r="Y111" s="1031"/>
      <c r="Z111" s="1032"/>
      <c r="AA111" s="1031"/>
      <c r="AB111" s="1035"/>
      <c r="AC111" s="980"/>
      <c r="AD111" s="962"/>
      <c r="AE111" s="1037"/>
      <c r="AF111" s="1039"/>
      <c r="AG111" s="1042"/>
      <c r="AH111" s="1044"/>
      <c r="AI111" s="939"/>
      <c r="AJ111" s="923"/>
      <c r="AK111" s="923"/>
      <c r="AL111" s="920"/>
      <c r="AM111" s="923"/>
      <c r="AN111" s="1034"/>
      <c r="AO111" s="980"/>
      <c r="AP111" s="198"/>
      <c r="AQ111" s="198"/>
      <c r="AR111" s="198"/>
      <c r="AS111" s="198"/>
      <c r="AT111" s="198"/>
      <c r="AU111" s="198"/>
      <c r="AV111" s="198"/>
      <c r="AW111" s="198"/>
      <c r="AX111" s="198"/>
      <c r="AY111" s="198"/>
      <c r="AZ111" s="198"/>
      <c r="BA111" s="198"/>
      <c r="BB111" s="198"/>
      <c r="BC111" s="198"/>
      <c r="BD111" s="198"/>
      <c r="BE111" s="198"/>
      <c r="BF111" s="198"/>
      <c r="BG111" s="198"/>
      <c r="BH111" s="198"/>
      <c r="BI111" s="198"/>
      <c r="BJ111" s="997"/>
      <c r="BK111" s="178"/>
      <c r="BL111" s="190" t="s">
        <v>256</v>
      </c>
      <c r="BM111" s="191">
        <v>442500</v>
      </c>
      <c r="BN111" s="935"/>
      <c r="BO111" s="221">
        <v>4420</v>
      </c>
      <c r="BP111" s="193" t="s">
        <v>245</v>
      </c>
      <c r="BQ111" s="194" t="s">
        <v>246</v>
      </c>
      <c r="BR111" s="195" t="s">
        <v>244</v>
      </c>
      <c r="BS111" s="196" t="s">
        <v>247</v>
      </c>
      <c r="BT111" s="193" t="s">
        <v>244</v>
      </c>
      <c r="BU111" s="222">
        <v>2</v>
      </c>
      <c r="BV111" s="214"/>
      <c r="BW111" s="962"/>
      <c r="BX111" s="189" t="s">
        <v>258</v>
      </c>
      <c r="BY111" s="935"/>
      <c r="BZ111" s="1056"/>
      <c r="CA111" s="935"/>
      <c r="CB111" s="996"/>
      <c r="CC111" s="983"/>
      <c r="CD111" s="983"/>
      <c r="CE111" s="983"/>
      <c r="CF111" s="985"/>
      <c r="CG111" s="983"/>
      <c r="CH111" s="988"/>
      <c r="CI111" s="989"/>
      <c r="CJ111" s="1057"/>
      <c r="CK111" s="1053"/>
      <c r="CL111" s="989"/>
      <c r="CM111" s="1051"/>
      <c r="CN111" s="1052"/>
      <c r="CO111" s="1053"/>
      <c r="CP111" s="935"/>
      <c r="CQ111" s="1056"/>
      <c r="CR111" s="935"/>
      <c r="CS111" s="1015"/>
      <c r="CT111" s="935"/>
      <c r="CU111" s="1056"/>
      <c r="CV111" s="935"/>
      <c r="CW111" s="996"/>
      <c r="CX111" s="1018"/>
      <c r="CY111" s="983"/>
      <c r="CZ111" s="1018"/>
      <c r="DA111" s="985"/>
      <c r="DB111" s="1018"/>
      <c r="DC111" s="988"/>
      <c r="DD111" s="935"/>
      <c r="DE111" s="1024"/>
      <c r="DF111" s="1026"/>
      <c r="DG111" s="1026"/>
      <c r="DH111" s="1086"/>
      <c r="DI111" s="935"/>
      <c r="DJ111" s="1015"/>
      <c r="DK111" s="184"/>
      <c r="DL111" s="184"/>
    </row>
    <row r="112" spans="1:116" s="185" customFormat="1" ht="17.45" customHeight="1">
      <c r="A112" s="950" t="s">
        <v>190</v>
      </c>
      <c r="B112" s="1118"/>
      <c r="C112" s="1027" t="s">
        <v>299</v>
      </c>
      <c r="D112" s="948" t="s">
        <v>250</v>
      </c>
      <c r="E112" s="950" t="s">
        <v>291</v>
      </c>
      <c r="F112" s="177"/>
      <c r="G112" s="952">
        <v>167930</v>
      </c>
      <c r="H112" s="954">
        <v>247460</v>
      </c>
      <c r="I112" s="952">
        <v>164900</v>
      </c>
      <c r="J112" s="954">
        <v>244430</v>
      </c>
      <c r="K112" s="935" t="s">
        <v>244</v>
      </c>
      <c r="L112" s="931">
        <v>1560</v>
      </c>
      <c r="M112" s="933">
        <v>2350</v>
      </c>
      <c r="N112" s="938" t="s">
        <v>245</v>
      </c>
      <c r="O112" s="922" t="s">
        <v>246</v>
      </c>
      <c r="P112" s="922" t="s">
        <v>244</v>
      </c>
      <c r="Q112" s="919" t="s">
        <v>247</v>
      </c>
      <c r="R112" s="922" t="s">
        <v>244</v>
      </c>
      <c r="S112" s="925">
        <v>3.3</v>
      </c>
      <c r="T112" s="928">
        <v>2.2000000000000002</v>
      </c>
      <c r="U112" s="931">
        <v>1530</v>
      </c>
      <c r="V112" s="933">
        <v>2320</v>
      </c>
      <c r="W112" s="938" t="s">
        <v>245</v>
      </c>
      <c r="X112" s="922" t="s">
        <v>246</v>
      </c>
      <c r="Y112" s="922" t="s">
        <v>244</v>
      </c>
      <c r="Z112" s="919" t="s">
        <v>247</v>
      </c>
      <c r="AA112" s="922" t="s">
        <v>244</v>
      </c>
      <c r="AB112" s="925">
        <v>3.2</v>
      </c>
      <c r="AC112" s="959">
        <v>2.1</v>
      </c>
      <c r="AD112" s="997" t="s">
        <v>244</v>
      </c>
      <c r="AE112" s="1097">
        <v>159070</v>
      </c>
      <c r="AF112" s="1100">
        <v>79530</v>
      </c>
      <c r="AG112" s="1101">
        <v>1590</v>
      </c>
      <c r="AH112" s="1102">
        <v>790</v>
      </c>
      <c r="AI112" s="1103" t="s">
        <v>245</v>
      </c>
      <c r="AJ112" s="982" t="s">
        <v>246</v>
      </c>
      <c r="AK112" s="982" t="s">
        <v>244</v>
      </c>
      <c r="AL112" s="984" t="s">
        <v>247</v>
      </c>
      <c r="AM112" s="982" t="s">
        <v>244</v>
      </c>
      <c r="AN112" s="1104">
        <v>3</v>
      </c>
      <c r="AO112" s="959">
        <v>3.1</v>
      </c>
      <c r="AP112" s="972" t="s">
        <v>244</v>
      </c>
      <c r="AQ112" s="969">
        <v>143160</v>
      </c>
      <c r="AR112" s="972" t="s">
        <v>244</v>
      </c>
      <c r="AS112" s="973">
        <v>1430</v>
      </c>
      <c r="AT112" s="922" t="s">
        <v>245</v>
      </c>
      <c r="AU112" s="922" t="s">
        <v>246</v>
      </c>
      <c r="AV112" s="922" t="s">
        <v>244</v>
      </c>
      <c r="AW112" s="919" t="s">
        <v>247</v>
      </c>
      <c r="AX112" s="922" t="s">
        <v>244</v>
      </c>
      <c r="AY112" s="978">
        <v>3</v>
      </c>
      <c r="AZ112" s="972" t="s">
        <v>244</v>
      </c>
      <c r="BA112" s="969">
        <v>15900</v>
      </c>
      <c r="BB112" s="972" t="s">
        <v>244</v>
      </c>
      <c r="BC112" s="973">
        <v>150</v>
      </c>
      <c r="BD112" s="922" t="s">
        <v>245</v>
      </c>
      <c r="BE112" s="922" t="s">
        <v>246</v>
      </c>
      <c r="BF112" s="922" t="s">
        <v>244</v>
      </c>
      <c r="BG112" s="919" t="s">
        <v>247</v>
      </c>
      <c r="BH112" s="922" t="s">
        <v>244</v>
      </c>
      <c r="BI112" s="978">
        <v>2.9</v>
      </c>
      <c r="BJ112" s="993"/>
      <c r="BK112" s="178"/>
      <c r="BL112" s="190" t="s">
        <v>257</v>
      </c>
      <c r="BM112" s="191">
        <v>481000</v>
      </c>
      <c r="BN112" s="935"/>
      <c r="BO112" s="221">
        <v>4810</v>
      </c>
      <c r="BP112" s="193" t="s">
        <v>245</v>
      </c>
      <c r="BQ112" s="194" t="s">
        <v>246</v>
      </c>
      <c r="BR112" s="195" t="s">
        <v>244</v>
      </c>
      <c r="BS112" s="196" t="s">
        <v>247</v>
      </c>
      <c r="BT112" s="193" t="s">
        <v>244</v>
      </c>
      <c r="BU112" s="222">
        <v>2.1</v>
      </c>
      <c r="BV112" s="214"/>
      <c r="BW112" s="962"/>
      <c r="BX112" s="202" t="s">
        <v>260</v>
      </c>
      <c r="BY112" s="935" t="s">
        <v>244</v>
      </c>
      <c r="BZ112" s="1054">
        <v>30590</v>
      </c>
      <c r="CA112" s="935" t="s">
        <v>244</v>
      </c>
      <c r="CB112" s="994">
        <v>240</v>
      </c>
      <c r="CC112" s="982" t="s">
        <v>245</v>
      </c>
      <c r="CD112" s="982" t="s">
        <v>246</v>
      </c>
      <c r="CE112" s="982" t="s">
        <v>244</v>
      </c>
      <c r="CF112" s="984" t="s">
        <v>247</v>
      </c>
      <c r="CG112" s="982" t="s">
        <v>244</v>
      </c>
      <c r="CH112" s="986">
        <v>6.5</v>
      </c>
      <c r="CI112" s="989" t="s">
        <v>244</v>
      </c>
      <c r="CJ112" s="931">
        <v>2100</v>
      </c>
      <c r="CK112" s="1058">
        <v>2300</v>
      </c>
      <c r="CL112" s="989" t="s">
        <v>244</v>
      </c>
      <c r="CM112" s="1059" t="s">
        <v>292</v>
      </c>
      <c r="CN112" s="1060">
        <v>25700</v>
      </c>
      <c r="CO112" s="1058">
        <v>28600</v>
      </c>
      <c r="CP112" s="935" t="s">
        <v>249</v>
      </c>
      <c r="CQ112" s="1054">
        <v>1330</v>
      </c>
      <c r="CR112" s="935" t="s">
        <v>249</v>
      </c>
      <c r="CS112" s="1009" t="s">
        <v>300</v>
      </c>
      <c r="CT112" s="935" t="s">
        <v>249</v>
      </c>
      <c r="CU112" s="1054">
        <v>23390</v>
      </c>
      <c r="CV112" s="935" t="s">
        <v>201</v>
      </c>
      <c r="CW112" s="994">
        <v>230</v>
      </c>
      <c r="CX112" s="1016" t="s">
        <v>245</v>
      </c>
      <c r="CY112" s="982" t="s">
        <v>246</v>
      </c>
      <c r="CZ112" s="1016" t="s">
        <v>244</v>
      </c>
      <c r="DA112" s="984" t="s">
        <v>247</v>
      </c>
      <c r="DB112" s="1016" t="s">
        <v>244</v>
      </c>
      <c r="DC112" s="986">
        <v>1</v>
      </c>
      <c r="DD112" s="935" t="s">
        <v>249</v>
      </c>
      <c r="DE112" s="1019" t="s">
        <v>357</v>
      </c>
      <c r="DF112" s="1021" t="s">
        <v>357</v>
      </c>
      <c r="DG112" s="1021" t="s">
        <v>357</v>
      </c>
      <c r="DH112" s="1087" t="s">
        <v>357</v>
      </c>
      <c r="DI112" s="203"/>
      <c r="DJ112" s="1062" t="s">
        <v>301</v>
      </c>
      <c r="DK112" s="184"/>
      <c r="DL112" s="184"/>
    </row>
    <row r="113" spans="1:116" s="185" customFormat="1" ht="17.45" customHeight="1">
      <c r="A113" s="951"/>
      <c r="B113" s="1118"/>
      <c r="C113" s="1028"/>
      <c r="D113" s="949"/>
      <c r="E113" s="951"/>
      <c r="F113" s="177"/>
      <c r="G113" s="953"/>
      <c r="H113" s="955"/>
      <c r="I113" s="953"/>
      <c r="J113" s="955"/>
      <c r="K113" s="935"/>
      <c r="L113" s="932"/>
      <c r="M113" s="934"/>
      <c r="N113" s="939"/>
      <c r="O113" s="923"/>
      <c r="P113" s="923"/>
      <c r="Q113" s="920"/>
      <c r="R113" s="923"/>
      <c r="S113" s="926"/>
      <c r="T113" s="929"/>
      <c r="U113" s="932"/>
      <c r="V113" s="934"/>
      <c r="W113" s="939"/>
      <c r="X113" s="923"/>
      <c r="Y113" s="923"/>
      <c r="Z113" s="920"/>
      <c r="AA113" s="923"/>
      <c r="AB113" s="926"/>
      <c r="AC113" s="960"/>
      <c r="AD113" s="997"/>
      <c r="AE113" s="1098"/>
      <c r="AF113" s="966"/>
      <c r="AG113" s="968"/>
      <c r="AH113" s="934"/>
      <c r="AI113" s="939"/>
      <c r="AJ113" s="923"/>
      <c r="AK113" s="923"/>
      <c r="AL113" s="920"/>
      <c r="AM113" s="923"/>
      <c r="AN113" s="926"/>
      <c r="AO113" s="960"/>
      <c r="AP113" s="972"/>
      <c r="AQ113" s="970"/>
      <c r="AR113" s="972"/>
      <c r="AS113" s="974"/>
      <c r="AT113" s="923"/>
      <c r="AU113" s="923"/>
      <c r="AV113" s="923"/>
      <c r="AW113" s="920"/>
      <c r="AX113" s="923"/>
      <c r="AY113" s="979"/>
      <c r="AZ113" s="972"/>
      <c r="BA113" s="970"/>
      <c r="BB113" s="972"/>
      <c r="BC113" s="974"/>
      <c r="BD113" s="923"/>
      <c r="BE113" s="923"/>
      <c r="BF113" s="923"/>
      <c r="BG113" s="920"/>
      <c r="BH113" s="923"/>
      <c r="BI113" s="979"/>
      <c r="BJ113" s="993"/>
      <c r="BK113" s="178"/>
      <c r="BL113" s="190" t="s">
        <v>259</v>
      </c>
      <c r="BM113" s="191">
        <v>519500</v>
      </c>
      <c r="BN113" s="935"/>
      <c r="BO113" s="221">
        <v>5190</v>
      </c>
      <c r="BP113" s="193" t="s">
        <v>245</v>
      </c>
      <c r="BQ113" s="194" t="s">
        <v>246</v>
      </c>
      <c r="BR113" s="195" t="s">
        <v>244</v>
      </c>
      <c r="BS113" s="196" t="s">
        <v>247</v>
      </c>
      <c r="BT113" s="193" t="s">
        <v>244</v>
      </c>
      <c r="BU113" s="222">
        <v>2.1</v>
      </c>
      <c r="BV113" s="214"/>
      <c r="BW113" s="962"/>
      <c r="BX113" s="189"/>
      <c r="BY113" s="935"/>
      <c r="BZ113" s="1055"/>
      <c r="CA113" s="935"/>
      <c r="CB113" s="995"/>
      <c r="CC113" s="923"/>
      <c r="CD113" s="923"/>
      <c r="CE113" s="923"/>
      <c r="CF113" s="920"/>
      <c r="CG113" s="923"/>
      <c r="CH113" s="987"/>
      <c r="CI113" s="989"/>
      <c r="CJ113" s="932"/>
      <c r="CK113" s="1013"/>
      <c r="CL113" s="989"/>
      <c r="CM113" s="1011"/>
      <c r="CN113" s="1012"/>
      <c r="CO113" s="1013"/>
      <c r="CP113" s="935"/>
      <c r="CQ113" s="1055"/>
      <c r="CR113" s="935"/>
      <c r="CS113" s="1010"/>
      <c r="CT113" s="935"/>
      <c r="CU113" s="1055"/>
      <c r="CV113" s="935"/>
      <c r="CW113" s="995"/>
      <c r="CX113" s="1017"/>
      <c r="CY113" s="923"/>
      <c r="CZ113" s="1017"/>
      <c r="DA113" s="920"/>
      <c r="DB113" s="1017"/>
      <c r="DC113" s="987"/>
      <c r="DD113" s="935"/>
      <c r="DE113" s="1020"/>
      <c r="DF113" s="1022"/>
      <c r="DG113" s="1022"/>
      <c r="DH113" s="1083"/>
      <c r="DI113" s="203"/>
      <c r="DJ113" s="1063"/>
      <c r="DK113" s="184"/>
      <c r="DL113" s="184"/>
    </row>
    <row r="114" spans="1:116" s="185" customFormat="1" ht="17.45" customHeight="1">
      <c r="A114" s="951"/>
      <c r="B114" s="1118"/>
      <c r="C114" s="1028"/>
      <c r="D114" s="949"/>
      <c r="E114" s="951"/>
      <c r="F114" s="177"/>
      <c r="G114" s="953"/>
      <c r="H114" s="955"/>
      <c r="I114" s="953"/>
      <c r="J114" s="955"/>
      <c r="K114" s="935"/>
      <c r="L114" s="932"/>
      <c r="M114" s="934"/>
      <c r="N114" s="939"/>
      <c r="O114" s="923"/>
      <c r="P114" s="923"/>
      <c r="Q114" s="920"/>
      <c r="R114" s="923"/>
      <c r="S114" s="926"/>
      <c r="T114" s="929"/>
      <c r="U114" s="932"/>
      <c r="V114" s="934"/>
      <c r="W114" s="939"/>
      <c r="X114" s="923"/>
      <c r="Y114" s="923"/>
      <c r="Z114" s="920"/>
      <c r="AA114" s="923"/>
      <c r="AB114" s="926"/>
      <c r="AC114" s="960"/>
      <c r="AD114" s="997"/>
      <c r="AE114" s="1098"/>
      <c r="AF114" s="966"/>
      <c r="AG114" s="968"/>
      <c r="AH114" s="934"/>
      <c r="AI114" s="939"/>
      <c r="AJ114" s="923"/>
      <c r="AK114" s="923"/>
      <c r="AL114" s="920"/>
      <c r="AM114" s="923"/>
      <c r="AN114" s="926"/>
      <c r="AO114" s="960"/>
      <c r="AP114" s="972"/>
      <c r="AQ114" s="970"/>
      <c r="AR114" s="972"/>
      <c r="AS114" s="974"/>
      <c r="AT114" s="923"/>
      <c r="AU114" s="923"/>
      <c r="AV114" s="923"/>
      <c r="AW114" s="920"/>
      <c r="AX114" s="923"/>
      <c r="AY114" s="979"/>
      <c r="AZ114" s="972"/>
      <c r="BA114" s="970"/>
      <c r="BB114" s="972"/>
      <c r="BC114" s="974"/>
      <c r="BD114" s="923"/>
      <c r="BE114" s="923"/>
      <c r="BF114" s="923"/>
      <c r="BG114" s="920"/>
      <c r="BH114" s="923"/>
      <c r="BI114" s="979"/>
      <c r="BJ114" s="993"/>
      <c r="BK114" s="178"/>
      <c r="BL114" s="190" t="s">
        <v>261</v>
      </c>
      <c r="BM114" s="191">
        <v>558000</v>
      </c>
      <c r="BN114" s="935"/>
      <c r="BO114" s="221">
        <v>5580</v>
      </c>
      <c r="BP114" s="193" t="s">
        <v>245</v>
      </c>
      <c r="BQ114" s="194" t="s">
        <v>246</v>
      </c>
      <c r="BR114" s="195" t="s">
        <v>244</v>
      </c>
      <c r="BS114" s="196" t="s">
        <v>247</v>
      </c>
      <c r="BT114" s="193" t="s">
        <v>244</v>
      </c>
      <c r="BU114" s="222">
        <v>2.2000000000000002</v>
      </c>
      <c r="BV114" s="214"/>
      <c r="BW114" s="962"/>
      <c r="BX114" s="189"/>
      <c r="BY114" s="935"/>
      <c r="BZ114" s="1055"/>
      <c r="CA114" s="935"/>
      <c r="CB114" s="995"/>
      <c r="CC114" s="923"/>
      <c r="CD114" s="923"/>
      <c r="CE114" s="923"/>
      <c r="CF114" s="920"/>
      <c r="CG114" s="923"/>
      <c r="CH114" s="987"/>
      <c r="CI114" s="989"/>
      <c r="CJ114" s="932"/>
      <c r="CK114" s="1013"/>
      <c r="CL114" s="989"/>
      <c r="CM114" s="1011" t="s">
        <v>295</v>
      </c>
      <c r="CN114" s="1012">
        <v>14200</v>
      </c>
      <c r="CO114" s="1013">
        <v>15700</v>
      </c>
      <c r="CP114" s="935"/>
      <c r="CQ114" s="1055"/>
      <c r="CR114" s="935"/>
      <c r="CS114" s="1010"/>
      <c r="CT114" s="935"/>
      <c r="CU114" s="1055"/>
      <c r="CV114" s="935"/>
      <c r="CW114" s="995"/>
      <c r="CX114" s="1017"/>
      <c r="CY114" s="923"/>
      <c r="CZ114" s="1017"/>
      <c r="DA114" s="920"/>
      <c r="DB114" s="1017"/>
      <c r="DC114" s="987"/>
      <c r="DD114" s="935"/>
      <c r="DE114" s="1020"/>
      <c r="DF114" s="1022"/>
      <c r="DG114" s="1022"/>
      <c r="DH114" s="1083"/>
      <c r="DI114" s="203"/>
      <c r="DJ114" s="204" t="s">
        <v>302</v>
      </c>
      <c r="DK114" s="184"/>
      <c r="DL114" s="184"/>
    </row>
    <row r="115" spans="1:116" s="185" customFormat="1" ht="17.45" customHeight="1">
      <c r="A115" s="1089"/>
      <c r="B115" s="1118"/>
      <c r="C115" s="1028"/>
      <c r="D115" s="949"/>
      <c r="E115" s="1089"/>
      <c r="F115" s="177"/>
      <c r="G115" s="1090"/>
      <c r="H115" s="1091"/>
      <c r="I115" s="1090"/>
      <c r="J115" s="1091"/>
      <c r="K115" s="935"/>
      <c r="L115" s="1092"/>
      <c r="M115" s="1093"/>
      <c r="N115" s="940"/>
      <c r="O115" s="924"/>
      <c r="P115" s="924"/>
      <c r="Q115" s="921"/>
      <c r="R115" s="924"/>
      <c r="S115" s="927"/>
      <c r="T115" s="930"/>
      <c r="U115" s="932"/>
      <c r="V115" s="934"/>
      <c r="W115" s="940"/>
      <c r="X115" s="924"/>
      <c r="Y115" s="924"/>
      <c r="Z115" s="921"/>
      <c r="AA115" s="924"/>
      <c r="AB115" s="927"/>
      <c r="AC115" s="961"/>
      <c r="AD115" s="997"/>
      <c r="AE115" s="1099"/>
      <c r="AF115" s="1096"/>
      <c r="AG115" s="1094"/>
      <c r="AH115" s="1093"/>
      <c r="AI115" s="940"/>
      <c r="AJ115" s="924"/>
      <c r="AK115" s="924"/>
      <c r="AL115" s="921"/>
      <c r="AM115" s="924"/>
      <c r="AN115" s="927"/>
      <c r="AO115" s="961"/>
      <c r="AP115" s="972"/>
      <c r="AQ115" s="971"/>
      <c r="AR115" s="972"/>
      <c r="AS115" s="975"/>
      <c r="AT115" s="976"/>
      <c r="AU115" s="976"/>
      <c r="AV115" s="976"/>
      <c r="AW115" s="977"/>
      <c r="AX115" s="976"/>
      <c r="AY115" s="980"/>
      <c r="AZ115" s="972"/>
      <c r="BA115" s="971"/>
      <c r="BB115" s="972"/>
      <c r="BC115" s="975"/>
      <c r="BD115" s="976"/>
      <c r="BE115" s="976"/>
      <c r="BF115" s="976"/>
      <c r="BG115" s="977"/>
      <c r="BH115" s="976"/>
      <c r="BI115" s="980"/>
      <c r="BJ115" s="993"/>
      <c r="BK115" s="178"/>
      <c r="BL115" s="190" t="s">
        <v>262</v>
      </c>
      <c r="BM115" s="191">
        <v>596500</v>
      </c>
      <c r="BN115" s="935"/>
      <c r="BO115" s="221">
        <v>5960</v>
      </c>
      <c r="BP115" s="193" t="s">
        <v>245</v>
      </c>
      <c r="BQ115" s="194" t="s">
        <v>246</v>
      </c>
      <c r="BR115" s="195" t="s">
        <v>244</v>
      </c>
      <c r="BS115" s="196" t="s">
        <v>247</v>
      </c>
      <c r="BT115" s="193" t="s">
        <v>244</v>
      </c>
      <c r="BU115" s="222">
        <v>2</v>
      </c>
      <c r="BV115" s="214"/>
      <c r="BW115" s="962"/>
      <c r="BX115" s="189"/>
      <c r="BY115" s="935"/>
      <c r="BZ115" s="1055"/>
      <c r="CA115" s="935"/>
      <c r="CB115" s="995"/>
      <c r="CC115" s="923"/>
      <c r="CD115" s="923"/>
      <c r="CE115" s="923"/>
      <c r="CF115" s="920"/>
      <c r="CG115" s="923"/>
      <c r="CH115" s="987"/>
      <c r="CI115" s="989"/>
      <c r="CJ115" s="932"/>
      <c r="CK115" s="1013"/>
      <c r="CL115" s="989"/>
      <c r="CM115" s="1011"/>
      <c r="CN115" s="1012"/>
      <c r="CO115" s="1013"/>
      <c r="CP115" s="935"/>
      <c r="CQ115" s="1055"/>
      <c r="CR115" s="935"/>
      <c r="CS115" s="1010"/>
      <c r="CT115" s="935"/>
      <c r="CU115" s="1055"/>
      <c r="CV115" s="935"/>
      <c r="CW115" s="995"/>
      <c r="CX115" s="1017"/>
      <c r="CY115" s="923"/>
      <c r="CZ115" s="1017"/>
      <c r="DA115" s="920"/>
      <c r="DB115" s="1017"/>
      <c r="DC115" s="987"/>
      <c r="DD115" s="935"/>
      <c r="DE115" s="1020"/>
      <c r="DF115" s="1022"/>
      <c r="DG115" s="1022"/>
      <c r="DH115" s="1083"/>
      <c r="DI115" s="203"/>
      <c r="DJ115" s="205">
        <v>0.8</v>
      </c>
      <c r="DK115" s="184"/>
      <c r="DL115" s="184"/>
    </row>
    <row r="116" spans="1:116" s="185" customFormat="1" ht="17.45" customHeight="1">
      <c r="A116" s="1002" t="s">
        <v>191</v>
      </c>
      <c r="B116" s="1118"/>
      <c r="C116" s="1028"/>
      <c r="D116" s="949"/>
      <c r="E116" s="1002" t="s">
        <v>50</v>
      </c>
      <c r="F116" s="177"/>
      <c r="G116" s="1003">
        <v>247460</v>
      </c>
      <c r="H116" s="1004"/>
      <c r="I116" s="1003">
        <v>244430</v>
      </c>
      <c r="J116" s="1004"/>
      <c r="K116" s="935" t="s">
        <v>244</v>
      </c>
      <c r="L116" s="1047">
        <v>2350</v>
      </c>
      <c r="M116" s="1043"/>
      <c r="N116" s="939" t="s">
        <v>245</v>
      </c>
      <c r="O116" s="923" t="s">
        <v>246</v>
      </c>
      <c r="P116" s="923" t="s">
        <v>244</v>
      </c>
      <c r="Q116" s="920" t="s">
        <v>247</v>
      </c>
      <c r="R116" s="923" t="s">
        <v>244</v>
      </c>
      <c r="S116" s="1033">
        <v>2.2000000000000002</v>
      </c>
      <c r="T116" s="1034"/>
      <c r="U116" s="1047">
        <v>2320</v>
      </c>
      <c r="V116" s="1043"/>
      <c r="W116" s="939" t="s">
        <v>245</v>
      </c>
      <c r="X116" s="923" t="s">
        <v>246</v>
      </c>
      <c r="Y116" s="923" t="s">
        <v>244</v>
      </c>
      <c r="Z116" s="920" t="s">
        <v>247</v>
      </c>
      <c r="AA116" s="923" t="s">
        <v>244</v>
      </c>
      <c r="AB116" s="1033">
        <v>2.1</v>
      </c>
      <c r="AC116" s="979"/>
      <c r="AD116" s="997" t="s">
        <v>244</v>
      </c>
      <c r="AE116" s="1105">
        <v>79530</v>
      </c>
      <c r="AF116" s="1038"/>
      <c r="AG116" s="1041">
        <v>790</v>
      </c>
      <c r="AH116" s="1043"/>
      <c r="AI116" s="939" t="s">
        <v>245</v>
      </c>
      <c r="AJ116" s="923" t="s">
        <v>246</v>
      </c>
      <c r="AK116" s="923" t="s">
        <v>244</v>
      </c>
      <c r="AL116" s="920" t="s">
        <v>247</v>
      </c>
      <c r="AM116" s="923" t="s">
        <v>244</v>
      </c>
      <c r="AN116" s="1033">
        <v>3.1</v>
      </c>
      <c r="AO116" s="979"/>
      <c r="AP116" s="198"/>
      <c r="AQ116" s="198"/>
      <c r="AR116" s="198"/>
      <c r="AS116" s="198"/>
      <c r="AT116" s="198"/>
      <c r="AU116" s="198"/>
      <c r="AV116" s="198"/>
      <c r="AW116" s="198"/>
      <c r="AX116" s="198"/>
      <c r="AY116" s="198"/>
      <c r="AZ116" s="198"/>
      <c r="BA116" s="198"/>
      <c r="BB116" s="198"/>
      <c r="BC116" s="198"/>
      <c r="BD116" s="198"/>
      <c r="BE116" s="198"/>
      <c r="BF116" s="198"/>
      <c r="BG116" s="198"/>
      <c r="BH116" s="198"/>
      <c r="BI116" s="198"/>
      <c r="BJ116" s="997"/>
      <c r="BK116" s="178"/>
      <c r="BL116" s="190" t="s">
        <v>303</v>
      </c>
      <c r="BM116" s="191">
        <v>635000</v>
      </c>
      <c r="BN116" s="935"/>
      <c r="BO116" s="221">
        <v>6350</v>
      </c>
      <c r="BP116" s="193" t="s">
        <v>245</v>
      </c>
      <c r="BQ116" s="194" t="s">
        <v>246</v>
      </c>
      <c r="BR116" s="195" t="s">
        <v>244</v>
      </c>
      <c r="BS116" s="196" t="s">
        <v>247</v>
      </c>
      <c r="BT116" s="193" t="s">
        <v>244</v>
      </c>
      <c r="BU116" s="222">
        <v>2.1</v>
      </c>
      <c r="BV116" s="214"/>
      <c r="BW116" s="962"/>
      <c r="BX116" s="189"/>
      <c r="BY116" s="935"/>
      <c r="BZ116" s="1055"/>
      <c r="CA116" s="935"/>
      <c r="CB116" s="995"/>
      <c r="CC116" s="923"/>
      <c r="CD116" s="923"/>
      <c r="CE116" s="923"/>
      <c r="CF116" s="920"/>
      <c r="CG116" s="923"/>
      <c r="CH116" s="987"/>
      <c r="CI116" s="989"/>
      <c r="CJ116" s="932"/>
      <c r="CK116" s="1013"/>
      <c r="CL116" s="989"/>
      <c r="CM116" s="1011" t="s">
        <v>297</v>
      </c>
      <c r="CN116" s="1012">
        <v>12300</v>
      </c>
      <c r="CO116" s="1013">
        <v>13700</v>
      </c>
      <c r="CP116" s="935"/>
      <c r="CQ116" s="1055"/>
      <c r="CR116" s="935"/>
      <c r="CS116" s="1014">
        <v>0.09</v>
      </c>
      <c r="CT116" s="935"/>
      <c r="CU116" s="1055"/>
      <c r="CV116" s="935"/>
      <c r="CW116" s="995"/>
      <c r="CX116" s="1017"/>
      <c r="CY116" s="923"/>
      <c r="CZ116" s="1017"/>
      <c r="DA116" s="920"/>
      <c r="DB116" s="1017"/>
      <c r="DC116" s="987"/>
      <c r="DD116" s="935"/>
      <c r="DE116" s="1023">
        <v>0.02</v>
      </c>
      <c r="DF116" s="1025">
        <v>0.03</v>
      </c>
      <c r="DG116" s="1025">
        <v>0.05</v>
      </c>
      <c r="DH116" s="1085">
        <v>0.06</v>
      </c>
      <c r="DI116" s="203"/>
      <c r="DJ116" s="204" t="s">
        <v>304</v>
      </c>
      <c r="DK116" s="184"/>
      <c r="DL116" s="184"/>
    </row>
    <row r="117" spans="1:116" s="185" customFormat="1" ht="17.45" customHeight="1">
      <c r="A117" s="951"/>
      <c r="B117" s="1118"/>
      <c r="C117" s="1028"/>
      <c r="D117" s="949"/>
      <c r="E117" s="951"/>
      <c r="F117" s="177"/>
      <c r="G117" s="991"/>
      <c r="H117" s="1005"/>
      <c r="I117" s="991"/>
      <c r="J117" s="1005"/>
      <c r="K117" s="935"/>
      <c r="L117" s="1000"/>
      <c r="M117" s="1044"/>
      <c r="N117" s="939"/>
      <c r="O117" s="923"/>
      <c r="P117" s="923"/>
      <c r="Q117" s="920"/>
      <c r="R117" s="923"/>
      <c r="S117" s="1034"/>
      <c r="T117" s="1034"/>
      <c r="U117" s="1000"/>
      <c r="V117" s="1044"/>
      <c r="W117" s="939"/>
      <c r="X117" s="923"/>
      <c r="Y117" s="923"/>
      <c r="Z117" s="920"/>
      <c r="AA117" s="923"/>
      <c r="AB117" s="1034"/>
      <c r="AC117" s="979"/>
      <c r="AD117" s="997"/>
      <c r="AE117" s="1106"/>
      <c r="AF117" s="1039"/>
      <c r="AG117" s="1042"/>
      <c r="AH117" s="1044"/>
      <c r="AI117" s="939"/>
      <c r="AJ117" s="923"/>
      <c r="AK117" s="923"/>
      <c r="AL117" s="920"/>
      <c r="AM117" s="923"/>
      <c r="AN117" s="1034"/>
      <c r="AO117" s="979"/>
      <c r="AP117" s="198"/>
      <c r="AQ117" s="198"/>
      <c r="AR117" s="198"/>
      <c r="AS117" s="198"/>
      <c r="AT117" s="198"/>
      <c r="AU117" s="198"/>
      <c r="AV117" s="198"/>
      <c r="AW117" s="198"/>
      <c r="AX117" s="198"/>
      <c r="AY117" s="198"/>
      <c r="AZ117" s="198"/>
      <c r="BA117" s="198"/>
      <c r="BB117" s="198"/>
      <c r="BC117" s="198"/>
      <c r="BD117" s="198"/>
      <c r="BE117" s="198"/>
      <c r="BF117" s="198"/>
      <c r="BG117" s="198"/>
      <c r="BH117" s="198"/>
      <c r="BI117" s="198"/>
      <c r="BJ117" s="997"/>
      <c r="BK117" s="178"/>
      <c r="BL117" s="190" t="s">
        <v>263</v>
      </c>
      <c r="BM117" s="191">
        <v>673500</v>
      </c>
      <c r="BN117" s="935"/>
      <c r="BO117" s="221">
        <v>6730</v>
      </c>
      <c r="BP117" s="193" t="s">
        <v>245</v>
      </c>
      <c r="BQ117" s="194" t="s">
        <v>246</v>
      </c>
      <c r="BR117" s="195" t="s">
        <v>244</v>
      </c>
      <c r="BS117" s="196" t="s">
        <v>247</v>
      </c>
      <c r="BT117" s="193" t="s">
        <v>244</v>
      </c>
      <c r="BU117" s="222">
        <v>2.1</v>
      </c>
      <c r="BV117" s="214"/>
      <c r="BW117" s="962"/>
      <c r="BX117" s="189"/>
      <c r="BY117" s="935"/>
      <c r="BZ117" s="1055"/>
      <c r="CA117" s="935"/>
      <c r="CB117" s="995"/>
      <c r="CC117" s="923"/>
      <c r="CD117" s="923"/>
      <c r="CE117" s="923"/>
      <c r="CF117" s="920"/>
      <c r="CG117" s="923"/>
      <c r="CH117" s="987"/>
      <c r="CI117" s="989"/>
      <c r="CJ117" s="932"/>
      <c r="CK117" s="1013"/>
      <c r="CL117" s="989"/>
      <c r="CM117" s="1011"/>
      <c r="CN117" s="1012"/>
      <c r="CO117" s="1013"/>
      <c r="CP117" s="935"/>
      <c r="CQ117" s="1055"/>
      <c r="CR117" s="935"/>
      <c r="CS117" s="1014"/>
      <c r="CT117" s="935"/>
      <c r="CU117" s="1055"/>
      <c r="CV117" s="935"/>
      <c r="CW117" s="995"/>
      <c r="CX117" s="1017"/>
      <c r="CY117" s="923"/>
      <c r="CZ117" s="1017"/>
      <c r="DA117" s="920"/>
      <c r="DB117" s="1017"/>
      <c r="DC117" s="987"/>
      <c r="DD117" s="935"/>
      <c r="DE117" s="1023"/>
      <c r="DF117" s="1025"/>
      <c r="DG117" s="1025"/>
      <c r="DH117" s="1085"/>
      <c r="DI117" s="203"/>
      <c r="DJ117" s="205">
        <v>0.75</v>
      </c>
      <c r="DK117" s="184"/>
      <c r="DL117" s="184"/>
    </row>
    <row r="118" spans="1:116" s="185" customFormat="1" ht="17.45" customHeight="1">
      <c r="A118" s="951"/>
      <c r="B118" s="1118"/>
      <c r="C118" s="1028"/>
      <c r="D118" s="949"/>
      <c r="E118" s="951"/>
      <c r="F118" s="177"/>
      <c r="G118" s="991"/>
      <c r="H118" s="1005"/>
      <c r="I118" s="991"/>
      <c r="J118" s="1005"/>
      <c r="K118" s="935"/>
      <c r="L118" s="1000"/>
      <c r="M118" s="1044"/>
      <c r="N118" s="939"/>
      <c r="O118" s="923"/>
      <c r="P118" s="923"/>
      <c r="Q118" s="920"/>
      <c r="R118" s="923"/>
      <c r="S118" s="1034"/>
      <c r="T118" s="1034"/>
      <c r="U118" s="1000"/>
      <c r="V118" s="1044"/>
      <c r="W118" s="939"/>
      <c r="X118" s="923"/>
      <c r="Y118" s="923"/>
      <c r="Z118" s="920"/>
      <c r="AA118" s="923"/>
      <c r="AB118" s="1034"/>
      <c r="AC118" s="979"/>
      <c r="AD118" s="997"/>
      <c r="AE118" s="1106"/>
      <c r="AF118" s="1039"/>
      <c r="AG118" s="1042"/>
      <c r="AH118" s="1044"/>
      <c r="AI118" s="939"/>
      <c r="AJ118" s="923"/>
      <c r="AK118" s="923"/>
      <c r="AL118" s="920"/>
      <c r="AM118" s="923"/>
      <c r="AN118" s="1034"/>
      <c r="AO118" s="979"/>
      <c r="AP118" s="198"/>
      <c r="AQ118" s="198"/>
      <c r="AR118" s="198"/>
      <c r="AS118" s="198"/>
      <c r="AT118" s="198"/>
      <c r="AU118" s="198"/>
      <c r="AV118" s="198"/>
      <c r="AW118" s="198"/>
      <c r="AX118" s="198"/>
      <c r="AY118" s="198"/>
      <c r="AZ118" s="198"/>
      <c r="BA118" s="198"/>
      <c r="BB118" s="198"/>
      <c r="BC118" s="198"/>
      <c r="BD118" s="198"/>
      <c r="BE118" s="198"/>
      <c r="BF118" s="198"/>
      <c r="BG118" s="198"/>
      <c r="BH118" s="198"/>
      <c r="BI118" s="198"/>
      <c r="BJ118" s="997"/>
      <c r="BK118" s="178"/>
      <c r="BL118" s="190" t="s">
        <v>264</v>
      </c>
      <c r="BM118" s="191">
        <v>712000</v>
      </c>
      <c r="BN118" s="935"/>
      <c r="BO118" s="221">
        <v>7120</v>
      </c>
      <c r="BP118" s="193" t="s">
        <v>245</v>
      </c>
      <c r="BQ118" s="194" t="s">
        <v>246</v>
      </c>
      <c r="BR118" s="195" t="s">
        <v>244</v>
      </c>
      <c r="BS118" s="196" t="s">
        <v>247</v>
      </c>
      <c r="BT118" s="193" t="s">
        <v>244</v>
      </c>
      <c r="BU118" s="222">
        <v>2.2000000000000002</v>
      </c>
      <c r="BV118" s="214"/>
      <c r="BW118" s="962"/>
      <c r="BX118" s="189"/>
      <c r="BY118" s="935"/>
      <c r="BZ118" s="1055"/>
      <c r="CA118" s="935"/>
      <c r="CB118" s="995"/>
      <c r="CC118" s="923"/>
      <c r="CD118" s="923"/>
      <c r="CE118" s="923"/>
      <c r="CF118" s="920"/>
      <c r="CG118" s="923"/>
      <c r="CH118" s="987"/>
      <c r="CI118" s="989"/>
      <c r="CJ118" s="932"/>
      <c r="CK118" s="1013"/>
      <c r="CL118" s="989"/>
      <c r="CM118" s="1011" t="s">
        <v>298</v>
      </c>
      <c r="CN118" s="1012">
        <v>11000</v>
      </c>
      <c r="CO118" s="1013">
        <v>12300</v>
      </c>
      <c r="CP118" s="935"/>
      <c r="CQ118" s="1055"/>
      <c r="CR118" s="935"/>
      <c r="CS118" s="1014"/>
      <c r="CT118" s="935"/>
      <c r="CU118" s="1055"/>
      <c r="CV118" s="935"/>
      <c r="CW118" s="995"/>
      <c r="CX118" s="1017"/>
      <c r="CY118" s="923"/>
      <c r="CZ118" s="1017"/>
      <c r="DA118" s="920"/>
      <c r="DB118" s="1017"/>
      <c r="DC118" s="987"/>
      <c r="DD118" s="935"/>
      <c r="DE118" s="1023"/>
      <c r="DF118" s="1025"/>
      <c r="DG118" s="1025"/>
      <c r="DH118" s="1085"/>
      <c r="DI118" s="203"/>
      <c r="DJ118" s="204" t="s">
        <v>305</v>
      </c>
      <c r="DK118" s="184"/>
      <c r="DL118" s="184"/>
    </row>
    <row r="119" spans="1:116" s="185" customFormat="1" ht="17.45" customHeight="1">
      <c r="A119" s="1064"/>
      <c r="B119" s="1119"/>
      <c r="C119" s="1029"/>
      <c r="D119" s="1030"/>
      <c r="E119" s="1064"/>
      <c r="F119" s="177"/>
      <c r="G119" s="992"/>
      <c r="H119" s="1006"/>
      <c r="I119" s="992"/>
      <c r="J119" s="1006"/>
      <c r="K119" s="935"/>
      <c r="L119" s="1048"/>
      <c r="M119" s="1045"/>
      <c r="N119" s="1046"/>
      <c r="O119" s="1031"/>
      <c r="P119" s="1031"/>
      <c r="Q119" s="1032"/>
      <c r="R119" s="1031"/>
      <c r="S119" s="1035"/>
      <c r="T119" s="1035"/>
      <c r="U119" s="1048"/>
      <c r="V119" s="1045"/>
      <c r="W119" s="1046"/>
      <c r="X119" s="1031"/>
      <c r="Y119" s="1031"/>
      <c r="Z119" s="1032"/>
      <c r="AA119" s="1031"/>
      <c r="AB119" s="1035"/>
      <c r="AC119" s="980"/>
      <c r="AD119" s="997"/>
      <c r="AE119" s="1107"/>
      <c r="AF119" s="1108"/>
      <c r="AG119" s="1109"/>
      <c r="AH119" s="1111"/>
      <c r="AI119" s="1112"/>
      <c r="AJ119" s="983"/>
      <c r="AK119" s="983"/>
      <c r="AL119" s="985"/>
      <c r="AM119" s="983"/>
      <c r="AN119" s="1110"/>
      <c r="AO119" s="980"/>
      <c r="AP119" s="198"/>
      <c r="AQ119" s="198"/>
      <c r="AR119" s="198"/>
      <c r="AS119" s="198"/>
      <c r="AT119" s="198"/>
      <c r="AU119" s="198"/>
      <c r="AV119" s="198"/>
      <c r="AW119" s="198"/>
      <c r="AX119" s="198"/>
      <c r="AY119" s="198"/>
      <c r="AZ119" s="198"/>
      <c r="BA119" s="198"/>
      <c r="BB119" s="198"/>
      <c r="BC119" s="198"/>
      <c r="BD119" s="198"/>
      <c r="BE119" s="198"/>
      <c r="BF119" s="198"/>
      <c r="BG119" s="198"/>
      <c r="BH119" s="198"/>
      <c r="BI119" s="198"/>
      <c r="BJ119" s="997"/>
      <c r="BK119" s="178"/>
      <c r="BL119" s="206" t="s">
        <v>265</v>
      </c>
      <c r="BM119" s="207">
        <v>750500</v>
      </c>
      <c r="BN119" s="935"/>
      <c r="BO119" s="225">
        <v>7500</v>
      </c>
      <c r="BP119" s="226" t="s">
        <v>245</v>
      </c>
      <c r="BQ119" s="227" t="s">
        <v>246</v>
      </c>
      <c r="BR119" s="228" t="s">
        <v>244</v>
      </c>
      <c r="BS119" s="229" t="s">
        <v>247</v>
      </c>
      <c r="BT119" s="226" t="s">
        <v>244</v>
      </c>
      <c r="BU119" s="230">
        <v>2.2000000000000002</v>
      </c>
      <c r="BV119" s="214"/>
      <c r="BW119" s="962"/>
      <c r="BX119" s="231"/>
      <c r="BY119" s="935"/>
      <c r="BZ119" s="1056"/>
      <c r="CA119" s="935"/>
      <c r="CB119" s="996"/>
      <c r="CC119" s="983"/>
      <c r="CD119" s="983"/>
      <c r="CE119" s="983"/>
      <c r="CF119" s="985"/>
      <c r="CG119" s="983"/>
      <c r="CH119" s="988"/>
      <c r="CI119" s="989"/>
      <c r="CJ119" s="1057"/>
      <c r="CK119" s="1053"/>
      <c r="CL119" s="989"/>
      <c r="CM119" s="1051"/>
      <c r="CN119" s="1052"/>
      <c r="CO119" s="1053"/>
      <c r="CP119" s="935"/>
      <c r="CQ119" s="1056"/>
      <c r="CR119" s="935"/>
      <c r="CS119" s="1015"/>
      <c r="CT119" s="935"/>
      <c r="CU119" s="1056"/>
      <c r="CV119" s="935"/>
      <c r="CW119" s="996"/>
      <c r="CX119" s="1018"/>
      <c r="CY119" s="983"/>
      <c r="CZ119" s="1018"/>
      <c r="DA119" s="985"/>
      <c r="DB119" s="1018"/>
      <c r="DC119" s="988"/>
      <c r="DD119" s="935"/>
      <c r="DE119" s="1024"/>
      <c r="DF119" s="1026"/>
      <c r="DG119" s="1026"/>
      <c r="DH119" s="1086"/>
      <c r="DI119" s="203"/>
      <c r="DJ119" s="205">
        <v>0.7</v>
      </c>
      <c r="DK119" s="184"/>
      <c r="DL119" s="184"/>
    </row>
    <row r="120" spans="1:116" s="185" customFormat="1" ht="17.45" customHeight="1">
      <c r="A120" s="950" t="s">
        <v>192</v>
      </c>
      <c r="B120" s="1117" t="s">
        <v>272</v>
      </c>
      <c r="C120" s="946" t="s">
        <v>290</v>
      </c>
      <c r="D120" s="948" t="s">
        <v>250</v>
      </c>
      <c r="E120" s="950" t="s">
        <v>291</v>
      </c>
      <c r="F120" s="177"/>
      <c r="G120" s="952">
        <v>208130</v>
      </c>
      <c r="H120" s="954">
        <v>285590</v>
      </c>
      <c r="I120" s="952">
        <v>203320</v>
      </c>
      <c r="J120" s="954">
        <v>280780</v>
      </c>
      <c r="K120" s="993" t="s">
        <v>244</v>
      </c>
      <c r="L120" s="931">
        <v>1960</v>
      </c>
      <c r="M120" s="933">
        <v>2730</v>
      </c>
      <c r="N120" s="938" t="s">
        <v>245</v>
      </c>
      <c r="O120" s="922" t="s">
        <v>246</v>
      </c>
      <c r="P120" s="922" t="s">
        <v>244</v>
      </c>
      <c r="Q120" s="919" t="s">
        <v>247</v>
      </c>
      <c r="R120" s="922" t="s">
        <v>244</v>
      </c>
      <c r="S120" s="925">
        <v>3.5</v>
      </c>
      <c r="T120" s="928">
        <v>2.5</v>
      </c>
      <c r="U120" s="931">
        <v>1910</v>
      </c>
      <c r="V120" s="933">
        <v>2680</v>
      </c>
      <c r="W120" s="938" t="s">
        <v>245</v>
      </c>
      <c r="X120" s="922" t="s">
        <v>246</v>
      </c>
      <c r="Y120" s="922" t="s">
        <v>244</v>
      </c>
      <c r="Z120" s="919" t="s">
        <v>247</v>
      </c>
      <c r="AA120" s="922" t="s">
        <v>244</v>
      </c>
      <c r="AB120" s="925">
        <v>3.4</v>
      </c>
      <c r="AC120" s="959">
        <v>2.4</v>
      </c>
      <c r="AD120" s="962" t="s">
        <v>244</v>
      </c>
      <c r="AE120" s="964">
        <v>154920</v>
      </c>
      <c r="AF120" s="966">
        <v>77460</v>
      </c>
      <c r="AG120" s="968">
        <v>1540</v>
      </c>
      <c r="AH120" s="934">
        <v>770</v>
      </c>
      <c r="AI120" s="939" t="s">
        <v>245</v>
      </c>
      <c r="AJ120" s="923" t="s">
        <v>246</v>
      </c>
      <c r="AK120" s="923" t="s">
        <v>244</v>
      </c>
      <c r="AL120" s="920" t="s">
        <v>247</v>
      </c>
      <c r="AM120" s="923" t="s">
        <v>244</v>
      </c>
      <c r="AN120" s="926">
        <v>3.1</v>
      </c>
      <c r="AO120" s="959">
        <v>3.2</v>
      </c>
      <c r="AP120" s="972" t="s">
        <v>244</v>
      </c>
      <c r="AQ120" s="969">
        <v>139430</v>
      </c>
      <c r="AR120" s="972" t="s">
        <v>244</v>
      </c>
      <c r="AS120" s="973">
        <v>1390</v>
      </c>
      <c r="AT120" s="922" t="s">
        <v>245</v>
      </c>
      <c r="AU120" s="922" t="s">
        <v>246</v>
      </c>
      <c r="AV120" s="922" t="s">
        <v>244</v>
      </c>
      <c r="AW120" s="919" t="s">
        <v>247</v>
      </c>
      <c r="AX120" s="922" t="s">
        <v>244</v>
      </c>
      <c r="AY120" s="978">
        <v>3.1</v>
      </c>
      <c r="AZ120" s="972" t="s">
        <v>244</v>
      </c>
      <c r="BA120" s="969">
        <v>15490</v>
      </c>
      <c r="BB120" s="972" t="s">
        <v>244</v>
      </c>
      <c r="BC120" s="973">
        <v>150</v>
      </c>
      <c r="BD120" s="922" t="s">
        <v>245</v>
      </c>
      <c r="BE120" s="922" t="s">
        <v>246</v>
      </c>
      <c r="BF120" s="922" t="s">
        <v>244</v>
      </c>
      <c r="BG120" s="919" t="s">
        <v>247</v>
      </c>
      <c r="BH120" s="922" t="s">
        <v>244</v>
      </c>
      <c r="BI120" s="978">
        <v>2.9</v>
      </c>
      <c r="BJ120" s="993" t="s">
        <v>201</v>
      </c>
      <c r="BK120" s="178"/>
      <c r="BL120" s="998" t="s">
        <v>251</v>
      </c>
      <c r="BM120" s="999"/>
      <c r="BN120" s="935" t="s">
        <v>244</v>
      </c>
      <c r="BO120" s="216"/>
      <c r="BP120" s="217"/>
      <c r="BQ120" s="217"/>
      <c r="BR120" s="217"/>
      <c r="BS120" s="217"/>
      <c r="BT120" s="217"/>
      <c r="BU120" s="218"/>
      <c r="BV120" s="214"/>
      <c r="BW120" s="962" t="s">
        <v>248</v>
      </c>
      <c r="BX120" s="183"/>
      <c r="BY120" s="935" t="s">
        <v>244</v>
      </c>
      <c r="BZ120" s="1054">
        <v>45150</v>
      </c>
      <c r="CA120" s="935" t="s">
        <v>244</v>
      </c>
      <c r="CB120" s="994">
        <v>390</v>
      </c>
      <c r="CC120" s="982" t="s">
        <v>245</v>
      </c>
      <c r="CD120" s="982" t="s">
        <v>246</v>
      </c>
      <c r="CE120" s="982" t="s">
        <v>244</v>
      </c>
      <c r="CF120" s="984" t="s">
        <v>247</v>
      </c>
      <c r="CG120" s="982" t="s">
        <v>244</v>
      </c>
      <c r="CH120" s="986">
        <v>6.4</v>
      </c>
      <c r="CI120" s="989" t="s">
        <v>244</v>
      </c>
      <c r="CJ120" s="931">
        <v>3400</v>
      </c>
      <c r="CK120" s="1058">
        <v>3700</v>
      </c>
      <c r="CL120" s="989" t="s">
        <v>244</v>
      </c>
      <c r="CM120" s="1059" t="s">
        <v>292</v>
      </c>
      <c r="CN120" s="1060">
        <v>20300</v>
      </c>
      <c r="CO120" s="1058">
        <v>22600</v>
      </c>
      <c r="CP120" s="935" t="s">
        <v>249</v>
      </c>
      <c r="CQ120" s="1054">
        <v>2110</v>
      </c>
      <c r="CR120" s="935" t="s">
        <v>249</v>
      </c>
      <c r="CS120" s="1009" t="s">
        <v>300</v>
      </c>
      <c r="CT120" s="935" t="s">
        <v>249</v>
      </c>
      <c r="CU120" s="1054">
        <v>35780</v>
      </c>
      <c r="CV120" s="935" t="s">
        <v>201</v>
      </c>
      <c r="CW120" s="994">
        <v>350</v>
      </c>
      <c r="CX120" s="1016" t="s">
        <v>245</v>
      </c>
      <c r="CY120" s="982" t="s">
        <v>246</v>
      </c>
      <c r="CZ120" s="1016" t="s">
        <v>244</v>
      </c>
      <c r="DA120" s="984" t="s">
        <v>247</v>
      </c>
      <c r="DB120" s="1016" t="s">
        <v>244</v>
      </c>
      <c r="DC120" s="986">
        <v>1.1000000000000001</v>
      </c>
      <c r="DD120" s="935" t="s">
        <v>249</v>
      </c>
      <c r="DE120" s="1019" t="s">
        <v>357</v>
      </c>
      <c r="DF120" s="1021" t="s">
        <v>357</v>
      </c>
      <c r="DG120" s="1021" t="s">
        <v>357</v>
      </c>
      <c r="DH120" s="1087" t="s">
        <v>357</v>
      </c>
      <c r="DI120" s="935"/>
      <c r="DJ120" s="1009" t="s">
        <v>306</v>
      </c>
      <c r="DK120" s="184"/>
      <c r="DL120" s="184"/>
    </row>
    <row r="121" spans="1:116" s="185" customFormat="1" ht="17.45" customHeight="1">
      <c r="A121" s="951"/>
      <c r="B121" s="1118"/>
      <c r="C121" s="947"/>
      <c r="D121" s="949"/>
      <c r="E121" s="951"/>
      <c r="F121" s="177"/>
      <c r="G121" s="953"/>
      <c r="H121" s="955"/>
      <c r="I121" s="953"/>
      <c r="J121" s="955"/>
      <c r="K121" s="993"/>
      <c r="L121" s="932"/>
      <c r="M121" s="934"/>
      <c r="N121" s="939"/>
      <c r="O121" s="923"/>
      <c r="P121" s="923"/>
      <c r="Q121" s="920"/>
      <c r="R121" s="923"/>
      <c r="S121" s="926"/>
      <c r="T121" s="929"/>
      <c r="U121" s="932"/>
      <c r="V121" s="934"/>
      <c r="W121" s="939"/>
      <c r="X121" s="923"/>
      <c r="Y121" s="923"/>
      <c r="Z121" s="920"/>
      <c r="AA121" s="923"/>
      <c r="AB121" s="926"/>
      <c r="AC121" s="960"/>
      <c r="AD121" s="962"/>
      <c r="AE121" s="964"/>
      <c r="AF121" s="966"/>
      <c r="AG121" s="968"/>
      <c r="AH121" s="934"/>
      <c r="AI121" s="939"/>
      <c r="AJ121" s="923"/>
      <c r="AK121" s="923"/>
      <c r="AL121" s="920"/>
      <c r="AM121" s="923"/>
      <c r="AN121" s="926"/>
      <c r="AO121" s="960"/>
      <c r="AP121" s="972"/>
      <c r="AQ121" s="970"/>
      <c r="AR121" s="972"/>
      <c r="AS121" s="974"/>
      <c r="AT121" s="923"/>
      <c r="AU121" s="923"/>
      <c r="AV121" s="923"/>
      <c r="AW121" s="920"/>
      <c r="AX121" s="923"/>
      <c r="AY121" s="979"/>
      <c r="AZ121" s="972"/>
      <c r="BA121" s="970"/>
      <c r="BB121" s="972"/>
      <c r="BC121" s="974"/>
      <c r="BD121" s="923"/>
      <c r="BE121" s="923"/>
      <c r="BF121" s="923"/>
      <c r="BG121" s="920"/>
      <c r="BH121" s="923"/>
      <c r="BI121" s="979"/>
      <c r="BJ121" s="993"/>
      <c r="BK121" s="178"/>
      <c r="BL121" s="1000"/>
      <c r="BM121" s="1001"/>
      <c r="BN121" s="935"/>
      <c r="BO121" s="219"/>
      <c r="BP121" s="187"/>
      <c r="BQ121" s="187"/>
      <c r="BR121" s="187"/>
      <c r="BS121" s="187"/>
      <c r="BT121" s="187"/>
      <c r="BU121" s="220"/>
      <c r="BV121" s="214"/>
      <c r="BW121" s="962"/>
      <c r="BX121" s="189"/>
      <c r="BY121" s="935"/>
      <c r="BZ121" s="1055"/>
      <c r="CA121" s="935"/>
      <c r="CB121" s="995"/>
      <c r="CC121" s="923"/>
      <c r="CD121" s="923"/>
      <c r="CE121" s="923"/>
      <c r="CF121" s="920"/>
      <c r="CG121" s="923"/>
      <c r="CH121" s="987"/>
      <c r="CI121" s="989"/>
      <c r="CJ121" s="932"/>
      <c r="CK121" s="1013"/>
      <c r="CL121" s="989"/>
      <c r="CM121" s="1011"/>
      <c r="CN121" s="1012"/>
      <c r="CO121" s="1013"/>
      <c r="CP121" s="935"/>
      <c r="CQ121" s="1055"/>
      <c r="CR121" s="935"/>
      <c r="CS121" s="1010"/>
      <c r="CT121" s="935"/>
      <c r="CU121" s="1055"/>
      <c r="CV121" s="935"/>
      <c r="CW121" s="995"/>
      <c r="CX121" s="1017"/>
      <c r="CY121" s="923"/>
      <c r="CZ121" s="1017"/>
      <c r="DA121" s="920"/>
      <c r="DB121" s="1017"/>
      <c r="DC121" s="987"/>
      <c r="DD121" s="935"/>
      <c r="DE121" s="1020"/>
      <c r="DF121" s="1022"/>
      <c r="DG121" s="1022"/>
      <c r="DH121" s="1083"/>
      <c r="DI121" s="935"/>
      <c r="DJ121" s="1010"/>
      <c r="DK121" s="184"/>
      <c r="DL121" s="184"/>
    </row>
    <row r="122" spans="1:116" s="185" customFormat="1" ht="17.45" customHeight="1">
      <c r="A122" s="951"/>
      <c r="B122" s="1118"/>
      <c r="C122" s="947"/>
      <c r="D122" s="949"/>
      <c r="E122" s="951"/>
      <c r="F122" s="177"/>
      <c r="G122" s="953"/>
      <c r="H122" s="955"/>
      <c r="I122" s="953"/>
      <c r="J122" s="955"/>
      <c r="K122" s="993"/>
      <c r="L122" s="932"/>
      <c r="M122" s="934"/>
      <c r="N122" s="939"/>
      <c r="O122" s="923"/>
      <c r="P122" s="923"/>
      <c r="Q122" s="920"/>
      <c r="R122" s="923"/>
      <c r="S122" s="926"/>
      <c r="T122" s="929"/>
      <c r="U122" s="932"/>
      <c r="V122" s="934"/>
      <c r="W122" s="939"/>
      <c r="X122" s="923"/>
      <c r="Y122" s="923"/>
      <c r="Z122" s="920"/>
      <c r="AA122" s="923"/>
      <c r="AB122" s="926"/>
      <c r="AC122" s="960"/>
      <c r="AD122" s="962"/>
      <c r="AE122" s="964"/>
      <c r="AF122" s="966"/>
      <c r="AG122" s="968"/>
      <c r="AH122" s="934"/>
      <c r="AI122" s="939"/>
      <c r="AJ122" s="923"/>
      <c r="AK122" s="923"/>
      <c r="AL122" s="920"/>
      <c r="AM122" s="923"/>
      <c r="AN122" s="926"/>
      <c r="AO122" s="960"/>
      <c r="AP122" s="972"/>
      <c r="AQ122" s="970"/>
      <c r="AR122" s="972"/>
      <c r="AS122" s="974"/>
      <c r="AT122" s="923"/>
      <c r="AU122" s="923"/>
      <c r="AV122" s="923"/>
      <c r="AW122" s="920"/>
      <c r="AX122" s="923"/>
      <c r="AY122" s="979"/>
      <c r="AZ122" s="972"/>
      <c r="BA122" s="970"/>
      <c r="BB122" s="972"/>
      <c r="BC122" s="974"/>
      <c r="BD122" s="923"/>
      <c r="BE122" s="923"/>
      <c r="BF122" s="923"/>
      <c r="BG122" s="920"/>
      <c r="BH122" s="923"/>
      <c r="BI122" s="979"/>
      <c r="BJ122" s="993"/>
      <c r="BK122" s="178"/>
      <c r="BL122" s="190" t="s">
        <v>252</v>
      </c>
      <c r="BM122" s="191">
        <v>263300</v>
      </c>
      <c r="BN122" s="935"/>
      <c r="BO122" s="221">
        <v>2630</v>
      </c>
      <c r="BP122" s="193" t="s">
        <v>245</v>
      </c>
      <c r="BQ122" s="194" t="s">
        <v>246</v>
      </c>
      <c r="BR122" s="195" t="s">
        <v>244</v>
      </c>
      <c r="BS122" s="196" t="s">
        <v>247</v>
      </c>
      <c r="BT122" s="193" t="s">
        <v>244</v>
      </c>
      <c r="BU122" s="222">
        <v>2.1</v>
      </c>
      <c r="BV122" s="214"/>
      <c r="BW122" s="962"/>
      <c r="BX122" s="189"/>
      <c r="BY122" s="935"/>
      <c r="BZ122" s="1055"/>
      <c r="CA122" s="935"/>
      <c r="CB122" s="995"/>
      <c r="CC122" s="923"/>
      <c r="CD122" s="923"/>
      <c r="CE122" s="923"/>
      <c r="CF122" s="920"/>
      <c r="CG122" s="923"/>
      <c r="CH122" s="987"/>
      <c r="CI122" s="989"/>
      <c r="CJ122" s="932"/>
      <c r="CK122" s="1013"/>
      <c r="CL122" s="989"/>
      <c r="CM122" s="1011" t="s">
        <v>295</v>
      </c>
      <c r="CN122" s="1012">
        <v>11200</v>
      </c>
      <c r="CO122" s="1013">
        <v>12400</v>
      </c>
      <c r="CP122" s="935"/>
      <c r="CQ122" s="1055"/>
      <c r="CR122" s="935"/>
      <c r="CS122" s="1010"/>
      <c r="CT122" s="935"/>
      <c r="CU122" s="1055"/>
      <c r="CV122" s="935"/>
      <c r="CW122" s="995"/>
      <c r="CX122" s="1017"/>
      <c r="CY122" s="923"/>
      <c r="CZ122" s="1017"/>
      <c r="DA122" s="920"/>
      <c r="DB122" s="1017"/>
      <c r="DC122" s="987"/>
      <c r="DD122" s="935"/>
      <c r="DE122" s="1020"/>
      <c r="DF122" s="1022"/>
      <c r="DG122" s="1022"/>
      <c r="DH122" s="1083"/>
      <c r="DI122" s="935"/>
      <c r="DJ122" s="1010"/>
      <c r="DK122" s="184"/>
      <c r="DL122" s="184"/>
    </row>
    <row r="123" spans="1:116" s="185" customFormat="1" ht="17.45" customHeight="1">
      <c r="A123" s="1089"/>
      <c r="B123" s="1118"/>
      <c r="C123" s="947"/>
      <c r="D123" s="949"/>
      <c r="E123" s="1089"/>
      <c r="F123" s="177"/>
      <c r="G123" s="1090"/>
      <c r="H123" s="1091"/>
      <c r="I123" s="1090"/>
      <c r="J123" s="1091"/>
      <c r="K123" s="993"/>
      <c r="L123" s="1092"/>
      <c r="M123" s="1093"/>
      <c r="N123" s="940"/>
      <c r="O123" s="924"/>
      <c r="P123" s="924"/>
      <c r="Q123" s="921"/>
      <c r="R123" s="924"/>
      <c r="S123" s="927"/>
      <c r="T123" s="930"/>
      <c r="U123" s="932"/>
      <c r="V123" s="934"/>
      <c r="W123" s="940"/>
      <c r="X123" s="924"/>
      <c r="Y123" s="924"/>
      <c r="Z123" s="921"/>
      <c r="AA123" s="924"/>
      <c r="AB123" s="927"/>
      <c r="AC123" s="961"/>
      <c r="AD123" s="962"/>
      <c r="AE123" s="1095"/>
      <c r="AF123" s="1096"/>
      <c r="AG123" s="1094"/>
      <c r="AH123" s="1093"/>
      <c r="AI123" s="940"/>
      <c r="AJ123" s="924"/>
      <c r="AK123" s="924"/>
      <c r="AL123" s="921"/>
      <c r="AM123" s="924"/>
      <c r="AN123" s="927"/>
      <c r="AO123" s="961"/>
      <c r="AP123" s="972"/>
      <c r="AQ123" s="971"/>
      <c r="AR123" s="972"/>
      <c r="AS123" s="975"/>
      <c r="AT123" s="976"/>
      <c r="AU123" s="976"/>
      <c r="AV123" s="976"/>
      <c r="AW123" s="977"/>
      <c r="AX123" s="976"/>
      <c r="AY123" s="980"/>
      <c r="AZ123" s="972"/>
      <c r="BA123" s="971"/>
      <c r="BB123" s="972"/>
      <c r="BC123" s="975"/>
      <c r="BD123" s="976"/>
      <c r="BE123" s="976"/>
      <c r="BF123" s="976"/>
      <c r="BG123" s="977"/>
      <c r="BH123" s="976"/>
      <c r="BI123" s="980"/>
      <c r="BJ123" s="993"/>
      <c r="BK123" s="178"/>
      <c r="BL123" s="190" t="s">
        <v>296</v>
      </c>
      <c r="BM123" s="191">
        <v>281900</v>
      </c>
      <c r="BN123" s="935"/>
      <c r="BO123" s="221">
        <v>2810</v>
      </c>
      <c r="BP123" s="193" t="s">
        <v>245</v>
      </c>
      <c r="BQ123" s="194" t="s">
        <v>246</v>
      </c>
      <c r="BR123" s="195" t="s">
        <v>244</v>
      </c>
      <c r="BS123" s="196" t="s">
        <v>247</v>
      </c>
      <c r="BT123" s="193" t="s">
        <v>244</v>
      </c>
      <c r="BU123" s="222">
        <v>2</v>
      </c>
      <c r="BV123" s="214"/>
      <c r="BW123" s="962"/>
      <c r="BX123" s="189"/>
      <c r="BY123" s="935"/>
      <c r="BZ123" s="1055"/>
      <c r="CA123" s="935"/>
      <c r="CB123" s="995"/>
      <c r="CC123" s="923"/>
      <c r="CD123" s="923"/>
      <c r="CE123" s="923"/>
      <c r="CF123" s="920"/>
      <c r="CG123" s="923"/>
      <c r="CH123" s="987"/>
      <c r="CI123" s="989"/>
      <c r="CJ123" s="932"/>
      <c r="CK123" s="1013"/>
      <c r="CL123" s="989"/>
      <c r="CM123" s="1011"/>
      <c r="CN123" s="1012"/>
      <c r="CO123" s="1013"/>
      <c r="CP123" s="935"/>
      <c r="CQ123" s="1055"/>
      <c r="CR123" s="935"/>
      <c r="CS123" s="1010"/>
      <c r="CT123" s="935"/>
      <c r="CU123" s="1055"/>
      <c r="CV123" s="935"/>
      <c r="CW123" s="995"/>
      <c r="CX123" s="1017"/>
      <c r="CY123" s="923"/>
      <c r="CZ123" s="1017"/>
      <c r="DA123" s="920"/>
      <c r="DB123" s="1017"/>
      <c r="DC123" s="987"/>
      <c r="DD123" s="935"/>
      <c r="DE123" s="1020"/>
      <c r="DF123" s="1022"/>
      <c r="DG123" s="1022"/>
      <c r="DH123" s="1083"/>
      <c r="DI123" s="935"/>
      <c r="DJ123" s="1010"/>
      <c r="DK123" s="184"/>
      <c r="DL123" s="184"/>
    </row>
    <row r="124" spans="1:116" s="185" customFormat="1" ht="17.45" customHeight="1">
      <c r="A124" s="1002" t="s">
        <v>193</v>
      </c>
      <c r="B124" s="1118"/>
      <c r="C124" s="947"/>
      <c r="D124" s="949"/>
      <c r="E124" s="1002" t="s">
        <v>50</v>
      </c>
      <c r="F124" s="177"/>
      <c r="G124" s="1003">
        <v>285590</v>
      </c>
      <c r="H124" s="1004"/>
      <c r="I124" s="1003">
        <v>280780</v>
      </c>
      <c r="J124" s="1004"/>
      <c r="K124" s="993" t="s">
        <v>244</v>
      </c>
      <c r="L124" s="1047">
        <v>2730</v>
      </c>
      <c r="M124" s="1043"/>
      <c r="N124" s="939" t="s">
        <v>245</v>
      </c>
      <c r="O124" s="923" t="s">
        <v>246</v>
      </c>
      <c r="P124" s="923" t="s">
        <v>244</v>
      </c>
      <c r="Q124" s="920" t="s">
        <v>247</v>
      </c>
      <c r="R124" s="923" t="s">
        <v>244</v>
      </c>
      <c r="S124" s="1033">
        <v>2.5</v>
      </c>
      <c r="T124" s="1034"/>
      <c r="U124" s="1047">
        <v>2680</v>
      </c>
      <c r="V124" s="1043"/>
      <c r="W124" s="939" t="s">
        <v>245</v>
      </c>
      <c r="X124" s="923" t="s">
        <v>246</v>
      </c>
      <c r="Y124" s="923" t="s">
        <v>244</v>
      </c>
      <c r="Z124" s="920" t="s">
        <v>247</v>
      </c>
      <c r="AA124" s="923" t="s">
        <v>244</v>
      </c>
      <c r="AB124" s="1033">
        <v>2.4</v>
      </c>
      <c r="AC124" s="979"/>
      <c r="AD124" s="962" t="s">
        <v>244</v>
      </c>
      <c r="AE124" s="1036">
        <v>77460</v>
      </c>
      <c r="AF124" s="1038"/>
      <c r="AG124" s="1041">
        <v>770</v>
      </c>
      <c r="AH124" s="1043"/>
      <c r="AI124" s="939" t="s">
        <v>245</v>
      </c>
      <c r="AJ124" s="923" t="s">
        <v>246</v>
      </c>
      <c r="AK124" s="923" t="s">
        <v>244</v>
      </c>
      <c r="AL124" s="920" t="s">
        <v>247</v>
      </c>
      <c r="AM124" s="923" t="s">
        <v>244</v>
      </c>
      <c r="AN124" s="1033">
        <v>3.2</v>
      </c>
      <c r="AO124" s="979"/>
      <c r="AP124" s="198"/>
      <c r="AQ124" s="198"/>
      <c r="AR124" s="198"/>
      <c r="AS124" s="198"/>
      <c r="AT124" s="198"/>
      <c r="AU124" s="198"/>
      <c r="AV124" s="198"/>
      <c r="AW124" s="198"/>
      <c r="AX124" s="198"/>
      <c r="AY124" s="198"/>
      <c r="AZ124" s="198"/>
      <c r="BA124" s="198"/>
      <c r="BB124" s="198"/>
      <c r="BC124" s="198"/>
      <c r="BD124" s="198"/>
      <c r="BE124" s="198"/>
      <c r="BF124" s="198"/>
      <c r="BG124" s="198"/>
      <c r="BH124" s="198"/>
      <c r="BI124" s="198"/>
      <c r="BJ124" s="997"/>
      <c r="BK124" s="178"/>
      <c r="BL124" s="190" t="s">
        <v>253</v>
      </c>
      <c r="BM124" s="191">
        <v>319300</v>
      </c>
      <c r="BN124" s="935"/>
      <c r="BO124" s="221">
        <v>3190</v>
      </c>
      <c r="BP124" s="193" t="s">
        <v>245</v>
      </c>
      <c r="BQ124" s="194" t="s">
        <v>246</v>
      </c>
      <c r="BR124" s="195" t="s">
        <v>244</v>
      </c>
      <c r="BS124" s="196" t="s">
        <v>247</v>
      </c>
      <c r="BT124" s="193" t="s">
        <v>244</v>
      </c>
      <c r="BU124" s="222">
        <v>2.1</v>
      </c>
      <c r="BV124" s="214"/>
      <c r="BW124" s="962"/>
      <c r="BX124" s="189"/>
      <c r="BY124" s="935"/>
      <c r="BZ124" s="1055"/>
      <c r="CA124" s="935"/>
      <c r="CB124" s="995"/>
      <c r="CC124" s="923"/>
      <c r="CD124" s="923"/>
      <c r="CE124" s="923"/>
      <c r="CF124" s="920"/>
      <c r="CG124" s="923"/>
      <c r="CH124" s="987"/>
      <c r="CI124" s="989"/>
      <c r="CJ124" s="932"/>
      <c r="CK124" s="1013"/>
      <c r="CL124" s="989"/>
      <c r="CM124" s="1011" t="s">
        <v>297</v>
      </c>
      <c r="CN124" s="1012">
        <v>9700</v>
      </c>
      <c r="CO124" s="1013">
        <v>10800</v>
      </c>
      <c r="CP124" s="935"/>
      <c r="CQ124" s="1055"/>
      <c r="CR124" s="935"/>
      <c r="CS124" s="1014">
        <v>0.09</v>
      </c>
      <c r="CT124" s="935"/>
      <c r="CU124" s="1055"/>
      <c r="CV124" s="935"/>
      <c r="CW124" s="995"/>
      <c r="CX124" s="1017"/>
      <c r="CY124" s="923"/>
      <c r="CZ124" s="1017"/>
      <c r="DA124" s="920"/>
      <c r="DB124" s="1017"/>
      <c r="DC124" s="987"/>
      <c r="DD124" s="935"/>
      <c r="DE124" s="1023">
        <v>0.02</v>
      </c>
      <c r="DF124" s="1025">
        <v>0.03</v>
      </c>
      <c r="DG124" s="1025">
        <v>0.05</v>
      </c>
      <c r="DH124" s="1085">
        <v>0.06</v>
      </c>
      <c r="DI124" s="935"/>
      <c r="DJ124" s="1014">
        <v>0.81</v>
      </c>
      <c r="DK124" s="184"/>
      <c r="DL124" s="184"/>
    </row>
    <row r="125" spans="1:116" s="185" customFormat="1" ht="17.45" customHeight="1">
      <c r="A125" s="951"/>
      <c r="B125" s="1118"/>
      <c r="C125" s="947"/>
      <c r="D125" s="949"/>
      <c r="E125" s="951"/>
      <c r="F125" s="177"/>
      <c r="G125" s="991"/>
      <c r="H125" s="1005"/>
      <c r="I125" s="991"/>
      <c r="J125" s="1005"/>
      <c r="K125" s="993"/>
      <c r="L125" s="1000"/>
      <c r="M125" s="1044"/>
      <c r="N125" s="939"/>
      <c r="O125" s="923"/>
      <c r="P125" s="923"/>
      <c r="Q125" s="920"/>
      <c r="R125" s="923"/>
      <c r="S125" s="1034"/>
      <c r="T125" s="1034"/>
      <c r="U125" s="1000"/>
      <c r="V125" s="1044"/>
      <c r="W125" s="939"/>
      <c r="X125" s="923"/>
      <c r="Y125" s="923"/>
      <c r="Z125" s="920"/>
      <c r="AA125" s="923"/>
      <c r="AB125" s="1034"/>
      <c r="AC125" s="979"/>
      <c r="AD125" s="962"/>
      <c r="AE125" s="1037"/>
      <c r="AF125" s="1039"/>
      <c r="AG125" s="1042"/>
      <c r="AH125" s="1044"/>
      <c r="AI125" s="939"/>
      <c r="AJ125" s="923"/>
      <c r="AK125" s="923"/>
      <c r="AL125" s="920"/>
      <c r="AM125" s="923"/>
      <c r="AN125" s="1034"/>
      <c r="AO125" s="979"/>
      <c r="AP125" s="198"/>
      <c r="AQ125" s="198"/>
      <c r="AR125" s="198"/>
      <c r="AS125" s="198"/>
      <c r="AT125" s="198"/>
      <c r="AU125" s="198"/>
      <c r="AV125" s="198"/>
      <c r="AW125" s="198"/>
      <c r="AX125" s="198"/>
      <c r="AY125" s="198"/>
      <c r="AZ125" s="198"/>
      <c r="BA125" s="198"/>
      <c r="BB125" s="198"/>
      <c r="BC125" s="198"/>
      <c r="BD125" s="198"/>
      <c r="BE125" s="198"/>
      <c r="BF125" s="198"/>
      <c r="BG125" s="198"/>
      <c r="BH125" s="198"/>
      <c r="BI125" s="198"/>
      <c r="BJ125" s="997"/>
      <c r="BK125" s="178"/>
      <c r="BL125" s="190" t="s">
        <v>254</v>
      </c>
      <c r="BM125" s="191">
        <v>356600</v>
      </c>
      <c r="BN125" s="935"/>
      <c r="BO125" s="221">
        <v>3560</v>
      </c>
      <c r="BP125" s="193" t="s">
        <v>245</v>
      </c>
      <c r="BQ125" s="194" t="s">
        <v>246</v>
      </c>
      <c r="BR125" s="195" t="s">
        <v>244</v>
      </c>
      <c r="BS125" s="196" t="s">
        <v>247</v>
      </c>
      <c r="BT125" s="193" t="s">
        <v>244</v>
      </c>
      <c r="BU125" s="222">
        <v>2.2000000000000002</v>
      </c>
      <c r="BV125" s="214"/>
      <c r="BW125" s="962"/>
      <c r="BX125" s="189"/>
      <c r="BY125" s="935"/>
      <c r="BZ125" s="1055"/>
      <c r="CA125" s="935"/>
      <c r="CB125" s="995"/>
      <c r="CC125" s="923"/>
      <c r="CD125" s="923"/>
      <c r="CE125" s="923"/>
      <c r="CF125" s="920"/>
      <c r="CG125" s="923"/>
      <c r="CH125" s="987"/>
      <c r="CI125" s="989"/>
      <c r="CJ125" s="932"/>
      <c r="CK125" s="1013"/>
      <c r="CL125" s="989"/>
      <c r="CM125" s="1011"/>
      <c r="CN125" s="1012"/>
      <c r="CO125" s="1013"/>
      <c r="CP125" s="935"/>
      <c r="CQ125" s="1055"/>
      <c r="CR125" s="935"/>
      <c r="CS125" s="1014"/>
      <c r="CT125" s="935"/>
      <c r="CU125" s="1055"/>
      <c r="CV125" s="935"/>
      <c r="CW125" s="995"/>
      <c r="CX125" s="1017"/>
      <c r="CY125" s="923"/>
      <c r="CZ125" s="1017"/>
      <c r="DA125" s="920"/>
      <c r="DB125" s="1017"/>
      <c r="DC125" s="987"/>
      <c r="DD125" s="935"/>
      <c r="DE125" s="1023"/>
      <c r="DF125" s="1025"/>
      <c r="DG125" s="1025"/>
      <c r="DH125" s="1085"/>
      <c r="DI125" s="935"/>
      <c r="DJ125" s="1014"/>
      <c r="DK125" s="184"/>
      <c r="DL125" s="184"/>
    </row>
    <row r="126" spans="1:116" s="185" customFormat="1" ht="17.45" customHeight="1">
      <c r="A126" s="951"/>
      <c r="B126" s="1118"/>
      <c r="C126" s="947"/>
      <c r="D126" s="949"/>
      <c r="E126" s="951"/>
      <c r="F126" s="177"/>
      <c r="G126" s="991"/>
      <c r="H126" s="1005"/>
      <c r="I126" s="991"/>
      <c r="J126" s="1005"/>
      <c r="K126" s="993"/>
      <c r="L126" s="1000"/>
      <c r="M126" s="1044"/>
      <c r="N126" s="939"/>
      <c r="O126" s="923"/>
      <c r="P126" s="923"/>
      <c r="Q126" s="920"/>
      <c r="R126" s="923"/>
      <c r="S126" s="1034"/>
      <c r="T126" s="1034"/>
      <c r="U126" s="1000"/>
      <c r="V126" s="1044"/>
      <c r="W126" s="939"/>
      <c r="X126" s="923"/>
      <c r="Y126" s="923"/>
      <c r="Z126" s="920"/>
      <c r="AA126" s="923"/>
      <c r="AB126" s="1034"/>
      <c r="AC126" s="979"/>
      <c r="AD126" s="962"/>
      <c r="AE126" s="1037"/>
      <c r="AF126" s="1039"/>
      <c r="AG126" s="1042"/>
      <c r="AH126" s="1044"/>
      <c r="AI126" s="939"/>
      <c r="AJ126" s="923"/>
      <c r="AK126" s="923"/>
      <c r="AL126" s="920"/>
      <c r="AM126" s="923"/>
      <c r="AN126" s="1034"/>
      <c r="AO126" s="979"/>
      <c r="AP126" s="198"/>
      <c r="AQ126" s="198"/>
      <c r="AR126" s="198"/>
      <c r="AS126" s="198"/>
      <c r="AT126" s="198"/>
      <c r="AU126" s="198"/>
      <c r="AV126" s="198"/>
      <c r="AW126" s="198"/>
      <c r="AX126" s="198"/>
      <c r="AY126" s="198"/>
      <c r="AZ126" s="198"/>
      <c r="BA126" s="198"/>
      <c r="BB126" s="198"/>
      <c r="BC126" s="198"/>
      <c r="BD126" s="198"/>
      <c r="BE126" s="198"/>
      <c r="BF126" s="198"/>
      <c r="BG126" s="198"/>
      <c r="BH126" s="198"/>
      <c r="BI126" s="198"/>
      <c r="BJ126" s="997"/>
      <c r="BK126" s="178"/>
      <c r="BL126" s="190" t="s">
        <v>255</v>
      </c>
      <c r="BM126" s="191">
        <v>393900</v>
      </c>
      <c r="BN126" s="935"/>
      <c r="BO126" s="221">
        <v>3930</v>
      </c>
      <c r="BP126" s="193" t="s">
        <v>245</v>
      </c>
      <c r="BQ126" s="194" t="s">
        <v>246</v>
      </c>
      <c r="BR126" s="195" t="s">
        <v>244</v>
      </c>
      <c r="BS126" s="196" t="s">
        <v>247</v>
      </c>
      <c r="BT126" s="193" t="s">
        <v>244</v>
      </c>
      <c r="BU126" s="222">
        <v>2.2000000000000002</v>
      </c>
      <c r="BV126" s="214"/>
      <c r="BW126" s="962"/>
      <c r="BX126" s="189"/>
      <c r="BY126" s="935"/>
      <c r="BZ126" s="1055"/>
      <c r="CA126" s="935"/>
      <c r="CB126" s="995"/>
      <c r="CC126" s="923"/>
      <c r="CD126" s="923"/>
      <c r="CE126" s="923"/>
      <c r="CF126" s="920"/>
      <c r="CG126" s="923"/>
      <c r="CH126" s="987"/>
      <c r="CI126" s="989"/>
      <c r="CJ126" s="932"/>
      <c r="CK126" s="1013"/>
      <c r="CL126" s="989"/>
      <c r="CM126" s="1011" t="s">
        <v>298</v>
      </c>
      <c r="CN126" s="1012">
        <v>8700</v>
      </c>
      <c r="CO126" s="1013">
        <v>9700</v>
      </c>
      <c r="CP126" s="935"/>
      <c r="CQ126" s="1055"/>
      <c r="CR126" s="935"/>
      <c r="CS126" s="1014"/>
      <c r="CT126" s="935"/>
      <c r="CU126" s="1055"/>
      <c r="CV126" s="935"/>
      <c r="CW126" s="995"/>
      <c r="CX126" s="1017"/>
      <c r="CY126" s="923"/>
      <c r="CZ126" s="1017"/>
      <c r="DA126" s="920"/>
      <c r="DB126" s="1017"/>
      <c r="DC126" s="987"/>
      <c r="DD126" s="935"/>
      <c r="DE126" s="1023"/>
      <c r="DF126" s="1025"/>
      <c r="DG126" s="1025"/>
      <c r="DH126" s="1085"/>
      <c r="DI126" s="935"/>
      <c r="DJ126" s="1014"/>
      <c r="DK126" s="184"/>
      <c r="DL126" s="184"/>
    </row>
    <row r="127" spans="1:116" s="185" customFormat="1" ht="17.45" customHeight="1">
      <c r="A127" s="1064"/>
      <c r="B127" s="1118"/>
      <c r="C127" s="1088"/>
      <c r="D127" s="1030"/>
      <c r="E127" s="1064"/>
      <c r="F127" s="177"/>
      <c r="G127" s="992"/>
      <c r="H127" s="1006"/>
      <c r="I127" s="992"/>
      <c r="J127" s="1006"/>
      <c r="K127" s="993"/>
      <c r="L127" s="1048"/>
      <c r="M127" s="1045"/>
      <c r="N127" s="1069"/>
      <c r="O127" s="976"/>
      <c r="P127" s="976"/>
      <c r="Q127" s="977"/>
      <c r="R127" s="976"/>
      <c r="S127" s="1035"/>
      <c r="T127" s="1035"/>
      <c r="U127" s="1048"/>
      <c r="V127" s="1045"/>
      <c r="W127" s="1069"/>
      <c r="X127" s="976"/>
      <c r="Y127" s="976"/>
      <c r="Z127" s="977"/>
      <c r="AA127" s="976"/>
      <c r="AB127" s="1035"/>
      <c r="AC127" s="980"/>
      <c r="AD127" s="962"/>
      <c r="AE127" s="1037"/>
      <c r="AF127" s="1039"/>
      <c r="AG127" s="1042"/>
      <c r="AH127" s="1044"/>
      <c r="AI127" s="939"/>
      <c r="AJ127" s="923"/>
      <c r="AK127" s="923"/>
      <c r="AL127" s="920"/>
      <c r="AM127" s="923"/>
      <c r="AN127" s="1034"/>
      <c r="AO127" s="980"/>
      <c r="AP127" s="198"/>
      <c r="AQ127" s="198"/>
      <c r="AR127" s="198"/>
      <c r="AS127" s="198"/>
      <c r="AT127" s="198"/>
      <c r="AU127" s="198"/>
      <c r="AV127" s="198"/>
      <c r="AW127" s="198"/>
      <c r="AX127" s="198"/>
      <c r="AY127" s="198"/>
      <c r="AZ127" s="198"/>
      <c r="BA127" s="198"/>
      <c r="BB127" s="198"/>
      <c r="BC127" s="198"/>
      <c r="BD127" s="198"/>
      <c r="BE127" s="198"/>
      <c r="BF127" s="198"/>
      <c r="BG127" s="198"/>
      <c r="BH127" s="198"/>
      <c r="BI127" s="198"/>
      <c r="BJ127" s="997"/>
      <c r="BK127" s="178"/>
      <c r="BL127" s="190" t="s">
        <v>256</v>
      </c>
      <c r="BM127" s="191">
        <v>431300</v>
      </c>
      <c r="BN127" s="935"/>
      <c r="BO127" s="221">
        <v>4310</v>
      </c>
      <c r="BP127" s="193" t="s">
        <v>245</v>
      </c>
      <c r="BQ127" s="194" t="s">
        <v>246</v>
      </c>
      <c r="BR127" s="195" t="s">
        <v>244</v>
      </c>
      <c r="BS127" s="196" t="s">
        <v>247</v>
      </c>
      <c r="BT127" s="193" t="s">
        <v>244</v>
      </c>
      <c r="BU127" s="222">
        <v>2</v>
      </c>
      <c r="BV127" s="214"/>
      <c r="BW127" s="962"/>
      <c r="BX127" s="189" t="s">
        <v>258</v>
      </c>
      <c r="BY127" s="935"/>
      <c r="BZ127" s="1056"/>
      <c r="CA127" s="935"/>
      <c r="CB127" s="996"/>
      <c r="CC127" s="983"/>
      <c r="CD127" s="983"/>
      <c r="CE127" s="983"/>
      <c r="CF127" s="985"/>
      <c r="CG127" s="983"/>
      <c r="CH127" s="988"/>
      <c r="CI127" s="989"/>
      <c r="CJ127" s="1057"/>
      <c r="CK127" s="1053"/>
      <c r="CL127" s="989"/>
      <c r="CM127" s="1051"/>
      <c r="CN127" s="1052"/>
      <c r="CO127" s="1053"/>
      <c r="CP127" s="935"/>
      <c r="CQ127" s="1056"/>
      <c r="CR127" s="935"/>
      <c r="CS127" s="1015"/>
      <c r="CT127" s="935"/>
      <c r="CU127" s="1056"/>
      <c r="CV127" s="935"/>
      <c r="CW127" s="996"/>
      <c r="CX127" s="1018"/>
      <c r="CY127" s="983"/>
      <c r="CZ127" s="1018"/>
      <c r="DA127" s="985"/>
      <c r="DB127" s="1018"/>
      <c r="DC127" s="988"/>
      <c r="DD127" s="935"/>
      <c r="DE127" s="1024"/>
      <c r="DF127" s="1026"/>
      <c r="DG127" s="1026"/>
      <c r="DH127" s="1086"/>
      <c r="DI127" s="935"/>
      <c r="DJ127" s="1015"/>
      <c r="DK127" s="184"/>
      <c r="DL127" s="184"/>
    </row>
    <row r="128" spans="1:116" s="185" customFormat="1" ht="17.45" customHeight="1">
      <c r="A128" s="950" t="s">
        <v>194</v>
      </c>
      <c r="B128" s="1118"/>
      <c r="C128" s="1027" t="s">
        <v>299</v>
      </c>
      <c r="D128" s="948" t="s">
        <v>250</v>
      </c>
      <c r="E128" s="950" t="s">
        <v>291</v>
      </c>
      <c r="F128" s="177"/>
      <c r="G128" s="952">
        <v>164310</v>
      </c>
      <c r="H128" s="954">
        <v>241770</v>
      </c>
      <c r="I128" s="952">
        <v>161280</v>
      </c>
      <c r="J128" s="954">
        <v>238740</v>
      </c>
      <c r="K128" s="993" t="s">
        <v>244</v>
      </c>
      <c r="L128" s="932">
        <v>1520</v>
      </c>
      <c r="M128" s="934">
        <v>2290</v>
      </c>
      <c r="N128" s="939" t="s">
        <v>245</v>
      </c>
      <c r="O128" s="923" t="s">
        <v>246</v>
      </c>
      <c r="P128" s="923" t="s">
        <v>244</v>
      </c>
      <c r="Q128" s="920" t="s">
        <v>247</v>
      </c>
      <c r="R128" s="923" t="s">
        <v>244</v>
      </c>
      <c r="S128" s="926">
        <v>3.4</v>
      </c>
      <c r="T128" s="929">
        <v>2.2999999999999998</v>
      </c>
      <c r="U128" s="932">
        <v>1490</v>
      </c>
      <c r="V128" s="934">
        <v>2260</v>
      </c>
      <c r="W128" s="939" t="s">
        <v>245</v>
      </c>
      <c r="X128" s="923" t="s">
        <v>246</v>
      </c>
      <c r="Y128" s="923" t="s">
        <v>244</v>
      </c>
      <c r="Z128" s="920" t="s">
        <v>247</v>
      </c>
      <c r="AA128" s="923" t="s">
        <v>244</v>
      </c>
      <c r="AB128" s="926">
        <v>3.3</v>
      </c>
      <c r="AC128" s="960">
        <v>2.2000000000000002</v>
      </c>
      <c r="AD128" s="997" t="s">
        <v>244</v>
      </c>
      <c r="AE128" s="1097">
        <v>154920</v>
      </c>
      <c r="AF128" s="1100">
        <v>77460</v>
      </c>
      <c r="AG128" s="1101">
        <v>1540</v>
      </c>
      <c r="AH128" s="1102">
        <v>770</v>
      </c>
      <c r="AI128" s="1103" t="s">
        <v>245</v>
      </c>
      <c r="AJ128" s="982" t="s">
        <v>246</v>
      </c>
      <c r="AK128" s="982" t="s">
        <v>244</v>
      </c>
      <c r="AL128" s="984" t="s">
        <v>247</v>
      </c>
      <c r="AM128" s="982" t="s">
        <v>244</v>
      </c>
      <c r="AN128" s="1104">
        <v>3.1</v>
      </c>
      <c r="AO128" s="959">
        <v>3.2</v>
      </c>
      <c r="AP128" s="972" t="s">
        <v>244</v>
      </c>
      <c r="AQ128" s="969">
        <v>139430</v>
      </c>
      <c r="AR128" s="972" t="s">
        <v>244</v>
      </c>
      <c r="AS128" s="973">
        <v>1390</v>
      </c>
      <c r="AT128" s="922" t="s">
        <v>245</v>
      </c>
      <c r="AU128" s="922" t="s">
        <v>246</v>
      </c>
      <c r="AV128" s="922" t="s">
        <v>244</v>
      </c>
      <c r="AW128" s="919" t="s">
        <v>247</v>
      </c>
      <c r="AX128" s="922" t="s">
        <v>244</v>
      </c>
      <c r="AY128" s="978">
        <v>3.1</v>
      </c>
      <c r="AZ128" s="972" t="s">
        <v>244</v>
      </c>
      <c r="BA128" s="969">
        <v>15490</v>
      </c>
      <c r="BB128" s="972" t="s">
        <v>244</v>
      </c>
      <c r="BC128" s="973">
        <v>150</v>
      </c>
      <c r="BD128" s="922" t="s">
        <v>245</v>
      </c>
      <c r="BE128" s="922" t="s">
        <v>246</v>
      </c>
      <c r="BF128" s="922" t="s">
        <v>244</v>
      </c>
      <c r="BG128" s="919" t="s">
        <v>247</v>
      </c>
      <c r="BH128" s="922" t="s">
        <v>244</v>
      </c>
      <c r="BI128" s="978">
        <v>2.9</v>
      </c>
      <c r="BJ128" s="993"/>
      <c r="BK128" s="178"/>
      <c r="BL128" s="190" t="s">
        <v>257</v>
      </c>
      <c r="BM128" s="191">
        <v>468600</v>
      </c>
      <c r="BN128" s="935"/>
      <c r="BO128" s="221">
        <v>4680</v>
      </c>
      <c r="BP128" s="193" t="s">
        <v>245</v>
      </c>
      <c r="BQ128" s="194" t="s">
        <v>246</v>
      </c>
      <c r="BR128" s="195" t="s">
        <v>244</v>
      </c>
      <c r="BS128" s="196" t="s">
        <v>247</v>
      </c>
      <c r="BT128" s="193" t="s">
        <v>244</v>
      </c>
      <c r="BU128" s="222">
        <v>2.1</v>
      </c>
      <c r="BV128" s="214"/>
      <c r="BW128" s="962"/>
      <c r="BX128" s="202" t="s">
        <v>260</v>
      </c>
      <c r="BY128" s="993" t="s">
        <v>244</v>
      </c>
      <c r="BZ128" s="1054">
        <v>30590</v>
      </c>
      <c r="CA128" s="997" t="s">
        <v>244</v>
      </c>
      <c r="CB128" s="1114">
        <v>240</v>
      </c>
      <c r="CC128" s="982" t="s">
        <v>245</v>
      </c>
      <c r="CD128" s="982" t="s">
        <v>246</v>
      </c>
      <c r="CE128" s="982" t="s">
        <v>244</v>
      </c>
      <c r="CF128" s="984" t="s">
        <v>247</v>
      </c>
      <c r="CG128" s="982" t="s">
        <v>244</v>
      </c>
      <c r="CH128" s="1113">
        <v>6.5</v>
      </c>
      <c r="CI128" s="1077" t="s">
        <v>244</v>
      </c>
      <c r="CJ128" s="931">
        <v>2100</v>
      </c>
      <c r="CK128" s="1058">
        <v>2300</v>
      </c>
      <c r="CL128" s="1078" t="s">
        <v>244</v>
      </c>
      <c r="CM128" s="1059" t="s">
        <v>292</v>
      </c>
      <c r="CN128" s="1060">
        <v>25700</v>
      </c>
      <c r="CO128" s="1058">
        <v>28600</v>
      </c>
      <c r="CP128" s="993" t="s">
        <v>249</v>
      </c>
      <c r="CQ128" s="1054">
        <v>1330</v>
      </c>
      <c r="CR128" s="962" t="s">
        <v>249</v>
      </c>
      <c r="CS128" s="1009" t="s">
        <v>300</v>
      </c>
      <c r="CT128" s="993" t="s">
        <v>249</v>
      </c>
      <c r="CU128" s="1054">
        <v>22600</v>
      </c>
      <c r="CV128" s="997" t="s">
        <v>201</v>
      </c>
      <c r="CW128" s="1114">
        <v>220</v>
      </c>
      <c r="CX128" s="1016" t="s">
        <v>245</v>
      </c>
      <c r="CY128" s="982" t="s">
        <v>246</v>
      </c>
      <c r="CZ128" s="1016" t="s">
        <v>244</v>
      </c>
      <c r="DA128" s="984" t="s">
        <v>247</v>
      </c>
      <c r="DB128" s="1016" t="s">
        <v>244</v>
      </c>
      <c r="DC128" s="1113">
        <v>1.1000000000000001</v>
      </c>
      <c r="DD128" s="962" t="s">
        <v>249</v>
      </c>
      <c r="DE128" s="1019" t="s">
        <v>357</v>
      </c>
      <c r="DF128" s="1021" t="s">
        <v>357</v>
      </c>
      <c r="DG128" s="1021" t="s">
        <v>357</v>
      </c>
      <c r="DH128" s="1087" t="s">
        <v>357</v>
      </c>
      <c r="DI128" s="203"/>
      <c r="DJ128" s="1062" t="s">
        <v>301</v>
      </c>
      <c r="DK128" s="184"/>
      <c r="DL128" s="184"/>
    </row>
    <row r="129" spans="1:116" s="185" customFormat="1" ht="17.45" customHeight="1">
      <c r="A129" s="951"/>
      <c r="B129" s="1118"/>
      <c r="C129" s="1028"/>
      <c r="D129" s="949"/>
      <c r="E129" s="951"/>
      <c r="F129" s="177"/>
      <c r="G129" s="953"/>
      <c r="H129" s="955"/>
      <c r="I129" s="953"/>
      <c r="J129" s="955"/>
      <c r="K129" s="993"/>
      <c r="L129" s="932"/>
      <c r="M129" s="934"/>
      <c r="N129" s="939"/>
      <c r="O129" s="923"/>
      <c r="P129" s="923"/>
      <c r="Q129" s="920"/>
      <c r="R129" s="923"/>
      <c r="S129" s="926"/>
      <c r="T129" s="929"/>
      <c r="U129" s="932"/>
      <c r="V129" s="934"/>
      <c r="W129" s="939"/>
      <c r="X129" s="923"/>
      <c r="Y129" s="923"/>
      <c r="Z129" s="920"/>
      <c r="AA129" s="923"/>
      <c r="AB129" s="926"/>
      <c r="AC129" s="960"/>
      <c r="AD129" s="997"/>
      <c r="AE129" s="1098"/>
      <c r="AF129" s="966"/>
      <c r="AG129" s="968"/>
      <c r="AH129" s="934"/>
      <c r="AI129" s="939"/>
      <c r="AJ129" s="923"/>
      <c r="AK129" s="923"/>
      <c r="AL129" s="920"/>
      <c r="AM129" s="923"/>
      <c r="AN129" s="926"/>
      <c r="AO129" s="960"/>
      <c r="AP129" s="972"/>
      <c r="AQ129" s="970"/>
      <c r="AR129" s="972"/>
      <c r="AS129" s="974"/>
      <c r="AT129" s="923"/>
      <c r="AU129" s="923"/>
      <c r="AV129" s="923"/>
      <c r="AW129" s="920"/>
      <c r="AX129" s="923"/>
      <c r="AY129" s="979"/>
      <c r="AZ129" s="972"/>
      <c r="BA129" s="970"/>
      <c r="BB129" s="972"/>
      <c r="BC129" s="974"/>
      <c r="BD129" s="923"/>
      <c r="BE129" s="923"/>
      <c r="BF129" s="923"/>
      <c r="BG129" s="920"/>
      <c r="BH129" s="923"/>
      <c r="BI129" s="979"/>
      <c r="BJ129" s="993"/>
      <c r="BK129" s="178"/>
      <c r="BL129" s="190" t="s">
        <v>259</v>
      </c>
      <c r="BM129" s="191">
        <v>505900</v>
      </c>
      <c r="BN129" s="935"/>
      <c r="BO129" s="221">
        <v>5050</v>
      </c>
      <c r="BP129" s="193" t="s">
        <v>245</v>
      </c>
      <c r="BQ129" s="194" t="s">
        <v>246</v>
      </c>
      <c r="BR129" s="195" t="s">
        <v>244</v>
      </c>
      <c r="BS129" s="196" t="s">
        <v>247</v>
      </c>
      <c r="BT129" s="193" t="s">
        <v>244</v>
      </c>
      <c r="BU129" s="222">
        <v>2.2000000000000002</v>
      </c>
      <c r="BV129" s="214"/>
      <c r="BW129" s="962"/>
      <c r="BX129" s="189"/>
      <c r="BY129" s="993"/>
      <c r="BZ129" s="1055"/>
      <c r="CA129" s="997"/>
      <c r="CB129" s="1075"/>
      <c r="CC129" s="923"/>
      <c r="CD129" s="923"/>
      <c r="CE129" s="923"/>
      <c r="CF129" s="920"/>
      <c r="CG129" s="923"/>
      <c r="CH129" s="979"/>
      <c r="CI129" s="1077"/>
      <c r="CJ129" s="932"/>
      <c r="CK129" s="1013"/>
      <c r="CL129" s="1078"/>
      <c r="CM129" s="1011"/>
      <c r="CN129" s="1012"/>
      <c r="CO129" s="1013"/>
      <c r="CP129" s="993"/>
      <c r="CQ129" s="1055"/>
      <c r="CR129" s="962"/>
      <c r="CS129" s="1010"/>
      <c r="CT129" s="993"/>
      <c r="CU129" s="1055"/>
      <c r="CV129" s="997"/>
      <c r="CW129" s="1075"/>
      <c r="CX129" s="1017"/>
      <c r="CY129" s="923"/>
      <c r="CZ129" s="1017"/>
      <c r="DA129" s="920"/>
      <c r="DB129" s="1017"/>
      <c r="DC129" s="979"/>
      <c r="DD129" s="962"/>
      <c r="DE129" s="1020"/>
      <c r="DF129" s="1022"/>
      <c r="DG129" s="1022"/>
      <c r="DH129" s="1083"/>
      <c r="DI129" s="203"/>
      <c r="DJ129" s="1063"/>
      <c r="DK129" s="184"/>
      <c r="DL129" s="184"/>
    </row>
    <row r="130" spans="1:116" s="185" customFormat="1" ht="17.45" customHeight="1">
      <c r="A130" s="951"/>
      <c r="B130" s="1118"/>
      <c r="C130" s="1028"/>
      <c r="D130" s="949"/>
      <c r="E130" s="951"/>
      <c r="F130" s="177"/>
      <c r="G130" s="953"/>
      <c r="H130" s="955"/>
      <c r="I130" s="953"/>
      <c r="J130" s="955"/>
      <c r="K130" s="993"/>
      <c r="L130" s="932"/>
      <c r="M130" s="934"/>
      <c r="N130" s="939"/>
      <c r="O130" s="923"/>
      <c r="P130" s="923"/>
      <c r="Q130" s="920"/>
      <c r="R130" s="923"/>
      <c r="S130" s="926"/>
      <c r="T130" s="929"/>
      <c r="U130" s="932"/>
      <c r="V130" s="934"/>
      <c r="W130" s="939"/>
      <c r="X130" s="923"/>
      <c r="Y130" s="923"/>
      <c r="Z130" s="920"/>
      <c r="AA130" s="923"/>
      <c r="AB130" s="926"/>
      <c r="AC130" s="960"/>
      <c r="AD130" s="997"/>
      <c r="AE130" s="1098"/>
      <c r="AF130" s="966"/>
      <c r="AG130" s="968"/>
      <c r="AH130" s="934"/>
      <c r="AI130" s="939"/>
      <c r="AJ130" s="923"/>
      <c r="AK130" s="923"/>
      <c r="AL130" s="920"/>
      <c r="AM130" s="923"/>
      <c r="AN130" s="926"/>
      <c r="AO130" s="960"/>
      <c r="AP130" s="972"/>
      <c r="AQ130" s="970"/>
      <c r="AR130" s="972"/>
      <c r="AS130" s="974"/>
      <c r="AT130" s="923"/>
      <c r="AU130" s="923"/>
      <c r="AV130" s="923"/>
      <c r="AW130" s="920"/>
      <c r="AX130" s="923"/>
      <c r="AY130" s="979"/>
      <c r="AZ130" s="972"/>
      <c r="BA130" s="970"/>
      <c r="BB130" s="972"/>
      <c r="BC130" s="974"/>
      <c r="BD130" s="923"/>
      <c r="BE130" s="923"/>
      <c r="BF130" s="923"/>
      <c r="BG130" s="920"/>
      <c r="BH130" s="923"/>
      <c r="BI130" s="979"/>
      <c r="BJ130" s="993"/>
      <c r="BK130" s="178"/>
      <c r="BL130" s="190" t="s">
        <v>261</v>
      </c>
      <c r="BM130" s="191">
        <v>543300</v>
      </c>
      <c r="BN130" s="935"/>
      <c r="BO130" s="221">
        <v>5430</v>
      </c>
      <c r="BP130" s="193" t="s">
        <v>245</v>
      </c>
      <c r="BQ130" s="194" t="s">
        <v>246</v>
      </c>
      <c r="BR130" s="195" t="s">
        <v>244</v>
      </c>
      <c r="BS130" s="196" t="s">
        <v>247</v>
      </c>
      <c r="BT130" s="193" t="s">
        <v>244</v>
      </c>
      <c r="BU130" s="222">
        <v>2.2000000000000002</v>
      </c>
      <c r="BV130" s="214"/>
      <c r="BW130" s="962"/>
      <c r="BX130" s="189"/>
      <c r="BY130" s="993"/>
      <c r="BZ130" s="1055"/>
      <c r="CA130" s="997"/>
      <c r="CB130" s="1075"/>
      <c r="CC130" s="923"/>
      <c r="CD130" s="923"/>
      <c r="CE130" s="923"/>
      <c r="CF130" s="920"/>
      <c r="CG130" s="923"/>
      <c r="CH130" s="979"/>
      <c r="CI130" s="1077"/>
      <c r="CJ130" s="932"/>
      <c r="CK130" s="1013"/>
      <c r="CL130" s="1078"/>
      <c r="CM130" s="1011" t="s">
        <v>295</v>
      </c>
      <c r="CN130" s="1012">
        <v>14200</v>
      </c>
      <c r="CO130" s="1013">
        <v>15700</v>
      </c>
      <c r="CP130" s="993"/>
      <c r="CQ130" s="1055"/>
      <c r="CR130" s="962"/>
      <c r="CS130" s="1010"/>
      <c r="CT130" s="993"/>
      <c r="CU130" s="1055"/>
      <c r="CV130" s="997"/>
      <c r="CW130" s="1075"/>
      <c r="CX130" s="1017"/>
      <c r="CY130" s="923"/>
      <c r="CZ130" s="1017"/>
      <c r="DA130" s="920"/>
      <c r="DB130" s="1017"/>
      <c r="DC130" s="979"/>
      <c r="DD130" s="962"/>
      <c r="DE130" s="1020"/>
      <c r="DF130" s="1022"/>
      <c r="DG130" s="1022"/>
      <c r="DH130" s="1083"/>
      <c r="DI130" s="203"/>
      <c r="DJ130" s="204" t="s">
        <v>302</v>
      </c>
      <c r="DK130" s="184"/>
      <c r="DL130" s="184"/>
    </row>
    <row r="131" spans="1:116" s="185" customFormat="1" ht="17.45" customHeight="1">
      <c r="A131" s="1089"/>
      <c r="B131" s="1118"/>
      <c r="C131" s="1028"/>
      <c r="D131" s="949"/>
      <c r="E131" s="1089"/>
      <c r="F131" s="177"/>
      <c r="G131" s="1090"/>
      <c r="H131" s="1091"/>
      <c r="I131" s="1090"/>
      <c r="J131" s="1091"/>
      <c r="K131" s="993"/>
      <c r="L131" s="1092"/>
      <c r="M131" s="1093"/>
      <c r="N131" s="940"/>
      <c r="O131" s="924"/>
      <c r="P131" s="924"/>
      <c r="Q131" s="921"/>
      <c r="R131" s="924"/>
      <c r="S131" s="927"/>
      <c r="T131" s="930"/>
      <c r="U131" s="932"/>
      <c r="V131" s="934"/>
      <c r="W131" s="940"/>
      <c r="X131" s="924"/>
      <c r="Y131" s="924"/>
      <c r="Z131" s="921"/>
      <c r="AA131" s="924"/>
      <c r="AB131" s="927"/>
      <c r="AC131" s="961"/>
      <c r="AD131" s="997"/>
      <c r="AE131" s="1099"/>
      <c r="AF131" s="1096"/>
      <c r="AG131" s="1094"/>
      <c r="AH131" s="1093"/>
      <c r="AI131" s="940"/>
      <c r="AJ131" s="924"/>
      <c r="AK131" s="924"/>
      <c r="AL131" s="921"/>
      <c r="AM131" s="924"/>
      <c r="AN131" s="927"/>
      <c r="AO131" s="961"/>
      <c r="AP131" s="972"/>
      <c r="AQ131" s="971"/>
      <c r="AR131" s="972"/>
      <c r="AS131" s="975"/>
      <c r="AT131" s="976"/>
      <c r="AU131" s="976"/>
      <c r="AV131" s="976"/>
      <c r="AW131" s="977"/>
      <c r="AX131" s="976"/>
      <c r="AY131" s="980"/>
      <c r="AZ131" s="972"/>
      <c r="BA131" s="971"/>
      <c r="BB131" s="972"/>
      <c r="BC131" s="975"/>
      <c r="BD131" s="976"/>
      <c r="BE131" s="976"/>
      <c r="BF131" s="976"/>
      <c r="BG131" s="977"/>
      <c r="BH131" s="976"/>
      <c r="BI131" s="980"/>
      <c r="BJ131" s="993"/>
      <c r="BK131" s="178"/>
      <c r="BL131" s="190" t="s">
        <v>262</v>
      </c>
      <c r="BM131" s="191">
        <v>580600</v>
      </c>
      <c r="BN131" s="935"/>
      <c r="BO131" s="221">
        <v>5800</v>
      </c>
      <c r="BP131" s="193" t="s">
        <v>245</v>
      </c>
      <c r="BQ131" s="194" t="s">
        <v>246</v>
      </c>
      <c r="BR131" s="195" t="s">
        <v>244</v>
      </c>
      <c r="BS131" s="196" t="s">
        <v>247</v>
      </c>
      <c r="BT131" s="193" t="s">
        <v>244</v>
      </c>
      <c r="BU131" s="222">
        <v>2.1</v>
      </c>
      <c r="BV131" s="214"/>
      <c r="BW131" s="962"/>
      <c r="BX131" s="189"/>
      <c r="BY131" s="993"/>
      <c r="BZ131" s="1055"/>
      <c r="CA131" s="997"/>
      <c r="CB131" s="1075"/>
      <c r="CC131" s="923"/>
      <c r="CD131" s="923"/>
      <c r="CE131" s="923"/>
      <c r="CF131" s="920"/>
      <c r="CG131" s="923"/>
      <c r="CH131" s="979"/>
      <c r="CI131" s="1077"/>
      <c r="CJ131" s="932"/>
      <c r="CK131" s="1013"/>
      <c r="CL131" s="1078"/>
      <c r="CM131" s="1011"/>
      <c r="CN131" s="1012"/>
      <c r="CO131" s="1013"/>
      <c r="CP131" s="993"/>
      <c r="CQ131" s="1055"/>
      <c r="CR131" s="962"/>
      <c r="CS131" s="1010"/>
      <c r="CT131" s="993"/>
      <c r="CU131" s="1055"/>
      <c r="CV131" s="997"/>
      <c r="CW131" s="1075"/>
      <c r="CX131" s="1017"/>
      <c r="CY131" s="923"/>
      <c r="CZ131" s="1017"/>
      <c r="DA131" s="920"/>
      <c r="DB131" s="1017"/>
      <c r="DC131" s="979"/>
      <c r="DD131" s="962"/>
      <c r="DE131" s="1020"/>
      <c r="DF131" s="1022"/>
      <c r="DG131" s="1022"/>
      <c r="DH131" s="1083"/>
      <c r="DI131" s="203"/>
      <c r="DJ131" s="205">
        <v>0.8</v>
      </c>
      <c r="DK131" s="184"/>
      <c r="DL131" s="184"/>
    </row>
    <row r="132" spans="1:116" s="185" customFormat="1" ht="17.45" customHeight="1">
      <c r="A132" s="1002" t="s">
        <v>195</v>
      </c>
      <c r="B132" s="1118"/>
      <c r="C132" s="1028"/>
      <c r="D132" s="949"/>
      <c r="E132" s="1002" t="s">
        <v>50</v>
      </c>
      <c r="F132" s="177"/>
      <c r="G132" s="1003">
        <v>241770</v>
      </c>
      <c r="H132" s="1004"/>
      <c r="I132" s="1003">
        <v>238740</v>
      </c>
      <c r="J132" s="1004"/>
      <c r="K132" s="997" t="s">
        <v>244</v>
      </c>
      <c r="L132" s="1047">
        <v>2290</v>
      </c>
      <c r="M132" s="1043"/>
      <c r="N132" s="939" t="s">
        <v>245</v>
      </c>
      <c r="O132" s="923" t="s">
        <v>246</v>
      </c>
      <c r="P132" s="923" t="s">
        <v>244</v>
      </c>
      <c r="Q132" s="920" t="s">
        <v>247</v>
      </c>
      <c r="R132" s="923" t="s">
        <v>244</v>
      </c>
      <c r="S132" s="1033">
        <v>2.2999999999999998</v>
      </c>
      <c r="T132" s="1034"/>
      <c r="U132" s="1047">
        <v>2260</v>
      </c>
      <c r="V132" s="1043"/>
      <c r="W132" s="939" t="s">
        <v>245</v>
      </c>
      <c r="X132" s="923" t="s">
        <v>246</v>
      </c>
      <c r="Y132" s="923" t="s">
        <v>244</v>
      </c>
      <c r="Z132" s="920" t="s">
        <v>247</v>
      </c>
      <c r="AA132" s="923" t="s">
        <v>244</v>
      </c>
      <c r="AB132" s="1033">
        <v>2.2000000000000002</v>
      </c>
      <c r="AC132" s="979"/>
      <c r="AD132" s="997" t="s">
        <v>244</v>
      </c>
      <c r="AE132" s="1105">
        <v>77460</v>
      </c>
      <c r="AF132" s="1038"/>
      <c r="AG132" s="1041">
        <v>770</v>
      </c>
      <c r="AH132" s="1043"/>
      <c r="AI132" s="939" t="s">
        <v>245</v>
      </c>
      <c r="AJ132" s="923" t="s">
        <v>246</v>
      </c>
      <c r="AK132" s="923" t="s">
        <v>244</v>
      </c>
      <c r="AL132" s="920" t="s">
        <v>247</v>
      </c>
      <c r="AM132" s="923" t="s">
        <v>244</v>
      </c>
      <c r="AN132" s="1033">
        <v>3.2</v>
      </c>
      <c r="AO132" s="979"/>
      <c r="AP132" s="198"/>
      <c r="AQ132" s="198"/>
      <c r="AR132" s="198"/>
      <c r="AS132" s="198"/>
      <c r="AT132" s="198"/>
      <c r="AU132" s="198"/>
      <c r="AV132" s="198"/>
      <c r="AW132" s="198"/>
      <c r="AX132" s="198"/>
      <c r="AY132" s="198"/>
      <c r="AZ132" s="198"/>
      <c r="BA132" s="198"/>
      <c r="BB132" s="198"/>
      <c r="BC132" s="198"/>
      <c r="BD132" s="198"/>
      <c r="BE132" s="198"/>
      <c r="BF132" s="198"/>
      <c r="BG132" s="198"/>
      <c r="BH132" s="198"/>
      <c r="BI132" s="198"/>
      <c r="BJ132" s="997"/>
      <c r="BK132" s="178"/>
      <c r="BL132" s="190" t="s">
        <v>303</v>
      </c>
      <c r="BM132" s="191">
        <v>617900</v>
      </c>
      <c r="BN132" s="935"/>
      <c r="BO132" s="221">
        <v>6170</v>
      </c>
      <c r="BP132" s="193" t="s">
        <v>245</v>
      </c>
      <c r="BQ132" s="194" t="s">
        <v>246</v>
      </c>
      <c r="BR132" s="195" t="s">
        <v>244</v>
      </c>
      <c r="BS132" s="196" t="s">
        <v>247</v>
      </c>
      <c r="BT132" s="193" t="s">
        <v>244</v>
      </c>
      <c r="BU132" s="222">
        <v>2.1</v>
      </c>
      <c r="BV132" s="214"/>
      <c r="BW132" s="962"/>
      <c r="BX132" s="189"/>
      <c r="BY132" s="993"/>
      <c r="BZ132" s="1055"/>
      <c r="CA132" s="997"/>
      <c r="CB132" s="1075"/>
      <c r="CC132" s="923"/>
      <c r="CD132" s="923"/>
      <c r="CE132" s="923"/>
      <c r="CF132" s="920"/>
      <c r="CG132" s="923"/>
      <c r="CH132" s="979"/>
      <c r="CI132" s="1077"/>
      <c r="CJ132" s="932"/>
      <c r="CK132" s="1013"/>
      <c r="CL132" s="1078"/>
      <c r="CM132" s="1011" t="s">
        <v>297</v>
      </c>
      <c r="CN132" s="1012">
        <v>12300</v>
      </c>
      <c r="CO132" s="1013">
        <v>13700</v>
      </c>
      <c r="CP132" s="993"/>
      <c r="CQ132" s="1055"/>
      <c r="CR132" s="997"/>
      <c r="CS132" s="1014">
        <v>0.09</v>
      </c>
      <c r="CT132" s="997"/>
      <c r="CU132" s="1055"/>
      <c r="CV132" s="997"/>
      <c r="CW132" s="1075"/>
      <c r="CX132" s="1017"/>
      <c r="CY132" s="923"/>
      <c r="CZ132" s="1017"/>
      <c r="DA132" s="920"/>
      <c r="DB132" s="1017"/>
      <c r="DC132" s="979"/>
      <c r="DD132" s="997"/>
      <c r="DE132" s="1023">
        <v>0.02</v>
      </c>
      <c r="DF132" s="1025">
        <v>0.03</v>
      </c>
      <c r="DG132" s="1025">
        <v>0.05</v>
      </c>
      <c r="DH132" s="1049">
        <v>7.0000000000000007E-2</v>
      </c>
      <c r="DI132" s="224"/>
      <c r="DJ132" s="204" t="s">
        <v>304</v>
      </c>
      <c r="DK132" s="184"/>
      <c r="DL132" s="184"/>
    </row>
    <row r="133" spans="1:116" s="185" customFormat="1" ht="17.45" customHeight="1">
      <c r="A133" s="951"/>
      <c r="B133" s="1118"/>
      <c r="C133" s="1028"/>
      <c r="D133" s="949"/>
      <c r="E133" s="951"/>
      <c r="F133" s="177"/>
      <c r="G133" s="991"/>
      <c r="H133" s="1005"/>
      <c r="I133" s="991"/>
      <c r="J133" s="1005"/>
      <c r="K133" s="997"/>
      <c r="L133" s="1000"/>
      <c r="M133" s="1044"/>
      <c r="N133" s="939"/>
      <c r="O133" s="923"/>
      <c r="P133" s="923"/>
      <c r="Q133" s="920"/>
      <c r="R133" s="923"/>
      <c r="S133" s="1034"/>
      <c r="T133" s="1034"/>
      <c r="U133" s="1000"/>
      <c r="V133" s="1044"/>
      <c r="W133" s="939"/>
      <c r="X133" s="923"/>
      <c r="Y133" s="923"/>
      <c r="Z133" s="920"/>
      <c r="AA133" s="923"/>
      <c r="AB133" s="1034"/>
      <c r="AC133" s="979"/>
      <c r="AD133" s="997"/>
      <c r="AE133" s="1106"/>
      <c r="AF133" s="1039"/>
      <c r="AG133" s="1042"/>
      <c r="AH133" s="1044"/>
      <c r="AI133" s="939"/>
      <c r="AJ133" s="923"/>
      <c r="AK133" s="923"/>
      <c r="AL133" s="920"/>
      <c r="AM133" s="923"/>
      <c r="AN133" s="1034"/>
      <c r="AO133" s="979"/>
      <c r="AP133" s="198"/>
      <c r="AQ133" s="198"/>
      <c r="AR133" s="198"/>
      <c r="AS133" s="198"/>
      <c r="AT133" s="198"/>
      <c r="AU133" s="198"/>
      <c r="AV133" s="198"/>
      <c r="AW133" s="198"/>
      <c r="AX133" s="198"/>
      <c r="AY133" s="198"/>
      <c r="AZ133" s="198"/>
      <c r="BA133" s="198"/>
      <c r="BB133" s="198"/>
      <c r="BC133" s="198"/>
      <c r="BD133" s="198"/>
      <c r="BE133" s="198"/>
      <c r="BF133" s="198"/>
      <c r="BG133" s="198"/>
      <c r="BH133" s="198"/>
      <c r="BI133" s="198"/>
      <c r="BJ133" s="997"/>
      <c r="BK133" s="178"/>
      <c r="BL133" s="190" t="s">
        <v>263</v>
      </c>
      <c r="BM133" s="191">
        <v>655300</v>
      </c>
      <c r="BN133" s="935"/>
      <c r="BO133" s="221">
        <v>6550</v>
      </c>
      <c r="BP133" s="193" t="s">
        <v>245</v>
      </c>
      <c r="BQ133" s="194" t="s">
        <v>246</v>
      </c>
      <c r="BR133" s="195" t="s">
        <v>244</v>
      </c>
      <c r="BS133" s="196" t="s">
        <v>247</v>
      </c>
      <c r="BT133" s="193" t="s">
        <v>244</v>
      </c>
      <c r="BU133" s="222">
        <v>2.2000000000000002</v>
      </c>
      <c r="BV133" s="214"/>
      <c r="BW133" s="962"/>
      <c r="BX133" s="189"/>
      <c r="BY133" s="993"/>
      <c r="BZ133" s="1055"/>
      <c r="CA133" s="997"/>
      <c r="CB133" s="1075"/>
      <c r="CC133" s="923"/>
      <c r="CD133" s="923"/>
      <c r="CE133" s="923"/>
      <c r="CF133" s="920"/>
      <c r="CG133" s="923"/>
      <c r="CH133" s="979"/>
      <c r="CI133" s="1077"/>
      <c r="CJ133" s="932"/>
      <c r="CK133" s="1013"/>
      <c r="CL133" s="1078"/>
      <c r="CM133" s="1011"/>
      <c r="CN133" s="1012"/>
      <c r="CO133" s="1013"/>
      <c r="CP133" s="993"/>
      <c r="CQ133" s="1055"/>
      <c r="CR133" s="997"/>
      <c r="CS133" s="1014"/>
      <c r="CT133" s="997"/>
      <c r="CU133" s="1055"/>
      <c r="CV133" s="997"/>
      <c r="CW133" s="1075"/>
      <c r="CX133" s="1017"/>
      <c r="CY133" s="923"/>
      <c r="CZ133" s="1017"/>
      <c r="DA133" s="920"/>
      <c r="DB133" s="1017"/>
      <c r="DC133" s="979"/>
      <c r="DD133" s="997"/>
      <c r="DE133" s="1023"/>
      <c r="DF133" s="1025"/>
      <c r="DG133" s="1025"/>
      <c r="DH133" s="1049"/>
      <c r="DI133" s="224"/>
      <c r="DJ133" s="205">
        <v>0.75</v>
      </c>
      <c r="DK133" s="184"/>
      <c r="DL133" s="184"/>
    </row>
    <row r="134" spans="1:116" s="185" customFormat="1" ht="17.45" customHeight="1">
      <c r="A134" s="951"/>
      <c r="B134" s="1118"/>
      <c r="C134" s="1028"/>
      <c r="D134" s="949"/>
      <c r="E134" s="951"/>
      <c r="F134" s="177"/>
      <c r="G134" s="991"/>
      <c r="H134" s="1005"/>
      <c r="I134" s="991"/>
      <c r="J134" s="1005"/>
      <c r="K134" s="997"/>
      <c r="L134" s="1000"/>
      <c r="M134" s="1044"/>
      <c r="N134" s="939"/>
      <c r="O134" s="923"/>
      <c r="P134" s="923"/>
      <c r="Q134" s="920"/>
      <c r="R134" s="923"/>
      <c r="S134" s="1034"/>
      <c r="T134" s="1034"/>
      <c r="U134" s="1000"/>
      <c r="V134" s="1044"/>
      <c r="W134" s="939"/>
      <c r="X134" s="923"/>
      <c r="Y134" s="923"/>
      <c r="Z134" s="920"/>
      <c r="AA134" s="923"/>
      <c r="AB134" s="1034"/>
      <c r="AC134" s="979"/>
      <c r="AD134" s="997"/>
      <c r="AE134" s="1106"/>
      <c r="AF134" s="1039"/>
      <c r="AG134" s="1042"/>
      <c r="AH134" s="1044"/>
      <c r="AI134" s="939"/>
      <c r="AJ134" s="923"/>
      <c r="AK134" s="923"/>
      <c r="AL134" s="920"/>
      <c r="AM134" s="923"/>
      <c r="AN134" s="1034"/>
      <c r="AO134" s="979"/>
      <c r="AP134" s="198"/>
      <c r="AQ134" s="198"/>
      <c r="AR134" s="198"/>
      <c r="AS134" s="198"/>
      <c r="AT134" s="198"/>
      <c r="AU134" s="198"/>
      <c r="AV134" s="198"/>
      <c r="AW134" s="198"/>
      <c r="AX134" s="198"/>
      <c r="AY134" s="198"/>
      <c r="AZ134" s="198"/>
      <c r="BA134" s="198"/>
      <c r="BB134" s="198"/>
      <c r="BC134" s="198"/>
      <c r="BD134" s="198"/>
      <c r="BE134" s="198"/>
      <c r="BF134" s="198"/>
      <c r="BG134" s="198"/>
      <c r="BH134" s="198"/>
      <c r="BI134" s="198"/>
      <c r="BJ134" s="997"/>
      <c r="BK134" s="178"/>
      <c r="BL134" s="190" t="s">
        <v>264</v>
      </c>
      <c r="BM134" s="191">
        <v>692600</v>
      </c>
      <c r="BN134" s="935"/>
      <c r="BO134" s="221">
        <v>6920</v>
      </c>
      <c r="BP134" s="193" t="s">
        <v>245</v>
      </c>
      <c r="BQ134" s="194" t="s">
        <v>246</v>
      </c>
      <c r="BR134" s="195" t="s">
        <v>244</v>
      </c>
      <c r="BS134" s="196" t="s">
        <v>247</v>
      </c>
      <c r="BT134" s="193" t="s">
        <v>244</v>
      </c>
      <c r="BU134" s="222">
        <v>2.2000000000000002</v>
      </c>
      <c r="BV134" s="214"/>
      <c r="BW134" s="962"/>
      <c r="BX134" s="189"/>
      <c r="BY134" s="993"/>
      <c r="BZ134" s="1055"/>
      <c r="CA134" s="997"/>
      <c r="CB134" s="1075"/>
      <c r="CC134" s="923"/>
      <c r="CD134" s="923"/>
      <c r="CE134" s="923"/>
      <c r="CF134" s="920"/>
      <c r="CG134" s="923"/>
      <c r="CH134" s="979"/>
      <c r="CI134" s="1077"/>
      <c r="CJ134" s="932"/>
      <c r="CK134" s="1013"/>
      <c r="CL134" s="1077"/>
      <c r="CM134" s="1011" t="s">
        <v>298</v>
      </c>
      <c r="CN134" s="1012">
        <v>11000</v>
      </c>
      <c r="CO134" s="1013">
        <v>12300</v>
      </c>
      <c r="CP134" s="997"/>
      <c r="CQ134" s="1055"/>
      <c r="CR134" s="997"/>
      <c r="CS134" s="1014"/>
      <c r="CT134" s="997"/>
      <c r="CU134" s="1055"/>
      <c r="CV134" s="997"/>
      <c r="CW134" s="1075"/>
      <c r="CX134" s="1017"/>
      <c r="CY134" s="923"/>
      <c r="CZ134" s="1017"/>
      <c r="DA134" s="920"/>
      <c r="DB134" s="1017"/>
      <c r="DC134" s="979"/>
      <c r="DD134" s="997"/>
      <c r="DE134" s="1023"/>
      <c r="DF134" s="1025"/>
      <c r="DG134" s="1025"/>
      <c r="DH134" s="1049"/>
      <c r="DI134" s="224"/>
      <c r="DJ134" s="204" t="s">
        <v>305</v>
      </c>
      <c r="DK134" s="184"/>
      <c r="DL134" s="184"/>
    </row>
    <row r="135" spans="1:116" s="185" customFormat="1" ht="17.45" customHeight="1">
      <c r="A135" s="1064"/>
      <c r="B135" s="1119"/>
      <c r="C135" s="1029"/>
      <c r="D135" s="1030"/>
      <c r="E135" s="1064"/>
      <c r="F135" s="177"/>
      <c r="G135" s="992"/>
      <c r="H135" s="1006"/>
      <c r="I135" s="992"/>
      <c r="J135" s="1006"/>
      <c r="K135" s="997"/>
      <c r="L135" s="1048"/>
      <c r="M135" s="1045"/>
      <c r="N135" s="1069"/>
      <c r="O135" s="976"/>
      <c r="P135" s="976"/>
      <c r="Q135" s="977"/>
      <c r="R135" s="976"/>
      <c r="S135" s="1035"/>
      <c r="T135" s="1035"/>
      <c r="U135" s="1048"/>
      <c r="V135" s="1045"/>
      <c r="W135" s="1069"/>
      <c r="X135" s="976"/>
      <c r="Y135" s="976"/>
      <c r="Z135" s="977"/>
      <c r="AA135" s="976"/>
      <c r="AB135" s="1035"/>
      <c r="AC135" s="980"/>
      <c r="AD135" s="997"/>
      <c r="AE135" s="1115"/>
      <c r="AF135" s="1040"/>
      <c r="AG135" s="1071"/>
      <c r="AH135" s="1045"/>
      <c r="AI135" s="1069"/>
      <c r="AJ135" s="976"/>
      <c r="AK135" s="976"/>
      <c r="AL135" s="977"/>
      <c r="AM135" s="976"/>
      <c r="AN135" s="1035"/>
      <c r="AO135" s="980"/>
      <c r="AP135" s="198"/>
      <c r="AQ135" s="198"/>
      <c r="AR135" s="198"/>
      <c r="AS135" s="198"/>
      <c r="AT135" s="198"/>
      <c r="AU135" s="198"/>
      <c r="AV135" s="198"/>
      <c r="AW135" s="198"/>
      <c r="AX135" s="198"/>
      <c r="AY135" s="198"/>
      <c r="AZ135" s="198"/>
      <c r="BA135" s="198"/>
      <c r="BB135" s="198"/>
      <c r="BC135" s="198"/>
      <c r="BD135" s="198"/>
      <c r="BE135" s="198"/>
      <c r="BF135" s="198"/>
      <c r="BG135" s="198"/>
      <c r="BH135" s="198"/>
      <c r="BI135" s="198"/>
      <c r="BJ135" s="997"/>
      <c r="BK135" s="178"/>
      <c r="BL135" s="206" t="s">
        <v>265</v>
      </c>
      <c r="BM135" s="207">
        <v>729900</v>
      </c>
      <c r="BN135" s="997"/>
      <c r="BO135" s="225">
        <v>7290</v>
      </c>
      <c r="BP135" s="226" t="s">
        <v>245</v>
      </c>
      <c r="BQ135" s="227" t="s">
        <v>246</v>
      </c>
      <c r="BR135" s="228" t="s">
        <v>244</v>
      </c>
      <c r="BS135" s="229" t="s">
        <v>247</v>
      </c>
      <c r="BT135" s="226" t="s">
        <v>244</v>
      </c>
      <c r="BU135" s="230">
        <v>2.2999999999999998</v>
      </c>
      <c r="BV135" s="182"/>
      <c r="BW135" s="997"/>
      <c r="BX135" s="231"/>
      <c r="BY135" s="997"/>
      <c r="BZ135" s="1056"/>
      <c r="CA135" s="997"/>
      <c r="CB135" s="1076"/>
      <c r="CC135" s="976"/>
      <c r="CD135" s="976"/>
      <c r="CE135" s="976"/>
      <c r="CF135" s="977"/>
      <c r="CG135" s="976"/>
      <c r="CH135" s="980"/>
      <c r="CI135" s="1077"/>
      <c r="CJ135" s="1057"/>
      <c r="CK135" s="1053"/>
      <c r="CL135" s="1077"/>
      <c r="CM135" s="1051"/>
      <c r="CN135" s="1052"/>
      <c r="CO135" s="1053"/>
      <c r="CP135" s="997"/>
      <c r="CQ135" s="1056"/>
      <c r="CR135" s="997"/>
      <c r="CS135" s="1015"/>
      <c r="CT135" s="997"/>
      <c r="CU135" s="1056"/>
      <c r="CV135" s="997"/>
      <c r="CW135" s="1076"/>
      <c r="CX135" s="1073"/>
      <c r="CY135" s="976"/>
      <c r="CZ135" s="1073"/>
      <c r="DA135" s="977"/>
      <c r="DB135" s="1073"/>
      <c r="DC135" s="980"/>
      <c r="DD135" s="997"/>
      <c r="DE135" s="1024"/>
      <c r="DF135" s="1026"/>
      <c r="DG135" s="1026"/>
      <c r="DH135" s="1050"/>
      <c r="DI135" s="224"/>
      <c r="DJ135" s="233">
        <v>0.7</v>
      </c>
      <c r="DK135" s="184"/>
      <c r="DL135" s="184"/>
    </row>
    <row r="136" spans="1:116" ht="15" customHeight="1"/>
  </sheetData>
  <sheetProtection algorithmName="SHA-512" hashValue="O7JOYtGfIzOgJFkHSufJIm7PDOVagnP1z3eavbFAalGMdC7pN7/hwwt8R0IFJJYpFmyNXL1BQbBj2KOjyqw3oQ==" saltValue="ac3pZzvG4l1PoiKLBiqv7A==" spinCount="100000" sheet="1" objects="1" scenarios="1"/>
  <mergeCells count="2475">
    <mergeCell ref="AJ132:AJ135"/>
    <mergeCell ref="AK132:AK135"/>
    <mergeCell ref="AL132:AL135"/>
    <mergeCell ref="AM132:AM135"/>
    <mergeCell ref="AN132:AN135"/>
    <mergeCell ref="AO132:AO135"/>
    <mergeCell ref="AD132:AD135"/>
    <mergeCell ref="AE132:AE135"/>
    <mergeCell ref="AF132:AF135"/>
    <mergeCell ref="AG132:AG135"/>
    <mergeCell ref="AH132:AH135"/>
    <mergeCell ref="AI132:AI135"/>
    <mergeCell ref="CR128:CR135"/>
    <mergeCell ref="CM132:CM133"/>
    <mergeCell ref="CN132:CN133"/>
    <mergeCell ref="CO132:CO133"/>
    <mergeCell ref="CG128:CG135"/>
    <mergeCell ref="CH128:CH135"/>
    <mergeCell ref="CI128:CI135"/>
    <mergeCell ref="CJ128:CJ135"/>
    <mergeCell ref="CK128:CK135"/>
    <mergeCell ref="CL128:CL135"/>
    <mergeCell ref="CA128:CA135"/>
    <mergeCell ref="CB128:CB135"/>
    <mergeCell ref="CC128:CC135"/>
    <mergeCell ref="AY128:AY131"/>
    <mergeCell ref="AZ128:AZ131"/>
    <mergeCell ref="BA128:BA131"/>
    <mergeCell ref="BB128:BB131"/>
    <mergeCell ref="BC128:BC131"/>
    <mergeCell ref="BD128:BD131"/>
    <mergeCell ref="DG128:DG131"/>
    <mergeCell ref="DH128:DH131"/>
    <mergeCell ref="DJ128:DJ129"/>
    <mergeCell ref="CM130:CM131"/>
    <mergeCell ref="CN130:CN131"/>
    <mergeCell ref="CO130:CO131"/>
    <mergeCell ref="CY128:CY135"/>
    <mergeCell ref="CZ128:CZ135"/>
    <mergeCell ref="DA128:DA135"/>
    <mergeCell ref="DB128:DB135"/>
    <mergeCell ref="DC128:DC135"/>
    <mergeCell ref="DD128:DD135"/>
    <mergeCell ref="CS128:CS131"/>
    <mergeCell ref="CT128:CT135"/>
    <mergeCell ref="CU128:CU135"/>
    <mergeCell ref="CV128:CV135"/>
    <mergeCell ref="CW128:CW135"/>
    <mergeCell ref="CX128:CX135"/>
    <mergeCell ref="CS132:CS135"/>
    <mergeCell ref="CM128:CM129"/>
    <mergeCell ref="CN128:CN129"/>
    <mergeCell ref="CO128:CO129"/>
    <mergeCell ref="CP128:CP135"/>
    <mergeCell ref="CQ128:CQ135"/>
    <mergeCell ref="DE132:DE135"/>
    <mergeCell ref="DF132:DF135"/>
    <mergeCell ref="DG132:DG135"/>
    <mergeCell ref="DH132:DH135"/>
    <mergeCell ref="CM134:CM135"/>
    <mergeCell ref="CN134:CN135"/>
    <mergeCell ref="CO134:CO135"/>
    <mergeCell ref="AF128:AF131"/>
    <mergeCell ref="V128:V131"/>
    <mergeCell ref="W128:W131"/>
    <mergeCell ref="X128:X131"/>
    <mergeCell ref="Y128:Y131"/>
    <mergeCell ref="Z128:Z131"/>
    <mergeCell ref="AS128:AS131"/>
    <mergeCell ref="AT128:AT131"/>
    <mergeCell ref="AU128:AU131"/>
    <mergeCell ref="AV128:AV131"/>
    <mergeCell ref="AW128:AW131"/>
    <mergeCell ref="AX128:AX131"/>
    <mergeCell ref="E132:E135"/>
    <mergeCell ref="G132:G135"/>
    <mergeCell ref="H132:H135"/>
    <mergeCell ref="I132:I135"/>
    <mergeCell ref="J132:J135"/>
    <mergeCell ref="K132:K135"/>
    <mergeCell ref="X132:X135"/>
    <mergeCell ref="Y132:Y135"/>
    <mergeCell ref="Z132:Z135"/>
    <mergeCell ref="AA132:AA135"/>
    <mergeCell ref="AB132:AB135"/>
    <mergeCell ref="AC132:AC135"/>
    <mergeCell ref="R132:R135"/>
    <mergeCell ref="S132:S135"/>
    <mergeCell ref="T132:T135"/>
    <mergeCell ref="U132:U135"/>
    <mergeCell ref="V132:V135"/>
    <mergeCell ref="W132:W135"/>
    <mergeCell ref="L132:L135"/>
    <mergeCell ref="M132:M135"/>
    <mergeCell ref="I128:I131"/>
    <mergeCell ref="J128:J131"/>
    <mergeCell ref="K128:K131"/>
    <mergeCell ref="L128:L131"/>
    <mergeCell ref="M128:M131"/>
    <mergeCell ref="N128:N131"/>
    <mergeCell ref="CM126:CM127"/>
    <mergeCell ref="CN126:CN127"/>
    <mergeCell ref="CO126:CO127"/>
    <mergeCell ref="A128:A131"/>
    <mergeCell ref="C128:C135"/>
    <mergeCell ref="D128:D135"/>
    <mergeCell ref="E128:E131"/>
    <mergeCell ref="G128:G131"/>
    <mergeCell ref="H128:H131"/>
    <mergeCell ref="AL124:AL127"/>
    <mergeCell ref="AM124:AM127"/>
    <mergeCell ref="AN124:AN127"/>
    <mergeCell ref="AO124:AO127"/>
    <mergeCell ref="CM124:CM125"/>
    <mergeCell ref="CN124:CN125"/>
    <mergeCell ref="AF124:AF127"/>
    <mergeCell ref="AG124:AG127"/>
    <mergeCell ref="AH124:AH127"/>
    <mergeCell ref="AI124:AI127"/>
    <mergeCell ref="AJ124:AJ127"/>
    <mergeCell ref="AG128:AG131"/>
    <mergeCell ref="AH128:AH131"/>
    <mergeCell ref="AI128:AI131"/>
    <mergeCell ref="AJ128:AJ131"/>
    <mergeCell ref="AK128:AK131"/>
    <mergeCell ref="AL128:AL131"/>
    <mergeCell ref="AB124:AB127"/>
    <mergeCell ref="AC124:AC127"/>
    <mergeCell ref="AD124:AD127"/>
    <mergeCell ref="AE124:AE127"/>
    <mergeCell ref="T124:T127"/>
    <mergeCell ref="U124:U127"/>
    <mergeCell ref="V124:V127"/>
    <mergeCell ref="W124:W127"/>
    <mergeCell ref="U128:U131"/>
    <mergeCell ref="X124:X127"/>
    <mergeCell ref="Y124:Y127"/>
    <mergeCell ref="N124:N127"/>
    <mergeCell ref="O124:O127"/>
    <mergeCell ref="P124:P127"/>
    <mergeCell ref="Q124:Q127"/>
    <mergeCell ref="R124:R127"/>
    <mergeCell ref="S124:S127"/>
    <mergeCell ref="O128:O131"/>
    <mergeCell ref="P128:P131"/>
    <mergeCell ref="Q128:Q131"/>
    <mergeCell ref="R128:R131"/>
    <mergeCell ref="S128:S131"/>
    <mergeCell ref="T128:T131"/>
    <mergeCell ref="AA128:AA131"/>
    <mergeCell ref="AB128:AB131"/>
    <mergeCell ref="AC128:AC131"/>
    <mergeCell ref="AD128:AD131"/>
    <mergeCell ref="AE128:AE131"/>
    <mergeCell ref="K124:K127"/>
    <mergeCell ref="L124:L127"/>
    <mergeCell ref="M124:M127"/>
    <mergeCell ref="DE120:DE123"/>
    <mergeCell ref="DF120:DF123"/>
    <mergeCell ref="DG120:DG123"/>
    <mergeCell ref="CM120:CM121"/>
    <mergeCell ref="CN120:CN121"/>
    <mergeCell ref="CO120:CO121"/>
    <mergeCell ref="CP120:CP127"/>
    <mergeCell ref="CQ120:CQ127"/>
    <mergeCell ref="CR120:CR127"/>
    <mergeCell ref="CM122:CM123"/>
    <mergeCell ref="CN122:CN123"/>
    <mergeCell ref="CO122:CO123"/>
    <mergeCell ref="CO124:CO125"/>
    <mergeCell ref="CG120:CG127"/>
    <mergeCell ref="CH120:CH127"/>
    <mergeCell ref="CI120:CI127"/>
    <mergeCell ref="CJ120:CJ127"/>
    <mergeCell ref="CK120:CK127"/>
    <mergeCell ref="CL120:CL127"/>
    <mergeCell ref="CA120:CA127"/>
    <mergeCell ref="CB120:CB127"/>
    <mergeCell ref="CC120:CC127"/>
    <mergeCell ref="CD120:CD127"/>
    <mergeCell ref="CE120:CE127"/>
    <mergeCell ref="CF120:CF127"/>
    <mergeCell ref="BJ120:BJ135"/>
    <mergeCell ref="AK124:AK127"/>
    <mergeCell ref="Z124:Z127"/>
    <mergeCell ref="AA124:AA127"/>
    <mergeCell ref="CD128:CD135"/>
    <mergeCell ref="CE128:CE135"/>
    <mergeCell ref="CF128:CF135"/>
    <mergeCell ref="BE128:BE131"/>
    <mergeCell ref="BF128:BF131"/>
    <mergeCell ref="BG128:BG131"/>
    <mergeCell ref="BH128:BH131"/>
    <mergeCell ref="BI128:BI131"/>
    <mergeCell ref="BY128:BY135"/>
    <mergeCell ref="DH120:DH123"/>
    <mergeCell ref="DI120:DI127"/>
    <mergeCell ref="DJ120:DJ123"/>
    <mergeCell ref="DE124:DE127"/>
    <mergeCell ref="DF124:DF127"/>
    <mergeCell ref="DG124:DG127"/>
    <mergeCell ref="DH124:DH127"/>
    <mergeCell ref="CY120:CY127"/>
    <mergeCell ref="CZ120:CZ127"/>
    <mergeCell ref="DA120:DA127"/>
    <mergeCell ref="DB120:DB127"/>
    <mergeCell ref="DC120:DC127"/>
    <mergeCell ref="DD120:DD127"/>
    <mergeCell ref="CS120:CS123"/>
    <mergeCell ref="CT120:CT127"/>
    <mergeCell ref="CU120:CU127"/>
    <mergeCell ref="CV120:CV127"/>
    <mergeCell ref="CW120:CW127"/>
    <mergeCell ref="CX120:CX127"/>
    <mergeCell ref="CS124:CS127"/>
    <mergeCell ref="DJ124:DJ127"/>
    <mergeCell ref="DE128:DE131"/>
    <mergeCell ref="DF128:DF131"/>
    <mergeCell ref="AL120:AL123"/>
    <mergeCell ref="AM120:AM123"/>
    <mergeCell ref="AN120:AN123"/>
    <mergeCell ref="AO120:AO123"/>
    <mergeCell ref="AP120:AP123"/>
    <mergeCell ref="AQ120:AQ123"/>
    <mergeCell ref="BL120:BM121"/>
    <mergeCell ref="BN120:BN135"/>
    <mergeCell ref="BW120:BW135"/>
    <mergeCell ref="BY120:BY127"/>
    <mergeCell ref="BZ120:BZ127"/>
    <mergeCell ref="BZ128:BZ135"/>
    <mergeCell ref="BD120:BD123"/>
    <mergeCell ref="BE120:BE123"/>
    <mergeCell ref="BF120:BF123"/>
    <mergeCell ref="BG120:BG123"/>
    <mergeCell ref="BH120:BH123"/>
    <mergeCell ref="BI120:BI123"/>
    <mergeCell ref="AM128:AM131"/>
    <mergeCell ref="AN128:AN131"/>
    <mergeCell ref="AO128:AO131"/>
    <mergeCell ref="AP128:AP131"/>
    <mergeCell ref="AQ128:AQ131"/>
    <mergeCell ref="AR128:AR131"/>
    <mergeCell ref="A120:A123"/>
    <mergeCell ref="B120:B135"/>
    <mergeCell ref="C120:C127"/>
    <mergeCell ref="D120:D127"/>
    <mergeCell ref="E120:E123"/>
    <mergeCell ref="G120:G123"/>
    <mergeCell ref="A124:A127"/>
    <mergeCell ref="E124:E127"/>
    <mergeCell ref="G124:G127"/>
    <mergeCell ref="A132:A135"/>
    <mergeCell ref="N132:N135"/>
    <mergeCell ref="O132:O135"/>
    <mergeCell ref="P132:P135"/>
    <mergeCell ref="Q132:Q135"/>
    <mergeCell ref="AF120:AF123"/>
    <mergeCell ref="AG120:AG123"/>
    <mergeCell ref="AH120:AH123"/>
    <mergeCell ref="Z120:Z123"/>
    <mergeCell ref="AA120:AA123"/>
    <mergeCell ref="AB120:AB123"/>
    <mergeCell ref="AC120:AC123"/>
    <mergeCell ref="AD120:AD123"/>
    <mergeCell ref="AE120:AE123"/>
    <mergeCell ref="T120:T123"/>
    <mergeCell ref="U120:U123"/>
    <mergeCell ref="V120:V123"/>
    <mergeCell ref="W120:W123"/>
    <mergeCell ref="X120:X123"/>
    <mergeCell ref="Y120:Y123"/>
    <mergeCell ref="H124:H127"/>
    <mergeCell ref="I124:I127"/>
    <mergeCell ref="J124:J127"/>
    <mergeCell ref="AZ112:AZ115"/>
    <mergeCell ref="BA112:BA115"/>
    <mergeCell ref="BB112:BB115"/>
    <mergeCell ref="BC112:BC115"/>
    <mergeCell ref="BD112:BD115"/>
    <mergeCell ref="N120:N123"/>
    <mergeCell ref="O120:O123"/>
    <mergeCell ref="P120:P123"/>
    <mergeCell ref="Q120:Q123"/>
    <mergeCell ref="R120:R123"/>
    <mergeCell ref="S120:S123"/>
    <mergeCell ref="H120:H123"/>
    <mergeCell ref="I120:I123"/>
    <mergeCell ref="J120:J123"/>
    <mergeCell ref="K120:K123"/>
    <mergeCell ref="L120:L123"/>
    <mergeCell ref="M120:M123"/>
    <mergeCell ref="AI120:AI123"/>
    <mergeCell ref="AJ120:AJ123"/>
    <mergeCell ref="AK120:AK123"/>
    <mergeCell ref="AX120:AX123"/>
    <mergeCell ref="AY120:AY123"/>
    <mergeCell ref="AZ120:AZ123"/>
    <mergeCell ref="BA120:BA123"/>
    <mergeCell ref="BB120:BB123"/>
    <mergeCell ref="BC120:BC123"/>
    <mergeCell ref="AR120:AR123"/>
    <mergeCell ref="AS120:AS123"/>
    <mergeCell ref="AT120:AT123"/>
    <mergeCell ref="AU120:AU123"/>
    <mergeCell ref="AV120:AV123"/>
    <mergeCell ref="AW120:AW123"/>
    <mergeCell ref="DF116:DF119"/>
    <mergeCell ref="DG116:DG119"/>
    <mergeCell ref="DH116:DH119"/>
    <mergeCell ref="CM118:CM119"/>
    <mergeCell ref="CN118:CN119"/>
    <mergeCell ref="CO118:CO119"/>
    <mergeCell ref="AJ116:AJ119"/>
    <mergeCell ref="AK116:AK119"/>
    <mergeCell ref="AL116:AL119"/>
    <mergeCell ref="AM116:AM119"/>
    <mergeCell ref="AN116:AN119"/>
    <mergeCell ref="AO116:AO119"/>
    <mergeCell ref="AD116:AD119"/>
    <mergeCell ref="AE116:AE119"/>
    <mergeCell ref="AF116:AF119"/>
    <mergeCell ref="AG116:AG119"/>
    <mergeCell ref="AH116:AH119"/>
    <mergeCell ref="AI116:AI119"/>
    <mergeCell ref="CR112:CR119"/>
    <mergeCell ref="CM116:CM117"/>
    <mergeCell ref="CN116:CN117"/>
    <mergeCell ref="CO116:CO117"/>
    <mergeCell ref="CG112:CG119"/>
    <mergeCell ref="CH112:CH119"/>
    <mergeCell ref="CI112:CI119"/>
    <mergeCell ref="CJ112:CJ119"/>
    <mergeCell ref="CK112:CK119"/>
    <mergeCell ref="CL112:CL119"/>
    <mergeCell ref="CA112:CA119"/>
    <mergeCell ref="CB112:CB119"/>
    <mergeCell ref="CC112:CC119"/>
    <mergeCell ref="AY112:AY115"/>
    <mergeCell ref="AN112:AN115"/>
    <mergeCell ref="AO112:AO115"/>
    <mergeCell ref="AP112:AP115"/>
    <mergeCell ref="AQ112:AQ115"/>
    <mergeCell ref="AR112:AR115"/>
    <mergeCell ref="DE112:DE115"/>
    <mergeCell ref="DF112:DF115"/>
    <mergeCell ref="DG112:DG115"/>
    <mergeCell ref="DH112:DH115"/>
    <mergeCell ref="DJ112:DJ113"/>
    <mergeCell ref="CM114:CM115"/>
    <mergeCell ref="CN114:CN115"/>
    <mergeCell ref="CO114:CO115"/>
    <mergeCell ref="CY112:CY119"/>
    <mergeCell ref="CZ112:CZ119"/>
    <mergeCell ref="DA112:DA119"/>
    <mergeCell ref="DB112:DB119"/>
    <mergeCell ref="DC112:DC119"/>
    <mergeCell ref="DD112:DD119"/>
    <mergeCell ref="CS112:CS115"/>
    <mergeCell ref="CT112:CT119"/>
    <mergeCell ref="CU112:CU119"/>
    <mergeCell ref="CV112:CV119"/>
    <mergeCell ref="CW112:CW119"/>
    <mergeCell ref="CX112:CX119"/>
    <mergeCell ref="CS116:CS119"/>
    <mergeCell ref="CM112:CM113"/>
    <mergeCell ref="CN112:CN113"/>
    <mergeCell ref="CO112:CO113"/>
    <mergeCell ref="CP112:CP119"/>
    <mergeCell ref="CQ112:CQ119"/>
    <mergeCell ref="DE116:DE119"/>
    <mergeCell ref="V112:V115"/>
    <mergeCell ref="W112:W115"/>
    <mergeCell ref="X112:X115"/>
    <mergeCell ref="Y112:Y115"/>
    <mergeCell ref="Z112:Z115"/>
    <mergeCell ref="AS112:AS115"/>
    <mergeCell ref="AT112:AT115"/>
    <mergeCell ref="AU112:AU115"/>
    <mergeCell ref="AV112:AV115"/>
    <mergeCell ref="AW112:AW115"/>
    <mergeCell ref="AX112:AX115"/>
    <mergeCell ref="E116:E119"/>
    <mergeCell ref="G116:G119"/>
    <mergeCell ref="H116:H119"/>
    <mergeCell ref="I116:I119"/>
    <mergeCell ref="J116:J119"/>
    <mergeCell ref="K116:K119"/>
    <mergeCell ref="X116:X119"/>
    <mergeCell ref="Y116:Y119"/>
    <mergeCell ref="Z116:Z119"/>
    <mergeCell ref="AA116:AA119"/>
    <mergeCell ref="AB116:AB119"/>
    <mergeCell ref="AC116:AC119"/>
    <mergeCell ref="R116:R119"/>
    <mergeCell ref="S116:S119"/>
    <mergeCell ref="T116:T119"/>
    <mergeCell ref="U116:U119"/>
    <mergeCell ref="V116:V119"/>
    <mergeCell ref="W116:W119"/>
    <mergeCell ref="L116:L119"/>
    <mergeCell ref="M116:M119"/>
    <mergeCell ref="AM112:AM115"/>
    <mergeCell ref="I112:I115"/>
    <mergeCell ref="J112:J115"/>
    <mergeCell ref="K112:K115"/>
    <mergeCell ref="L112:L115"/>
    <mergeCell ref="M112:M115"/>
    <mergeCell ref="N112:N115"/>
    <mergeCell ref="CM110:CM111"/>
    <mergeCell ref="CN110:CN111"/>
    <mergeCell ref="CO110:CO111"/>
    <mergeCell ref="A112:A115"/>
    <mergeCell ref="C112:C119"/>
    <mergeCell ref="D112:D119"/>
    <mergeCell ref="E112:E115"/>
    <mergeCell ref="G112:G115"/>
    <mergeCell ref="H112:H115"/>
    <mergeCell ref="AL108:AL111"/>
    <mergeCell ref="AM108:AM111"/>
    <mergeCell ref="AN108:AN111"/>
    <mergeCell ref="AO108:AO111"/>
    <mergeCell ref="CM108:CM109"/>
    <mergeCell ref="CN108:CN109"/>
    <mergeCell ref="AF108:AF111"/>
    <mergeCell ref="AG108:AG111"/>
    <mergeCell ref="AH108:AH111"/>
    <mergeCell ref="AI108:AI111"/>
    <mergeCell ref="AJ108:AJ111"/>
    <mergeCell ref="AG112:AG115"/>
    <mergeCell ref="AH112:AH115"/>
    <mergeCell ref="AI112:AI115"/>
    <mergeCell ref="AJ112:AJ115"/>
    <mergeCell ref="AK112:AK115"/>
    <mergeCell ref="AL112:AL115"/>
    <mergeCell ref="AK108:AK111"/>
    <mergeCell ref="Z108:Z111"/>
    <mergeCell ref="AA108:AA111"/>
    <mergeCell ref="AB108:AB111"/>
    <mergeCell ref="AC108:AC111"/>
    <mergeCell ref="AD108:AD111"/>
    <mergeCell ref="AE108:AE111"/>
    <mergeCell ref="T108:T111"/>
    <mergeCell ref="U108:U111"/>
    <mergeCell ref="V108:V111"/>
    <mergeCell ref="W108:W111"/>
    <mergeCell ref="U112:U115"/>
    <mergeCell ref="X108:X111"/>
    <mergeCell ref="Y108:Y111"/>
    <mergeCell ref="N108:N111"/>
    <mergeCell ref="O108:O111"/>
    <mergeCell ref="P108:P111"/>
    <mergeCell ref="Q108:Q111"/>
    <mergeCell ref="R108:R111"/>
    <mergeCell ref="S108:S111"/>
    <mergeCell ref="O112:O115"/>
    <mergeCell ref="P112:P115"/>
    <mergeCell ref="Q112:Q115"/>
    <mergeCell ref="R112:R115"/>
    <mergeCell ref="S112:S115"/>
    <mergeCell ref="T112:T115"/>
    <mergeCell ref="AA112:AA115"/>
    <mergeCell ref="AB112:AB115"/>
    <mergeCell ref="AC112:AC115"/>
    <mergeCell ref="AD112:AD115"/>
    <mergeCell ref="AE112:AE115"/>
    <mergeCell ref="AF112:AF115"/>
    <mergeCell ref="CM104:CM105"/>
    <mergeCell ref="CN104:CN105"/>
    <mergeCell ref="CO104:CO105"/>
    <mergeCell ref="CP104:CP111"/>
    <mergeCell ref="CQ104:CQ111"/>
    <mergeCell ref="CR104:CR111"/>
    <mergeCell ref="CM106:CM107"/>
    <mergeCell ref="CN106:CN107"/>
    <mergeCell ref="CO106:CO107"/>
    <mergeCell ref="CO108:CO109"/>
    <mergeCell ref="CG104:CG111"/>
    <mergeCell ref="CH104:CH111"/>
    <mergeCell ref="CI104:CI111"/>
    <mergeCell ref="CJ104:CJ111"/>
    <mergeCell ref="CK104:CK111"/>
    <mergeCell ref="CL104:CL111"/>
    <mergeCell ref="CA104:CA111"/>
    <mergeCell ref="CB104:CB111"/>
    <mergeCell ref="CC104:CC111"/>
    <mergeCell ref="CD104:CD111"/>
    <mergeCell ref="CE104:CE111"/>
    <mergeCell ref="CF104:CF111"/>
    <mergeCell ref="DH104:DH107"/>
    <mergeCell ref="DI104:DI111"/>
    <mergeCell ref="DJ104:DJ107"/>
    <mergeCell ref="DE108:DE111"/>
    <mergeCell ref="DF108:DF111"/>
    <mergeCell ref="DG108:DG111"/>
    <mergeCell ref="DH108:DH111"/>
    <mergeCell ref="CY104:CY111"/>
    <mergeCell ref="CZ104:CZ111"/>
    <mergeCell ref="DA104:DA111"/>
    <mergeCell ref="DB104:DB111"/>
    <mergeCell ref="DC104:DC111"/>
    <mergeCell ref="DD104:DD111"/>
    <mergeCell ref="CS104:CS107"/>
    <mergeCell ref="CT104:CT111"/>
    <mergeCell ref="CU104:CU111"/>
    <mergeCell ref="CV104:CV111"/>
    <mergeCell ref="CW104:CW111"/>
    <mergeCell ref="CX104:CX111"/>
    <mergeCell ref="CS108:CS111"/>
    <mergeCell ref="DJ108:DJ111"/>
    <mergeCell ref="DE104:DE107"/>
    <mergeCell ref="DF104:DF107"/>
    <mergeCell ref="DG104:DG107"/>
    <mergeCell ref="BL104:BM105"/>
    <mergeCell ref="BN104:BN119"/>
    <mergeCell ref="BW104:BW119"/>
    <mergeCell ref="BY104:BY111"/>
    <mergeCell ref="BZ104:BZ111"/>
    <mergeCell ref="BZ112:BZ119"/>
    <mergeCell ref="BD104:BD107"/>
    <mergeCell ref="BE104:BE107"/>
    <mergeCell ref="BF104:BF107"/>
    <mergeCell ref="BG104:BG107"/>
    <mergeCell ref="BH104:BH107"/>
    <mergeCell ref="BI104:BI107"/>
    <mergeCell ref="CD112:CD119"/>
    <mergeCell ref="CE112:CE119"/>
    <mergeCell ref="CF112:CF119"/>
    <mergeCell ref="BE112:BE115"/>
    <mergeCell ref="BF112:BF115"/>
    <mergeCell ref="BG112:BG115"/>
    <mergeCell ref="BH112:BH115"/>
    <mergeCell ref="BI112:BI115"/>
    <mergeCell ref="BY112:BY119"/>
    <mergeCell ref="BJ104:BJ119"/>
    <mergeCell ref="AX104:AX107"/>
    <mergeCell ref="AY104:AY107"/>
    <mergeCell ref="AZ104:AZ107"/>
    <mergeCell ref="BA104:BA107"/>
    <mergeCell ref="BB104:BB107"/>
    <mergeCell ref="BC104:BC107"/>
    <mergeCell ref="AR104:AR107"/>
    <mergeCell ref="AS104:AS107"/>
    <mergeCell ref="AT104:AT107"/>
    <mergeCell ref="AU104:AU107"/>
    <mergeCell ref="AV104:AV107"/>
    <mergeCell ref="AW104:AW107"/>
    <mergeCell ref="AL104:AL107"/>
    <mergeCell ref="AM104:AM107"/>
    <mergeCell ref="AN104:AN107"/>
    <mergeCell ref="AO104:AO107"/>
    <mergeCell ref="AP104:AP107"/>
    <mergeCell ref="AQ104:AQ107"/>
    <mergeCell ref="AF104:AF107"/>
    <mergeCell ref="AG104:AG107"/>
    <mergeCell ref="AH104:AH107"/>
    <mergeCell ref="AI104:AI107"/>
    <mergeCell ref="AJ104:AJ107"/>
    <mergeCell ref="AK104:AK107"/>
    <mergeCell ref="Z104:Z107"/>
    <mergeCell ref="AA104:AA107"/>
    <mergeCell ref="AB104:AB107"/>
    <mergeCell ref="AC104:AC107"/>
    <mergeCell ref="AD104:AD107"/>
    <mergeCell ref="AE104:AE107"/>
    <mergeCell ref="T104:T107"/>
    <mergeCell ref="U104:U107"/>
    <mergeCell ref="V104:V107"/>
    <mergeCell ref="W104:W107"/>
    <mergeCell ref="X104:X107"/>
    <mergeCell ref="Y104:Y107"/>
    <mergeCell ref="N104:N107"/>
    <mergeCell ref="O104:O107"/>
    <mergeCell ref="P104:P107"/>
    <mergeCell ref="Q104:Q107"/>
    <mergeCell ref="R104:R107"/>
    <mergeCell ref="S104:S107"/>
    <mergeCell ref="H104:H107"/>
    <mergeCell ref="I104:I107"/>
    <mergeCell ref="J104:J107"/>
    <mergeCell ref="K104:K107"/>
    <mergeCell ref="L104:L107"/>
    <mergeCell ref="M104:M107"/>
    <mergeCell ref="A104:A107"/>
    <mergeCell ref="B104:B119"/>
    <mergeCell ref="C104:C111"/>
    <mergeCell ref="D104:D111"/>
    <mergeCell ref="E104:E107"/>
    <mergeCell ref="G104:G107"/>
    <mergeCell ref="A108:A111"/>
    <mergeCell ref="E108:E111"/>
    <mergeCell ref="G108:G111"/>
    <mergeCell ref="A116:A119"/>
    <mergeCell ref="N116:N119"/>
    <mergeCell ref="O116:O119"/>
    <mergeCell ref="P116:P119"/>
    <mergeCell ref="Q116:Q119"/>
    <mergeCell ref="H108:H111"/>
    <mergeCell ref="I108:I111"/>
    <mergeCell ref="J108:J111"/>
    <mergeCell ref="K108:K111"/>
    <mergeCell ref="L108:L111"/>
    <mergeCell ref="M108:M111"/>
    <mergeCell ref="AJ100:AJ103"/>
    <mergeCell ref="AK100:AK103"/>
    <mergeCell ref="AL100:AL103"/>
    <mergeCell ref="AM100:AM103"/>
    <mergeCell ref="AN100:AN103"/>
    <mergeCell ref="AO100:AO103"/>
    <mergeCell ref="AD100:AD103"/>
    <mergeCell ref="AE100:AE103"/>
    <mergeCell ref="AF100:AF103"/>
    <mergeCell ref="AG100:AG103"/>
    <mergeCell ref="AH100:AH103"/>
    <mergeCell ref="AI100:AI103"/>
    <mergeCell ref="CR96:CR103"/>
    <mergeCell ref="CM100:CM101"/>
    <mergeCell ref="CN100:CN101"/>
    <mergeCell ref="CO100:CO101"/>
    <mergeCell ref="CG96:CG103"/>
    <mergeCell ref="CH96:CH103"/>
    <mergeCell ref="CI96:CI103"/>
    <mergeCell ref="CJ96:CJ103"/>
    <mergeCell ref="CK96:CK103"/>
    <mergeCell ref="CL96:CL103"/>
    <mergeCell ref="CA96:CA103"/>
    <mergeCell ref="CB96:CB103"/>
    <mergeCell ref="CC96:CC103"/>
    <mergeCell ref="AY96:AY99"/>
    <mergeCell ref="AZ96:AZ99"/>
    <mergeCell ref="BA96:BA99"/>
    <mergeCell ref="BB96:BB99"/>
    <mergeCell ref="BC96:BC99"/>
    <mergeCell ref="BD96:BD99"/>
    <mergeCell ref="DG96:DG99"/>
    <mergeCell ref="DH96:DH99"/>
    <mergeCell ref="DJ96:DJ97"/>
    <mergeCell ref="CM98:CM99"/>
    <mergeCell ref="CN98:CN99"/>
    <mergeCell ref="CO98:CO99"/>
    <mergeCell ref="CY96:CY103"/>
    <mergeCell ref="CZ96:CZ103"/>
    <mergeCell ref="DA96:DA103"/>
    <mergeCell ref="DB96:DB103"/>
    <mergeCell ref="DC96:DC103"/>
    <mergeCell ref="DD96:DD103"/>
    <mergeCell ref="CS96:CS99"/>
    <mergeCell ref="CT96:CT103"/>
    <mergeCell ref="CU96:CU103"/>
    <mergeCell ref="CV96:CV103"/>
    <mergeCell ref="CW96:CW103"/>
    <mergeCell ref="CX96:CX103"/>
    <mergeCell ref="CS100:CS103"/>
    <mergeCell ref="CM96:CM97"/>
    <mergeCell ref="CN96:CN97"/>
    <mergeCell ref="CO96:CO97"/>
    <mergeCell ref="CP96:CP103"/>
    <mergeCell ref="CQ96:CQ103"/>
    <mergeCell ref="DE100:DE103"/>
    <mergeCell ref="DF100:DF103"/>
    <mergeCell ref="DG100:DG103"/>
    <mergeCell ref="DH100:DH103"/>
    <mergeCell ref="CM102:CM103"/>
    <mergeCell ref="CN102:CN103"/>
    <mergeCell ref="CO102:CO103"/>
    <mergeCell ref="AF96:AF99"/>
    <mergeCell ref="V96:V99"/>
    <mergeCell ref="W96:W99"/>
    <mergeCell ref="X96:X99"/>
    <mergeCell ref="Y96:Y99"/>
    <mergeCell ref="Z96:Z99"/>
    <mergeCell ref="AS96:AS99"/>
    <mergeCell ref="AT96:AT99"/>
    <mergeCell ref="AU96:AU99"/>
    <mergeCell ref="AV96:AV99"/>
    <mergeCell ref="AW96:AW99"/>
    <mergeCell ref="AX96:AX99"/>
    <mergeCell ref="E100:E103"/>
    <mergeCell ref="G100:G103"/>
    <mergeCell ref="H100:H103"/>
    <mergeCell ref="I100:I103"/>
    <mergeCell ref="J100:J103"/>
    <mergeCell ref="K100:K103"/>
    <mergeCell ref="X100:X103"/>
    <mergeCell ref="Y100:Y103"/>
    <mergeCell ref="Z100:Z103"/>
    <mergeCell ref="AA100:AA103"/>
    <mergeCell ref="AB100:AB103"/>
    <mergeCell ref="AC100:AC103"/>
    <mergeCell ref="R100:R103"/>
    <mergeCell ref="S100:S103"/>
    <mergeCell ref="T100:T103"/>
    <mergeCell ref="U100:U103"/>
    <mergeCell ref="V100:V103"/>
    <mergeCell ref="W100:W103"/>
    <mergeCell ref="L100:L103"/>
    <mergeCell ref="M100:M103"/>
    <mergeCell ref="I96:I99"/>
    <mergeCell ref="J96:J99"/>
    <mergeCell ref="K96:K99"/>
    <mergeCell ref="L96:L99"/>
    <mergeCell ref="M96:M99"/>
    <mergeCell ref="N96:N99"/>
    <mergeCell ref="CM94:CM95"/>
    <mergeCell ref="CN94:CN95"/>
    <mergeCell ref="CO94:CO95"/>
    <mergeCell ref="A96:A99"/>
    <mergeCell ref="C96:C103"/>
    <mergeCell ref="D96:D103"/>
    <mergeCell ref="E96:E99"/>
    <mergeCell ref="G96:G99"/>
    <mergeCell ref="H96:H99"/>
    <mergeCell ref="AL92:AL95"/>
    <mergeCell ref="AM92:AM95"/>
    <mergeCell ref="AN92:AN95"/>
    <mergeCell ref="AO92:AO95"/>
    <mergeCell ref="CM92:CM93"/>
    <mergeCell ref="CN92:CN93"/>
    <mergeCell ref="AF92:AF95"/>
    <mergeCell ref="AG92:AG95"/>
    <mergeCell ref="AH92:AH95"/>
    <mergeCell ref="AI92:AI95"/>
    <mergeCell ref="AJ92:AJ95"/>
    <mergeCell ref="AG96:AG99"/>
    <mergeCell ref="AH96:AH99"/>
    <mergeCell ref="AI96:AI99"/>
    <mergeCell ref="AJ96:AJ99"/>
    <mergeCell ref="AK96:AK99"/>
    <mergeCell ref="AL96:AL99"/>
    <mergeCell ref="AB92:AB95"/>
    <mergeCell ref="AC92:AC95"/>
    <mergeCell ref="AD92:AD95"/>
    <mergeCell ref="AE92:AE95"/>
    <mergeCell ref="T92:T95"/>
    <mergeCell ref="U92:U95"/>
    <mergeCell ref="V92:V95"/>
    <mergeCell ref="W92:W95"/>
    <mergeCell ref="U96:U99"/>
    <mergeCell ref="X92:X95"/>
    <mergeCell ref="Y92:Y95"/>
    <mergeCell ref="N92:N95"/>
    <mergeCell ref="O92:O95"/>
    <mergeCell ref="P92:P95"/>
    <mergeCell ref="Q92:Q95"/>
    <mergeCell ref="R92:R95"/>
    <mergeCell ref="S92:S95"/>
    <mergeCell ref="O96:O99"/>
    <mergeCell ref="P96:P99"/>
    <mergeCell ref="Q96:Q99"/>
    <mergeCell ref="R96:R99"/>
    <mergeCell ref="S96:S99"/>
    <mergeCell ref="T96:T99"/>
    <mergeCell ref="AA96:AA99"/>
    <mergeCell ref="AB96:AB99"/>
    <mergeCell ref="AC96:AC99"/>
    <mergeCell ref="AD96:AD99"/>
    <mergeCell ref="AE96:AE99"/>
    <mergeCell ref="K92:K95"/>
    <mergeCell ref="L92:L95"/>
    <mergeCell ref="M92:M95"/>
    <mergeCell ref="DE88:DE91"/>
    <mergeCell ref="DF88:DF91"/>
    <mergeCell ref="DG88:DG91"/>
    <mergeCell ref="CM88:CM89"/>
    <mergeCell ref="CN88:CN89"/>
    <mergeCell ref="CO88:CO89"/>
    <mergeCell ref="CP88:CP95"/>
    <mergeCell ref="CQ88:CQ95"/>
    <mergeCell ref="CR88:CR95"/>
    <mergeCell ref="CM90:CM91"/>
    <mergeCell ref="CN90:CN91"/>
    <mergeCell ref="CO90:CO91"/>
    <mergeCell ref="CO92:CO93"/>
    <mergeCell ref="CG88:CG95"/>
    <mergeCell ref="CH88:CH95"/>
    <mergeCell ref="CI88:CI95"/>
    <mergeCell ref="CJ88:CJ95"/>
    <mergeCell ref="CK88:CK95"/>
    <mergeCell ref="CL88:CL95"/>
    <mergeCell ref="CA88:CA95"/>
    <mergeCell ref="CB88:CB95"/>
    <mergeCell ref="CC88:CC95"/>
    <mergeCell ref="CD88:CD95"/>
    <mergeCell ref="CE88:CE95"/>
    <mergeCell ref="CF88:CF95"/>
    <mergeCell ref="BJ88:BJ103"/>
    <mergeCell ref="AK92:AK95"/>
    <mergeCell ref="Z92:Z95"/>
    <mergeCell ref="AA92:AA95"/>
    <mergeCell ref="CD96:CD103"/>
    <mergeCell ref="CE96:CE103"/>
    <mergeCell ref="CF96:CF103"/>
    <mergeCell ref="BE96:BE99"/>
    <mergeCell ref="BF96:BF99"/>
    <mergeCell ref="BG96:BG99"/>
    <mergeCell ref="BH96:BH99"/>
    <mergeCell ref="BI96:BI99"/>
    <mergeCell ref="BY96:BY103"/>
    <mergeCell ref="DH88:DH91"/>
    <mergeCell ref="DI88:DI95"/>
    <mergeCell ref="DJ88:DJ91"/>
    <mergeCell ref="DE92:DE95"/>
    <mergeCell ref="DF92:DF95"/>
    <mergeCell ref="DG92:DG95"/>
    <mergeCell ref="DH92:DH95"/>
    <mergeCell ref="CY88:CY95"/>
    <mergeCell ref="CZ88:CZ95"/>
    <mergeCell ref="DA88:DA95"/>
    <mergeCell ref="DB88:DB95"/>
    <mergeCell ref="DC88:DC95"/>
    <mergeCell ref="DD88:DD95"/>
    <mergeCell ref="CS88:CS91"/>
    <mergeCell ref="CT88:CT95"/>
    <mergeCell ref="CU88:CU95"/>
    <mergeCell ref="CV88:CV95"/>
    <mergeCell ref="CW88:CW95"/>
    <mergeCell ref="CX88:CX95"/>
    <mergeCell ref="CS92:CS95"/>
    <mergeCell ref="DJ92:DJ95"/>
    <mergeCell ref="DE96:DE99"/>
    <mergeCell ref="DF96:DF99"/>
    <mergeCell ref="AL88:AL91"/>
    <mergeCell ref="AM88:AM91"/>
    <mergeCell ref="AN88:AN91"/>
    <mergeCell ref="AO88:AO91"/>
    <mergeCell ref="AP88:AP91"/>
    <mergeCell ref="AQ88:AQ91"/>
    <mergeCell ref="BL88:BM89"/>
    <mergeCell ref="BN88:BN103"/>
    <mergeCell ref="BW88:BW103"/>
    <mergeCell ref="BY88:BY95"/>
    <mergeCell ref="BZ88:BZ95"/>
    <mergeCell ref="BZ96:BZ103"/>
    <mergeCell ref="BD88:BD91"/>
    <mergeCell ref="BE88:BE91"/>
    <mergeCell ref="BF88:BF91"/>
    <mergeCell ref="BG88:BG91"/>
    <mergeCell ref="BH88:BH91"/>
    <mergeCell ref="BI88:BI91"/>
    <mergeCell ref="AM96:AM99"/>
    <mergeCell ref="AN96:AN99"/>
    <mergeCell ref="AO96:AO99"/>
    <mergeCell ref="AP96:AP99"/>
    <mergeCell ref="AQ96:AQ99"/>
    <mergeCell ref="AR96:AR99"/>
    <mergeCell ref="A88:A91"/>
    <mergeCell ref="B88:B103"/>
    <mergeCell ref="C88:C95"/>
    <mergeCell ref="D88:D95"/>
    <mergeCell ref="E88:E91"/>
    <mergeCell ref="G88:G91"/>
    <mergeCell ref="A92:A95"/>
    <mergeCell ref="E92:E95"/>
    <mergeCell ref="G92:G95"/>
    <mergeCell ref="A100:A103"/>
    <mergeCell ref="N100:N103"/>
    <mergeCell ref="O100:O103"/>
    <mergeCell ref="P100:P103"/>
    <mergeCell ref="Q100:Q103"/>
    <mergeCell ref="AF88:AF91"/>
    <mergeCell ref="AG88:AG91"/>
    <mergeCell ref="AH88:AH91"/>
    <mergeCell ref="Z88:Z91"/>
    <mergeCell ref="AA88:AA91"/>
    <mergeCell ref="AB88:AB91"/>
    <mergeCell ref="AC88:AC91"/>
    <mergeCell ref="AD88:AD91"/>
    <mergeCell ref="AE88:AE91"/>
    <mergeCell ref="T88:T91"/>
    <mergeCell ref="U88:U91"/>
    <mergeCell ref="V88:V91"/>
    <mergeCell ref="W88:W91"/>
    <mergeCell ref="X88:X91"/>
    <mergeCell ref="Y88:Y91"/>
    <mergeCell ref="H92:H95"/>
    <mergeCell ref="I92:I95"/>
    <mergeCell ref="J92:J95"/>
    <mergeCell ref="AZ80:AZ83"/>
    <mergeCell ref="BA80:BA83"/>
    <mergeCell ref="BB80:BB83"/>
    <mergeCell ref="BC80:BC83"/>
    <mergeCell ref="BD80:BD83"/>
    <mergeCell ref="N88:N91"/>
    <mergeCell ref="O88:O91"/>
    <mergeCell ref="P88:P91"/>
    <mergeCell ref="Q88:Q91"/>
    <mergeCell ref="R88:R91"/>
    <mergeCell ref="S88:S91"/>
    <mergeCell ref="H88:H91"/>
    <mergeCell ref="I88:I91"/>
    <mergeCell ref="J88:J91"/>
    <mergeCell ref="K88:K91"/>
    <mergeCell ref="L88:L91"/>
    <mergeCell ref="M88:M91"/>
    <mergeCell ref="AI88:AI91"/>
    <mergeCell ref="AJ88:AJ91"/>
    <mergeCell ref="AK88:AK91"/>
    <mergeCell ref="AX88:AX91"/>
    <mergeCell ref="AY88:AY91"/>
    <mergeCell ref="AZ88:AZ91"/>
    <mergeCell ref="BA88:BA91"/>
    <mergeCell ref="BB88:BB91"/>
    <mergeCell ref="BC88:BC91"/>
    <mergeCell ref="AR88:AR91"/>
    <mergeCell ref="AS88:AS91"/>
    <mergeCell ref="AT88:AT91"/>
    <mergeCell ref="AU88:AU91"/>
    <mergeCell ref="AV88:AV91"/>
    <mergeCell ref="AW88:AW91"/>
    <mergeCell ref="DF84:DF87"/>
    <mergeCell ref="DG84:DG87"/>
    <mergeCell ref="DH84:DH87"/>
    <mergeCell ref="CM86:CM87"/>
    <mergeCell ref="CN86:CN87"/>
    <mergeCell ref="CO86:CO87"/>
    <mergeCell ref="AJ84:AJ87"/>
    <mergeCell ref="AK84:AK87"/>
    <mergeCell ref="AL84:AL87"/>
    <mergeCell ref="AM84:AM87"/>
    <mergeCell ref="AN84:AN87"/>
    <mergeCell ref="AO84:AO87"/>
    <mergeCell ref="AD84:AD87"/>
    <mergeCell ref="AE84:AE87"/>
    <mergeCell ref="AF84:AF87"/>
    <mergeCell ref="AG84:AG87"/>
    <mergeCell ref="AH84:AH87"/>
    <mergeCell ref="AI84:AI87"/>
    <mergeCell ref="CR80:CR87"/>
    <mergeCell ref="CM84:CM85"/>
    <mergeCell ref="CN84:CN85"/>
    <mergeCell ref="CO84:CO85"/>
    <mergeCell ref="CG80:CG87"/>
    <mergeCell ref="CH80:CH87"/>
    <mergeCell ref="CI80:CI87"/>
    <mergeCell ref="CJ80:CJ87"/>
    <mergeCell ref="CK80:CK87"/>
    <mergeCell ref="CL80:CL87"/>
    <mergeCell ref="CA80:CA87"/>
    <mergeCell ref="CB80:CB87"/>
    <mergeCell ref="CC80:CC87"/>
    <mergeCell ref="AY80:AY83"/>
    <mergeCell ref="AN80:AN83"/>
    <mergeCell ref="AO80:AO83"/>
    <mergeCell ref="AP80:AP83"/>
    <mergeCell ref="AQ80:AQ83"/>
    <mergeCell ref="AR80:AR83"/>
    <mergeCell ref="DE80:DE83"/>
    <mergeCell ref="DF80:DF83"/>
    <mergeCell ref="DG80:DG83"/>
    <mergeCell ref="DH80:DH83"/>
    <mergeCell ref="DJ80:DJ81"/>
    <mergeCell ref="CM82:CM83"/>
    <mergeCell ref="CN82:CN83"/>
    <mergeCell ref="CO82:CO83"/>
    <mergeCell ref="CY80:CY87"/>
    <mergeCell ref="CZ80:CZ87"/>
    <mergeCell ref="DA80:DA87"/>
    <mergeCell ref="DB80:DB87"/>
    <mergeCell ref="DC80:DC87"/>
    <mergeCell ref="DD80:DD87"/>
    <mergeCell ref="CS80:CS83"/>
    <mergeCell ref="CT80:CT87"/>
    <mergeCell ref="CU80:CU87"/>
    <mergeCell ref="CV80:CV87"/>
    <mergeCell ref="CW80:CW87"/>
    <mergeCell ref="CX80:CX87"/>
    <mergeCell ref="CS84:CS87"/>
    <mergeCell ref="CM80:CM81"/>
    <mergeCell ref="CN80:CN81"/>
    <mergeCell ref="CO80:CO81"/>
    <mergeCell ref="CP80:CP87"/>
    <mergeCell ref="CQ80:CQ87"/>
    <mergeCell ref="DE84:DE87"/>
    <mergeCell ref="V80:V83"/>
    <mergeCell ref="W80:W83"/>
    <mergeCell ref="X80:X83"/>
    <mergeCell ref="Y80:Y83"/>
    <mergeCell ref="Z80:Z83"/>
    <mergeCell ref="AS80:AS83"/>
    <mergeCell ref="AT80:AT83"/>
    <mergeCell ref="AU80:AU83"/>
    <mergeCell ref="AV80:AV83"/>
    <mergeCell ref="AW80:AW83"/>
    <mergeCell ref="AX80:AX83"/>
    <mergeCell ref="E84:E87"/>
    <mergeCell ref="G84:G87"/>
    <mergeCell ref="H84:H87"/>
    <mergeCell ref="I84:I87"/>
    <mergeCell ref="J84:J87"/>
    <mergeCell ref="K84:K87"/>
    <mergeCell ref="X84:X87"/>
    <mergeCell ref="Y84:Y87"/>
    <mergeCell ref="Z84:Z87"/>
    <mergeCell ref="AA84:AA87"/>
    <mergeCell ref="AB84:AB87"/>
    <mergeCell ref="AC84:AC87"/>
    <mergeCell ref="R84:R87"/>
    <mergeCell ref="S84:S87"/>
    <mergeCell ref="T84:T87"/>
    <mergeCell ref="U84:U87"/>
    <mergeCell ref="V84:V87"/>
    <mergeCell ref="W84:W87"/>
    <mergeCell ref="L84:L87"/>
    <mergeCell ref="M84:M87"/>
    <mergeCell ref="AM80:AM83"/>
    <mergeCell ref="I80:I83"/>
    <mergeCell ref="J80:J83"/>
    <mergeCell ref="K80:K83"/>
    <mergeCell ref="L80:L83"/>
    <mergeCell ref="M80:M83"/>
    <mergeCell ref="N80:N83"/>
    <mergeCell ref="CM78:CM79"/>
    <mergeCell ref="CN78:CN79"/>
    <mergeCell ref="CO78:CO79"/>
    <mergeCell ref="A80:A83"/>
    <mergeCell ref="C80:C87"/>
    <mergeCell ref="D80:D87"/>
    <mergeCell ref="E80:E83"/>
    <mergeCell ref="G80:G83"/>
    <mergeCell ref="H80:H83"/>
    <mergeCell ref="AL76:AL79"/>
    <mergeCell ref="AM76:AM79"/>
    <mergeCell ref="AN76:AN79"/>
    <mergeCell ref="AO76:AO79"/>
    <mergeCell ref="CM76:CM77"/>
    <mergeCell ref="CN76:CN77"/>
    <mergeCell ref="AF76:AF79"/>
    <mergeCell ref="AG76:AG79"/>
    <mergeCell ref="AH76:AH79"/>
    <mergeCell ref="AI76:AI79"/>
    <mergeCell ref="AJ76:AJ79"/>
    <mergeCell ref="AG80:AG83"/>
    <mergeCell ref="AH80:AH83"/>
    <mergeCell ref="AI80:AI83"/>
    <mergeCell ref="AJ80:AJ83"/>
    <mergeCell ref="AK80:AK83"/>
    <mergeCell ref="AL80:AL83"/>
    <mergeCell ref="AK76:AK79"/>
    <mergeCell ref="Z76:Z79"/>
    <mergeCell ref="AA76:AA79"/>
    <mergeCell ref="AB76:AB79"/>
    <mergeCell ref="AC76:AC79"/>
    <mergeCell ref="AD76:AD79"/>
    <mergeCell ref="AE76:AE79"/>
    <mergeCell ref="T76:T79"/>
    <mergeCell ref="U76:U79"/>
    <mergeCell ref="V76:V79"/>
    <mergeCell ref="W76:W79"/>
    <mergeCell ref="U80:U83"/>
    <mergeCell ref="X76:X79"/>
    <mergeCell ref="Y76:Y79"/>
    <mergeCell ref="N76:N79"/>
    <mergeCell ref="O76:O79"/>
    <mergeCell ref="P76:P79"/>
    <mergeCell ref="Q76:Q79"/>
    <mergeCell ref="R76:R79"/>
    <mergeCell ref="S76:S79"/>
    <mergeCell ref="O80:O83"/>
    <mergeCell ref="P80:P83"/>
    <mergeCell ref="Q80:Q83"/>
    <mergeCell ref="R80:R83"/>
    <mergeCell ref="S80:S83"/>
    <mergeCell ref="T80:T83"/>
    <mergeCell ref="AA80:AA83"/>
    <mergeCell ref="AB80:AB83"/>
    <mergeCell ref="AC80:AC83"/>
    <mergeCell ref="AD80:AD83"/>
    <mergeCell ref="AE80:AE83"/>
    <mergeCell ref="AF80:AF83"/>
    <mergeCell ref="CM72:CM73"/>
    <mergeCell ref="CN72:CN73"/>
    <mergeCell ref="CO72:CO73"/>
    <mergeCell ref="CP72:CP79"/>
    <mergeCell ref="CQ72:CQ79"/>
    <mergeCell ref="CR72:CR79"/>
    <mergeCell ref="CM74:CM75"/>
    <mergeCell ref="CN74:CN75"/>
    <mergeCell ref="CO74:CO75"/>
    <mergeCell ref="CO76:CO77"/>
    <mergeCell ref="CG72:CG79"/>
    <mergeCell ref="CH72:CH79"/>
    <mergeCell ref="CI72:CI79"/>
    <mergeCell ref="CJ72:CJ79"/>
    <mergeCell ref="CK72:CK79"/>
    <mergeCell ref="CL72:CL79"/>
    <mergeCell ref="CA72:CA79"/>
    <mergeCell ref="CB72:CB79"/>
    <mergeCell ref="CC72:CC79"/>
    <mergeCell ref="CD72:CD79"/>
    <mergeCell ref="CE72:CE79"/>
    <mergeCell ref="CF72:CF79"/>
    <mergeCell ref="DH72:DH75"/>
    <mergeCell ref="DI72:DI79"/>
    <mergeCell ref="DJ72:DJ75"/>
    <mergeCell ref="DE76:DE79"/>
    <mergeCell ref="DF76:DF79"/>
    <mergeCell ref="DG76:DG79"/>
    <mergeCell ref="DH76:DH79"/>
    <mergeCell ref="CY72:CY79"/>
    <mergeCell ref="CZ72:CZ79"/>
    <mergeCell ref="DA72:DA79"/>
    <mergeCell ref="DB72:DB79"/>
    <mergeCell ref="DC72:DC79"/>
    <mergeCell ref="DD72:DD79"/>
    <mergeCell ref="CS72:CS75"/>
    <mergeCell ref="CT72:CT79"/>
    <mergeCell ref="CU72:CU79"/>
    <mergeCell ref="CV72:CV79"/>
    <mergeCell ref="CW72:CW79"/>
    <mergeCell ref="CX72:CX79"/>
    <mergeCell ref="CS76:CS79"/>
    <mergeCell ref="DJ76:DJ79"/>
    <mergeCell ref="DE72:DE75"/>
    <mergeCell ref="DF72:DF75"/>
    <mergeCell ref="DG72:DG75"/>
    <mergeCell ref="BL72:BM73"/>
    <mergeCell ref="BN72:BN87"/>
    <mergeCell ref="BW72:BW87"/>
    <mergeCell ref="BY72:BY79"/>
    <mergeCell ref="BZ72:BZ79"/>
    <mergeCell ref="BZ80:BZ87"/>
    <mergeCell ref="BD72:BD75"/>
    <mergeCell ref="BE72:BE75"/>
    <mergeCell ref="BF72:BF75"/>
    <mergeCell ref="BG72:BG75"/>
    <mergeCell ref="BH72:BH75"/>
    <mergeCell ref="BI72:BI75"/>
    <mergeCell ref="CD80:CD87"/>
    <mergeCell ref="CE80:CE87"/>
    <mergeCell ref="CF80:CF87"/>
    <mergeCell ref="BE80:BE83"/>
    <mergeCell ref="BF80:BF83"/>
    <mergeCell ref="BG80:BG83"/>
    <mergeCell ref="BH80:BH83"/>
    <mergeCell ref="BI80:BI83"/>
    <mergeCell ref="BY80:BY87"/>
    <mergeCell ref="BJ72:BJ87"/>
    <mergeCell ref="AX72:AX75"/>
    <mergeCell ref="AY72:AY75"/>
    <mergeCell ref="AZ72:AZ75"/>
    <mergeCell ref="BA72:BA75"/>
    <mergeCell ref="BB72:BB75"/>
    <mergeCell ref="BC72:BC75"/>
    <mergeCell ref="AR72:AR75"/>
    <mergeCell ref="AS72:AS75"/>
    <mergeCell ref="AT72:AT75"/>
    <mergeCell ref="AU72:AU75"/>
    <mergeCell ref="AV72:AV75"/>
    <mergeCell ref="AW72:AW75"/>
    <mergeCell ref="AL72:AL75"/>
    <mergeCell ref="AM72:AM75"/>
    <mergeCell ref="AN72:AN75"/>
    <mergeCell ref="AO72:AO75"/>
    <mergeCell ref="AP72:AP75"/>
    <mergeCell ref="AQ72:AQ75"/>
    <mergeCell ref="AF72:AF75"/>
    <mergeCell ref="AG72:AG75"/>
    <mergeCell ref="AH72:AH75"/>
    <mergeCell ref="AI72:AI75"/>
    <mergeCell ref="AJ72:AJ75"/>
    <mergeCell ref="AK72:AK75"/>
    <mergeCell ref="Z72:Z75"/>
    <mergeCell ref="AA72:AA75"/>
    <mergeCell ref="AB72:AB75"/>
    <mergeCell ref="AC72:AC75"/>
    <mergeCell ref="AD72:AD75"/>
    <mergeCell ref="AE72:AE75"/>
    <mergeCell ref="T72:T75"/>
    <mergeCell ref="U72:U75"/>
    <mergeCell ref="V72:V75"/>
    <mergeCell ref="W72:W75"/>
    <mergeCell ref="X72:X75"/>
    <mergeCell ref="Y72:Y75"/>
    <mergeCell ref="N72:N75"/>
    <mergeCell ref="O72:O75"/>
    <mergeCell ref="P72:P75"/>
    <mergeCell ref="Q72:Q75"/>
    <mergeCell ref="R72:R75"/>
    <mergeCell ref="S72:S75"/>
    <mergeCell ref="H72:H75"/>
    <mergeCell ref="I72:I75"/>
    <mergeCell ref="J72:J75"/>
    <mergeCell ref="K72:K75"/>
    <mergeCell ref="L72:L75"/>
    <mergeCell ref="M72:M75"/>
    <mergeCell ref="A72:A75"/>
    <mergeCell ref="B72:B87"/>
    <mergeCell ref="C72:C79"/>
    <mergeCell ref="D72:D79"/>
    <mergeCell ref="E72:E75"/>
    <mergeCell ref="G72:G75"/>
    <mergeCell ref="A76:A79"/>
    <mergeCell ref="E76:E79"/>
    <mergeCell ref="G76:G79"/>
    <mergeCell ref="A84:A87"/>
    <mergeCell ref="N84:N87"/>
    <mergeCell ref="O84:O87"/>
    <mergeCell ref="P84:P87"/>
    <mergeCell ref="Q84:Q87"/>
    <mergeCell ref="H76:H79"/>
    <mergeCell ref="I76:I79"/>
    <mergeCell ref="J76:J79"/>
    <mergeCell ref="K76:K79"/>
    <mergeCell ref="L76:L79"/>
    <mergeCell ref="M76:M79"/>
    <mergeCell ref="AJ68:AJ71"/>
    <mergeCell ref="AK68:AK71"/>
    <mergeCell ref="AL68:AL71"/>
    <mergeCell ref="AM68:AM71"/>
    <mergeCell ref="AN68:AN71"/>
    <mergeCell ref="AO68:AO71"/>
    <mergeCell ref="AD68:AD71"/>
    <mergeCell ref="AE68:AE71"/>
    <mergeCell ref="AF68:AF71"/>
    <mergeCell ref="AG68:AG71"/>
    <mergeCell ref="AH68:AH71"/>
    <mergeCell ref="AI68:AI71"/>
    <mergeCell ref="CR64:CR71"/>
    <mergeCell ref="CM68:CM69"/>
    <mergeCell ref="CN68:CN69"/>
    <mergeCell ref="CO68:CO69"/>
    <mergeCell ref="CG64:CG71"/>
    <mergeCell ref="CH64:CH71"/>
    <mergeCell ref="CI64:CI71"/>
    <mergeCell ref="CJ64:CJ71"/>
    <mergeCell ref="CK64:CK71"/>
    <mergeCell ref="CL64:CL71"/>
    <mergeCell ref="CA64:CA71"/>
    <mergeCell ref="CB64:CB71"/>
    <mergeCell ref="CC64:CC71"/>
    <mergeCell ref="AY64:AY67"/>
    <mergeCell ref="AZ64:AZ67"/>
    <mergeCell ref="BA64:BA67"/>
    <mergeCell ref="BB64:BB67"/>
    <mergeCell ref="BC64:BC67"/>
    <mergeCell ref="BD64:BD67"/>
    <mergeCell ref="DG64:DG67"/>
    <mergeCell ref="DH64:DH67"/>
    <mergeCell ref="DJ64:DJ65"/>
    <mergeCell ref="CM66:CM67"/>
    <mergeCell ref="CN66:CN67"/>
    <mergeCell ref="CO66:CO67"/>
    <mergeCell ref="CY64:CY71"/>
    <mergeCell ref="CZ64:CZ71"/>
    <mergeCell ref="DA64:DA71"/>
    <mergeCell ref="DB64:DB71"/>
    <mergeCell ref="DC64:DC71"/>
    <mergeCell ref="DD64:DD71"/>
    <mergeCell ref="CS64:CS67"/>
    <mergeCell ref="CT64:CT71"/>
    <mergeCell ref="CU64:CU71"/>
    <mergeCell ref="CV64:CV71"/>
    <mergeCell ref="CW64:CW71"/>
    <mergeCell ref="CX64:CX71"/>
    <mergeCell ref="CS68:CS71"/>
    <mergeCell ref="CM64:CM65"/>
    <mergeCell ref="CN64:CN65"/>
    <mergeCell ref="CO64:CO65"/>
    <mergeCell ref="CP64:CP71"/>
    <mergeCell ref="CQ64:CQ71"/>
    <mergeCell ref="DE68:DE71"/>
    <mergeCell ref="DF68:DF71"/>
    <mergeCell ref="DG68:DG71"/>
    <mergeCell ref="DH68:DH71"/>
    <mergeCell ref="CM70:CM71"/>
    <mergeCell ref="CN70:CN71"/>
    <mergeCell ref="CO70:CO71"/>
    <mergeCell ref="AF64:AF67"/>
    <mergeCell ref="V64:V67"/>
    <mergeCell ref="W64:W67"/>
    <mergeCell ref="X64:X67"/>
    <mergeCell ref="Y64:Y67"/>
    <mergeCell ref="Z64:Z67"/>
    <mergeCell ref="AS64:AS67"/>
    <mergeCell ref="AT64:AT67"/>
    <mergeCell ref="AU64:AU67"/>
    <mergeCell ref="AV64:AV67"/>
    <mergeCell ref="AW64:AW67"/>
    <mergeCell ref="AX64:AX67"/>
    <mergeCell ref="E68:E71"/>
    <mergeCell ref="G68:G71"/>
    <mergeCell ref="H68:H71"/>
    <mergeCell ref="I68:I71"/>
    <mergeCell ref="J68:J71"/>
    <mergeCell ref="K68:K71"/>
    <mergeCell ref="X68:X71"/>
    <mergeCell ref="Y68:Y71"/>
    <mergeCell ref="Z68:Z71"/>
    <mergeCell ref="AA68:AA71"/>
    <mergeCell ref="AB68:AB71"/>
    <mergeCell ref="AC68:AC71"/>
    <mergeCell ref="R68:R71"/>
    <mergeCell ref="S68:S71"/>
    <mergeCell ref="T68:T71"/>
    <mergeCell ref="U68:U71"/>
    <mergeCell ref="V68:V71"/>
    <mergeCell ref="W68:W71"/>
    <mergeCell ref="L68:L71"/>
    <mergeCell ref="M68:M71"/>
    <mergeCell ref="I64:I67"/>
    <mergeCell ref="J64:J67"/>
    <mergeCell ref="K64:K67"/>
    <mergeCell ref="L64:L67"/>
    <mergeCell ref="M64:M67"/>
    <mergeCell ref="N64:N67"/>
    <mergeCell ref="CM62:CM63"/>
    <mergeCell ref="CN62:CN63"/>
    <mergeCell ref="CO62:CO63"/>
    <mergeCell ref="A64:A67"/>
    <mergeCell ref="C64:C71"/>
    <mergeCell ref="D64:D71"/>
    <mergeCell ref="E64:E67"/>
    <mergeCell ref="G64:G67"/>
    <mergeCell ref="H64:H67"/>
    <mergeCell ref="AL60:AL63"/>
    <mergeCell ref="AM60:AM63"/>
    <mergeCell ref="AN60:AN63"/>
    <mergeCell ref="AO60:AO63"/>
    <mergeCell ref="CM60:CM61"/>
    <mergeCell ref="CN60:CN61"/>
    <mergeCell ref="AF60:AF63"/>
    <mergeCell ref="AG60:AG63"/>
    <mergeCell ref="AH60:AH63"/>
    <mergeCell ref="AI60:AI63"/>
    <mergeCell ref="AJ60:AJ63"/>
    <mergeCell ref="AG64:AG67"/>
    <mergeCell ref="AH64:AH67"/>
    <mergeCell ref="AI64:AI67"/>
    <mergeCell ref="AJ64:AJ67"/>
    <mergeCell ref="AK64:AK67"/>
    <mergeCell ref="AL64:AL67"/>
    <mergeCell ref="AB60:AB63"/>
    <mergeCell ref="AC60:AC63"/>
    <mergeCell ref="AD60:AD63"/>
    <mergeCell ref="AE60:AE63"/>
    <mergeCell ref="T60:T63"/>
    <mergeCell ref="U60:U63"/>
    <mergeCell ref="V60:V63"/>
    <mergeCell ref="W60:W63"/>
    <mergeCell ref="U64:U67"/>
    <mergeCell ref="X60:X63"/>
    <mergeCell ref="Y60:Y63"/>
    <mergeCell ref="N60:N63"/>
    <mergeCell ref="O60:O63"/>
    <mergeCell ref="P60:P63"/>
    <mergeCell ref="Q60:Q63"/>
    <mergeCell ref="R60:R63"/>
    <mergeCell ref="S60:S63"/>
    <mergeCell ref="O64:O67"/>
    <mergeCell ref="P64:P67"/>
    <mergeCell ref="Q64:Q67"/>
    <mergeCell ref="R64:R67"/>
    <mergeCell ref="S64:S67"/>
    <mergeCell ref="T64:T67"/>
    <mergeCell ref="AA64:AA67"/>
    <mergeCell ref="AB64:AB67"/>
    <mergeCell ref="AC64:AC67"/>
    <mergeCell ref="AD64:AD67"/>
    <mergeCell ref="AE64:AE67"/>
    <mergeCell ref="K60:K63"/>
    <mergeCell ref="L60:L63"/>
    <mergeCell ref="M60:M63"/>
    <mergeCell ref="DE56:DE59"/>
    <mergeCell ref="DF56:DF59"/>
    <mergeCell ref="DG56:DG59"/>
    <mergeCell ref="CM56:CM57"/>
    <mergeCell ref="CN56:CN57"/>
    <mergeCell ref="CO56:CO57"/>
    <mergeCell ref="CP56:CP63"/>
    <mergeCell ref="CQ56:CQ63"/>
    <mergeCell ref="CR56:CR63"/>
    <mergeCell ref="CM58:CM59"/>
    <mergeCell ref="CN58:CN59"/>
    <mergeCell ref="CO58:CO59"/>
    <mergeCell ref="CO60:CO61"/>
    <mergeCell ref="CG56:CG63"/>
    <mergeCell ref="CH56:CH63"/>
    <mergeCell ref="CI56:CI63"/>
    <mergeCell ref="CJ56:CJ63"/>
    <mergeCell ref="CK56:CK63"/>
    <mergeCell ref="CL56:CL63"/>
    <mergeCell ref="CA56:CA63"/>
    <mergeCell ref="CB56:CB63"/>
    <mergeCell ref="CC56:CC63"/>
    <mergeCell ref="CD56:CD63"/>
    <mergeCell ref="CE56:CE63"/>
    <mergeCell ref="CF56:CF63"/>
    <mergeCell ref="BJ56:BJ71"/>
    <mergeCell ref="AK60:AK63"/>
    <mergeCell ref="Z60:Z63"/>
    <mergeCell ref="AA60:AA63"/>
    <mergeCell ref="CD64:CD71"/>
    <mergeCell ref="CE64:CE71"/>
    <mergeCell ref="CF64:CF71"/>
    <mergeCell ref="BE64:BE67"/>
    <mergeCell ref="BF64:BF67"/>
    <mergeCell ref="BG64:BG67"/>
    <mergeCell ref="BH64:BH67"/>
    <mergeCell ref="BI64:BI67"/>
    <mergeCell ref="BY64:BY71"/>
    <mergeCell ref="DH56:DH59"/>
    <mergeCell ref="DI56:DI63"/>
    <mergeCell ref="DJ56:DJ59"/>
    <mergeCell ref="DE60:DE63"/>
    <mergeCell ref="DF60:DF63"/>
    <mergeCell ref="DG60:DG63"/>
    <mergeCell ref="DH60:DH63"/>
    <mergeCell ref="CY56:CY63"/>
    <mergeCell ref="CZ56:CZ63"/>
    <mergeCell ref="DA56:DA63"/>
    <mergeCell ref="DB56:DB63"/>
    <mergeCell ref="DC56:DC63"/>
    <mergeCell ref="DD56:DD63"/>
    <mergeCell ref="CS56:CS59"/>
    <mergeCell ref="CT56:CT63"/>
    <mergeCell ref="CU56:CU63"/>
    <mergeCell ref="CV56:CV63"/>
    <mergeCell ref="CW56:CW63"/>
    <mergeCell ref="CX56:CX63"/>
    <mergeCell ref="CS60:CS63"/>
    <mergeCell ref="DJ60:DJ63"/>
    <mergeCell ref="DE64:DE67"/>
    <mergeCell ref="DF64:DF67"/>
    <mergeCell ref="AL56:AL59"/>
    <mergeCell ref="AM56:AM59"/>
    <mergeCell ref="AN56:AN59"/>
    <mergeCell ref="AO56:AO59"/>
    <mergeCell ref="AP56:AP59"/>
    <mergeCell ref="AQ56:AQ59"/>
    <mergeCell ref="BL56:BM57"/>
    <mergeCell ref="BN56:BN71"/>
    <mergeCell ref="BW56:BW71"/>
    <mergeCell ref="BY56:BY63"/>
    <mergeCell ref="BZ56:BZ63"/>
    <mergeCell ref="BZ64:BZ71"/>
    <mergeCell ref="BD56:BD59"/>
    <mergeCell ref="BE56:BE59"/>
    <mergeCell ref="BF56:BF59"/>
    <mergeCell ref="BG56:BG59"/>
    <mergeCell ref="BH56:BH59"/>
    <mergeCell ref="BI56:BI59"/>
    <mergeCell ref="AM64:AM67"/>
    <mergeCell ref="AN64:AN67"/>
    <mergeCell ref="AO64:AO67"/>
    <mergeCell ref="AP64:AP67"/>
    <mergeCell ref="AQ64:AQ67"/>
    <mergeCell ref="AR64:AR67"/>
    <mergeCell ref="A56:A59"/>
    <mergeCell ref="B56:B71"/>
    <mergeCell ref="C56:C63"/>
    <mergeCell ref="D56:D63"/>
    <mergeCell ref="E56:E59"/>
    <mergeCell ref="G56:G59"/>
    <mergeCell ref="A60:A63"/>
    <mergeCell ref="E60:E63"/>
    <mergeCell ref="G60:G63"/>
    <mergeCell ref="A68:A71"/>
    <mergeCell ref="N68:N71"/>
    <mergeCell ref="O68:O71"/>
    <mergeCell ref="P68:P71"/>
    <mergeCell ref="Q68:Q71"/>
    <mergeCell ref="AF56:AF59"/>
    <mergeCell ref="AG56:AG59"/>
    <mergeCell ref="AH56:AH59"/>
    <mergeCell ref="Z56:Z59"/>
    <mergeCell ref="AA56:AA59"/>
    <mergeCell ref="AB56:AB59"/>
    <mergeCell ref="AC56:AC59"/>
    <mergeCell ref="AD56:AD59"/>
    <mergeCell ref="AE56:AE59"/>
    <mergeCell ref="T56:T59"/>
    <mergeCell ref="U56:U59"/>
    <mergeCell ref="V56:V59"/>
    <mergeCell ref="W56:W59"/>
    <mergeCell ref="X56:X59"/>
    <mergeCell ref="Y56:Y59"/>
    <mergeCell ref="H60:H63"/>
    <mergeCell ref="I60:I63"/>
    <mergeCell ref="J60:J63"/>
    <mergeCell ref="AZ48:AZ51"/>
    <mergeCell ref="BA48:BA51"/>
    <mergeCell ref="BB48:BB51"/>
    <mergeCell ref="BC48:BC51"/>
    <mergeCell ref="BD48:BD51"/>
    <mergeCell ref="N56:N59"/>
    <mergeCell ref="O56:O59"/>
    <mergeCell ref="P56:P59"/>
    <mergeCell ref="Q56:Q59"/>
    <mergeCell ref="R56:R59"/>
    <mergeCell ref="S56:S59"/>
    <mergeCell ref="H56:H59"/>
    <mergeCell ref="I56:I59"/>
    <mergeCell ref="J56:J59"/>
    <mergeCell ref="K56:K59"/>
    <mergeCell ref="L56:L59"/>
    <mergeCell ref="M56:M59"/>
    <mergeCell ref="AI56:AI59"/>
    <mergeCell ref="AJ56:AJ59"/>
    <mergeCell ref="AK56:AK59"/>
    <mergeCell ref="AX56:AX59"/>
    <mergeCell ref="AY56:AY59"/>
    <mergeCell ref="AZ56:AZ59"/>
    <mergeCell ref="BA56:BA59"/>
    <mergeCell ref="BB56:BB59"/>
    <mergeCell ref="BC56:BC59"/>
    <mergeCell ref="AR56:AR59"/>
    <mergeCell ref="AS56:AS59"/>
    <mergeCell ref="AT56:AT59"/>
    <mergeCell ref="AU56:AU59"/>
    <mergeCell ref="AV56:AV59"/>
    <mergeCell ref="AW56:AW59"/>
    <mergeCell ref="DF52:DF55"/>
    <mergeCell ref="DG52:DG55"/>
    <mergeCell ref="DH52:DH55"/>
    <mergeCell ref="CM54:CM55"/>
    <mergeCell ref="CN54:CN55"/>
    <mergeCell ref="CO54:CO55"/>
    <mergeCell ref="AJ52:AJ55"/>
    <mergeCell ref="AK52:AK55"/>
    <mergeCell ref="AL52:AL55"/>
    <mergeCell ref="AM52:AM55"/>
    <mergeCell ref="AN52:AN55"/>
    <mergeCell ref="AO52:AO55"/>
    <mergeCell ref="AD52:AD55"/>
    <mergeCell ref="AE52:AE55"/>
    <mergeCell ref="AF52:AF55"/>
    <mergeCell ref="AG52:AG55"/>
    <mergeCell ref="AH52:AH55"/>
    <mergeCell ref="AI52:AI55"/>
    <mergeCell ref="CR48:CR55"/>
    <mergeCell ref="CM52:CM53"/>
    <mergeCell ref="CN52:CN53"/>
    <mergeCell ref="CO52:CO53"/>
    <mergeCell ref="CG48:CG55"/>
    <mergeCell ref="CH48:CH55"/>
    <mergeCell ref="CI48:CI55"/>
    <mergeCell ref="CJ48:CJ55"/>
    <mergeCell ref="CK48:CK55"/>
    <mergeCell ref="CL48:CL55"/>
    <mergeCell ref="CA48:CA55"/>
    <mergeCell ref="CB48:CB55"/>
    <mergeCell ref="CC48:CC55"/>
    <mergeCell ref="AY48:AY51"/>
    <mergeCell ref="AN48:AN51"/>
    <mergeCell ref="AO48:AO51"/>
    <mergeCell ref="AP48:AP51"/>
    <mergeCell ref="AQ48:AQ51"/>
    <mergeCell ref="AR48:AR51"/>
    <mergeCell ref="DE48:DE51"/>
    <mergeCell ref="DF48:DF51"/>
    <mergeCell ref="DG48:DG51"/>
    <mergeCell ref="DH48:DH51"/>
    <mergeCell ref="DJ48:DJ49"/>
    <mergeCell ref="CM50:CM51"/>
    <mergeCell ref="CN50:CN51"/>
    <mergeCell ref="CO50:CO51"/>
    <mergeCell ref="CY48:CY55"/>
    <mergeCell ref="CZ48:CZ55"/>
    <mergeCell ref="DA48:DA55"/>
    <mergeCell ref="DB48:DB55"/>
    <mergeCell ref="DC48:DC55"/>
    <mergeCell ref="DD48:DD55"/>
    <mergeCell ref="CS48:CS51"/>
    <mergeCell ref="CT48:CT55"/>
    <mergeCell ref="CU48:CU55"/>
    <mergeCell ref="CV48:CV55"/>
    <mergeCell ref="CW48:CW55"/>
    <mergeCell ref="CX48:CX55"/>
    <mergeCell ref="CS52:CS55"/>
    <mergeCell ref="CM48:CM49"/>
    <mergeCell ref="CN48:CN49"/>
    <mergeCell ref="CO48:CO49"/>
    <mergeCell ref="CP48:CP55"/>
    <mergeCell ref="CQ48:CQ55"/>
    <mergeCell ref="DE52:DE55"/>
    <mergeCell ref="V48:V51"/>
    <mergeCell ref="W48:W51"/>
    <mergeCell ref="X48:X51"/>
    <mergeCell ref="Y48:Y51"/>
    <mergeCell ref="Z48:Z51"/>
    <mergeCell ref="AS48:AS51"/>
    <mergeCell ref="AT48:AT51"/>
    <mergeCell ref="AU48:AU51"/>
    <mergeCell ref="AV48:AV51"/>
    <mergeCell ref="AW48:AW51"/>
    <mergeCell ref="AX48:AX51"/>
    <mergeCell ref="E52:E55"/>
    <mergeCell ref="G52:G55"/>
    <mergeCell ref="H52:H55"/>
    <mergeCell ref="I52:I55"/>
    <mergeCell ref="J52:J55"/>
    <mergeCell ref="K52:K55"/>
    <mergeCell ref="X52:X55"/>
    <mergeCell ref="Y52:Y55"/>
    <mergeCell ref="Z52:Z55"/>
    <mergeCell ref="AA52:AA55"/>
    <mergeCell ref="AB52:AB55"/>
    <mergeCell ref="AC52:AC55"/>
    <mergeCell ref="R52:R55"/>
    <mergeCell ref="S52:S55"/>
    <mergeCell ref="T52:T55"/>
    <mergeCell ref="U52:U55"/>
    <mergeCell ref="V52:V55"/>
    <mergeCell ref="W52:W55"/>
    <mergeCell ref="L52:L55"/>
    <mergeCell ref="M52:M55"/>
    <mergeCell ref="AM48:AM51"/>
    <mergeCell ref="I48:I51"/>
    <mergeCell ref="J48:J51"/>
    <mergeCell ref="K48:K51"/>
    <mergeCell ref="L48:L51"/>
    <mergeCell ref="M48:M51"/>
    <mergeCell ref="N48:N51"/>
    <mergeCell ref="CM46:CM47"/>
    <mergeCell ref="CN46:CN47"/>
    <mergeCell ref="CO46:CO47"/>
    <mergeCell ref="A48:A51"/>
    <mergeCell ref="C48:C55"/>
    <mergeCell ref="D48:D55"/>
    <mergeCell ref="E48:E51"/>
    <mergeCell ref="G48:G51"/>
    <mergeCell ref="H48:H51"/>
    <mergeCell ref="AL44:AL47"/>
    <mergeCell ref="AM44:AM47"/>
    <mergeCell ref="AN44:AN47"/>
    <mergeCell ref="AO44:AO47"/>
    <mergeCell ref="CM44:CM45"/>
    <mergeCell ref="CN44:CN45"/>
    <mergeCell ref="AF44:AF47"/>
    <mergeCell ref="AG44:AG47"/>
    <mergeCell ref="AH44:AH47"/>
    <mergeCell ref="AI44:AI47"/>
    <mergeCell ref="AJ44:AJ47"/>
    <mergeCell ref="AG48:AG51"/>
    <mergeCell ref="AH48:AH51"/>
    <mergeCell ref="AI48:AI51"/>
    <mergeCell ref="AJ48:AJ51"/>
    <mergeCell ref="AK48:AK51"/>
    <mergeCell ref="AL48:AL51"/>
    <mergeCell ref="AK44:AK47"/>
    <mergeCell ref="Z44:Z47"/>
    <mergeCell ref="AA44:AA47"/>
    <mergeCell ref="AB44:AB47"/>
    <mergeCell ref="AC44:AC47"/>
    <mergeCell ref="AD44:AD47"/>
    <mergeCell ref="AE44:AE47"/>
    <mergeCell ref="T44:T47"/>
    <mergeCell ref="U44:U47"/>
    <mergeCell ref="V44:V47"/>
    <mergeCell ref="W44:W47"/>
    <mergeCell ref="U48:U51"/>
    <mergeCell ref="X44:X47"/>
    <mergeCell ref="Y44:Y47"/>
    <mergeCell ref="N44:N47"/>
    <mergeCell ref="O44:O47"/>
    <mergeCell ref="P44:P47"/>
    <mergeCell ref="Q44:Q47"/>
    <mergeCell ref="R44:R47"/>
    <mergeCell ref="S44:S47"/>
    <mergeCell ref="O48:O51"/>
    <mergeCell ref="P48:P51"/>
    <mergeCell ref="Q48:Q51"/>
    <mergeCell ref="R48:R51"/>
    <mergeCell ref="S48:S51"/>
    <mergeCell ref="T48:T51"/>
    <mergeCell ref="AA48:AA51"/>
    <mergeCell ref="AB48:AB51"/>
    <mergeCell ref="AC48:AC51"/>
    <mergeCell ref="AD48:AD51"/>
    <mergeCell ref="AE48:AE51"/>
    <mergeCell ref="AF48:AF51"/>
    <mergeCell ref="CM40:CM41"/>
    <mergeCell ref="CN40:CN41"/>
    <mergeCell ref="CO40:CO41"/>
    <mergeCell ref="CP40:CP47"/>
    <mergeCell ref="CQ40:CQ47"/>
    <mergeCell ref="CR40:CR47"/>
    <mergeCell ref="CM42:CM43"/>
    <mergeCell ref="CN42:CN43"/>
    <mergeCell ref="CO42:CO43"/>
    <mergeCell ref="CO44:CO45"/>
    <mergeCell ref="CG40:CG47"/>
    <mergeCell ref="CH40:CH47"/>
    <mergeCell ref="CI40:CI47"/>
    <mergeCell ref="CJ40:CJ47"/>
    <mergeCell ref="CK40:CK47"/>
    <mergeCell ref="CL40:CL47"/>
    <mergeCell ref="CA40:CA47"/>
    <mergeCell ref="CB40:CB47"/>
    <mergeCell ref="CC40:CC47"/>
    <mergeCell ref="CD40:CD47"/>
    <mergeCell ref="CE40:CE47"/>
    <mergeCell ref="CF40:CF47"/>
    <mergeCell ref="DH40:DH43"/>
    <mergeCell ref="DI40:DI47"/>
    <mergeCell ref="DJ40:DJ43"/>
    <mergeCell ref="DE44:DE47"/>
    <mergeCell ref="DF44:DF47"/>
    <mergeCell ref="DG44:DG47"/>
    <mergeCell ref="DH44:DH47"/>
    <mergeCell ref="CY40:CY47"/>
    <mergeCell ref="CZ40:CZ47"/>
    <mergeCell ref="DA40:DA47"/>
    <mergeCell ref="DB40:DB47"/>
    <mergeCell ref="DC40:DC47"/>
    <mergeCell ref="DD40:DD47"/>
    <mergeCell ref="CS40:CS43"/>
    <mergeCell ref="CT40:CT47"/>
    <mergeCell ref="CU40:CU47"/>
    <mergeCell ref="CV40:CV47"/>
    <mergeCell ref="CW40:CW47"/>
    <mergeCell ref="CX40:CX47"/>
    <mergeCell ref="CS44:CS47"/>
    <mergeCell ref="DJ44:DJ47"/>
    <mergeCell ref="DE40:DE43"/>
    <mergeCell ref="DF40:DF43"/>
    <mergeCell ref="DG40:DG43"/>
    <mergeCell ref="BL40:BM41"/>
    <mergeCell ref="BN40:BN55"/>
    <mergeCell ref="BW40:BW55"/>
    <mergeCell ref="BY40:BY47"/>
    <mergeCell ref="BZ40:BZ47"/>
    <mergeCell ref="BZ48:BZ55"/>
    <mergeCell ref="BD40:BD43"/>
    <mergeCell ref="BE40:BE43"/>
    <mergeCell ref="BF40:BF43"/>
    <mergeCell ref="BG40:BG43"/>
    <mergeCell ref="BH40:BH43"/>
    <mergeCell ref="BI40:BI43"/>
    <mergeCell ref="CD48:CD55"/>
    <mergeCell ref="CE48:CE55"/>
    <mergeCell ref="CF48:CF55"/>
    <mergeCell ref="BE48:BE51"/>
    <mergeCell ref="BF48:BF51"/>
    <mergeCell ref="BG48:BG51"/>
    <mergeCell ref="BH48:BH51"/>
    <mergeCell ref="BI48:BI51"/>
    <mergeCell ref="BY48:BY55"/>
    <mergeCell ref="BJ40:BJ55"/>
    <mergeCell ref="AX40:AX43"/>
    <mergeCell ref="AY40:AY43"/>
    <mergeCell ref="AZ40:AZ43"/>
    <mergeCell ref="BA40:BA43"/>
    <mergeCell ref="BB40:BB43"/>
    <mergeCell ref="BC40:BC43"/>
    <mergeCell ref="AR40:AR43"/>
    <mergeCell ref="AS40:AS43"/>
    <mergeCell ref="AT40:AT43"/>
    <mergeCell ref="AU40:AU43"/>
    <mergeCell ref="AV40:AV43"/>
    <mergeCell ref="AW40:AW43"/>
    <mergeCell ref="AL40:AL43"/>
    <mergeCell ref="AM40:AM43"/>
    <mergeCell ref="AN40:AN43"/>
    <mergeCell ref="AO40:AO43"/>
    <mergeCell ref="AP40:AP43"/>
    <mergeCell ref="AQ40:AQ43"/>
    <mergeCell ref="AF40:AF43"/>
    <mergeCell ref="AG40:AG43"/>
    <mergeCell ref="AH40:AH43"/>
    <mergeCell ref="AI40:AI43"/>
    <mergeCell ref="AJ40:AJ43"/>
    <mergeCell ref="AK40:AK43"/>
    <mergeCell ref="Z40:Z43"/>
    <mergeCell ref="AA40:AA43"/>
    <mergeCell ref="AB40:AB43"/>
    <mergeCell ref="AC40:AC43"/>
    <mergeCell ref="AD40:AD43"/>
    <mergeCell ref="AE40:AE43"/>
    <mergeCell ref="T40:T43"/>
    <mergeCell ref="U40:U43"/>
    <mergeCell ref="V40:V43"/>
    <mergeCell ref="W40:W43"/>
    <mergeCell ref="X40:X43"/>
    <mergeCell ref="Y40:Y43"/>
    <mergeCell ref="N40:N43"/>
    <mergeCell ref="O40:O43"/>
    <mergeCell ref="P40:P43"/>
    <mergeCell ref="Q40:Q43"/>
    <mergeCell ref="R40:R43"/>
    <mergeCell ref="S40:S43"/>
    <mergeCell ref="H40:H43"/>
    <mergeCell ref="I40:I43"/>
    <mergeCell ref="J40:J43"/>
    <mergeCell ref="K40:K43"/>
    <mergeCell ref="L40:L43"/>
    <mergeCell ref="M40:M43"/>
    <mergeCell ref="A40:A43"/>
    <mergeCell ref="B40:B55"/>
    <mergeCell ref="C40:C47"/>
    <mergeCell ref="D40:D47"/>
    <mergeCell ref="E40:E43"/>
    <mergeCell ref="G40:G43"/>
    <mergeCell ref="A44:A47"/>
    <mergeCell ref="E44:E47"/>
    <mergeCell ref="G44:G47"/>
    <mergeCell ref="A52:A55"/>
    <mergeCell ref="N52:N55"/>
    <mergeCell ref="O52:O55"/>
    <mergeCell ref="P52:P55"/>
    <mergeCell ref="Q52:Q55"/>
    <mergeCell ref="H44:H47"/>
    <mergeCell ref="I44:I47"/>
    <mergeCell ref="J44:J47"/>
    <mergeCell ref="K44:K47"/>
    <mergeCell ref="L44:L47"/>
    <mergeCell ref="M44:M47"/>
    <mergeCell ref="AO36:AO39"/>
    <mergeCell ref="CM36:CM37"/>
    <mergeCell ref="CN36:CN37"/>
    <mergeCell ref="CO36:CO37"/>
    <mergeCell ref="CS36:CS39"/>
    <mergeCell ref="DE36:DE39"/>
    <mergeCell ref="CM38:CM39"/>
    <mergeCell ref="CN38:CN39"/>
    <mergeCell ref="CO38:CO39"/>
    <mergeCell ref="AI36:AI39"/>
    <mergeCell ref="AJ36:AJ39"/>
    <mergeCell ref="AK36:AK39"/>
    <mergeCell ref="AL36:AL39"/>
    <mergeCell ref="AM36:AM39"/>
    <mergeCell ref="AN36:AN39"/>
    <mergeCell ref="AC36:AC39"/>
    <mergeCell ref="AD36:AD39"/>
    <mergeCell ref="AE36:AE39"/>
    <mergeCell ref="AF36:AF39"/>
    <mergeCell ref="AG36:AG39"/>
    <mergeCell ref="AH36:AH39"/>
    <mergeCell ref="CQ32:CQ39"/>
    <mergeCell ref="CM34:CM35"/>
    <mergeCell ref="CN34:CN35"/>
    <mergeCell ref="CO34:CO35"/>
    <mergeCell ref="CF32:CF39"/>
    <mergeCell ref="CG32:CG39"/>
    <mergeCell ref="CH32:CH39"/>
    <mergeCell ref="CI32:CI39"/>
    <mergeCell ref="CJ32:CJ39"/>
    <mergeCell ref="CK32:CK39"/>
    <mergeCell ref="BZ32:BZ39"/>
    <mergeCell ref="W36:W39"/>
    <mergeCell ref="X36:X39"/>
    <mergeCell ref="Y36:Y39"/>
    <mergeCell ref="Z36:Z39"/>
    <mergeCell ref="AA36:AA39"/>
    <mergeCell ref="AB36:AB39"/>
    <mergeCell ref="Q36:Q39"/>
    <mergeCell ref="R36:R39"/>
    <mergeCell ref="S36:S39"/>
    <mergeCell ref="T36:T39"/>
    <mergeCell ref="U36:U39"/>
    <mergeCell ref="V36:V39"/>
    <mergeCell ref="K36:K39"/>
    <mergeCell ref="L36:L39"/>
    <mergeCell ref="M36:M39"/>
    <mergeCell ref="N36:N39"/>
    <mergeCell ref="O36:O39"/>
    <mergeCell ref="P36:P39"/>
    <mergeCell ref="A36:A39"/>
    <mergeCell ref="E36:E39"/>
    <mergeCell ref="G36:G39"/>
    <mergeCell ref="H36:H39"/>
    <mergeCell ref="I36:I39"/>
    <mergeCell ref="J36:J39"/>
    <mergeCell ref="DD32:DD39"/>
    <mergeCell ref="DE32:DE35"/>
    <mergeCell ref="DF32:DF35"/>
    <mergeCell ref="DG32:DG35"/>
    <mergeCell ref="DH32:DH35"/>
    <mergeCell ref="DJ32:DJ33"/>
    <mergeCell ref="DF36:DF39"/>
    <mergeCell ref="DG36:DG39"/>
    <mergeCell ref="DH36:DH39"/>
    <mergeCell ref="CX32:CX39"/>
    <mergeCell ref="CY32:CY39"/>
    <mergeCell ref="CZ32:CZ39"/>
    <mergeCell ref="DA32:DA39"/>
    <mergeCell ref="DB32:DB39"/>
    <mergeCell ref="DC32:DC39"/>
    <mergeCell ref="CR32:CR39"/>
    <mergeCell ref="CS32:CS35"/>
    <mergeCell ref="CT32:CT39"/>
    <mergeCell ref="CU32:CU39"/>
    <mergeCell ref="CV32:CV39"/>
    <mergeCell ref="CW32:CW39"/>
    <mergeCell ref="CL32:CL39"/>
    <mergeCell ref="CM32:CM33"/>
    <mergeCell ref="CN32:CN33"/>
    <mergeCell ref="CO32:CO33"/>
    <mergeCell ref="CP32:CP39"/>
    <mergeCell ref="CA32:CA39"/>
    <mergeCell ref="CB32:CB39"/>
    <mergeCell ref="CC32:CC39"/>
    <mergeCell ref="CD32:CD39"/>
    <mergeCell ref="CE32:CE39"/>
    <mergeCell ref="BE32:BE35"/>
    <mergeCell ref="BF32:BF35"/>
    <mergeCell ref="BG32:BG35"/>
    <mergeCell ref="BH32:BH35"/>
    <mergeCell ref="BI32:BI35"/>
    <mergeCell ref="BY32:BY39"/>
    <mergeCell ref="AY32:AY35"/>
    <mergeCell ref="AZ32:AZ35"/>
    <mergeCell ref="BA32:BA35"/>
    <mergeCell ref="BB32:BB35"/>
    <mergeCell ref="BC32:BC35"/>
    <mergeCell ref="BD32:BD35"/>
    <mergeCell ref="AS32:AS35"/>
    <mergeCell ref="AT32:AT35"/>
    <mergeCell ref="AU32:AU35"/>
    <mergeCell ref="AV32:AV35"/>
    <mergeCell ref="AW32:AW35"/>
    <mergeCell ref="AX32:AX35"/>
    <mergeCell ref="AM32:AM35"/>
    <mergeCell ref="AN32:AN35"/>
    <mergeCell ref="AO32:AO35"/>
    <mergeCell ref="AP32:AP35"/>
    <mergeCell ref="AQ32:AQ35"/>
    <mergeCell ref="AR32:AR35"/>
    <mergeCell ref="AG32:AG35"/>
    <mergeCell ref="AH32:AH35"/>
    <mergeCell ref="AI32:AI35"/>
    <mergeCell ref="AJ32:AJ35"/>
    <mergeCell ref="AK32:AK35"/>
    <mergeCell ref="AL32:AL35"/>
    <mergeCell ref="AA32:AA35"/>
    <mergeCell ref="AB32:AB35"/>
    <mergeCell ref="AC32:AC35"/>
    <mergeCell ref="AD32:AD35"/>
    <mergeCell ref="AE32:AE35"/>
    <mergeCell ref="AF32:AF35"/>
    <mergeCell ref="U32:U35"/>
    <mergeCell ref="V32:V35"/>
    <mergeCell ref="W32:W35"/>
    <mergeCell ref="X32:X35"/>
    <mergeCell ref="Y32:Y35"/>
    <mergeCell ref="Z32:Z35"/>
    <mergeCell ref="O32:O35"/>
    <mergeCell ref="P32:P35"/>
    <mergeCell ref="Q32:Q35"/>
    <mergeCell ref="R32:R35"/>
    <mergeCell ref="S32:S35"/>
    <mergeCell ref="T32:T35"/>
    <mergeCell ref="I32:I35"/>
    <mergeCell ref="J32:J35"/>
    <mergeCell ref="K32:K35"/>
    <mergeCell ref="L32:L35"/>
    <mergeCell ref="M32:M35"/>
    <mergeCell ref="N32:N35"/>
    <mergeCell ref="DJ28:DJ31"/>
    <mergeCell ref="CM30:CM31"/>
    <mergeCell ref="CN30:CN31"/>
    <mergeCell ref="CO30:CO31"/>
    <mergeCell ref="A32:A35"/>
    <mergeCell ref="C32:C39"/>
    <mergeCell ref="D32:D39"/>
    <mergeCell ref="E32:E35"/>
    <mergeCell ref="G32:G35"/>
    <mergeCell ref="H32:H35"/>
    <mergeCell ref="AO28:AO31"/>
    <mergeCell ref="CM28:CM29"/>
    <mergeCell ref="CN28:CN29"/>
    <mergeCell ref="CO28:CO29"/>
    <mergeCell ref="CS28:CS31"/>
    <mergeCell ref="DE28:DE31"/>
    <mergeCell ref="AI28:AI31"/>
    <mergeCell ref="AJ28:AJ31"/>
    <mergeCell ref="AK28:AK31"/>
    <mergeCell ref="AL28:AL31"/>
    <mergeCell ref="AM28:AM31"/>
    <mergeCell ref="AN28:AN31"/>
    <mergeCell ref="AC28:AC31"/>
    <mergeCell ref="AD28:AD31"/>
    <mergeCell ref="AE28:AE31"/>
    <mergeCell ref="AF28:AF31"/>
    <mergeCell ref="AG28:AG31"/>
    <mergeCell ref="AH28:AH31"/>
    <mergeCell ref="W28:W31"/>
    <mergeCell ref="X28:X31"/>
    <mergeCell ref="Y28:Y31"/>
    <mergeCell ref="Z28:Z31"/>
    <mergeCell ref="AA28:AA31"/>
    <mergeCell ref="AB28:AB31"/>
    <mergeCell ref="Q28:Q31"/>
    <mergeCell ref="R28:R31"/>
    <mergeCell ref="S28:S31"/>
    <mergeCell ref="T28:T31"/>
    <mergeCell ref="U28:U31"/>
    <mergeCell ref="V28:V31"/>
    <mergeCell ref="K28:K31"/>
    <mergeCell ref="L28:L31"/>
    <mergeCell ref="M28:M31"/>
    <mergeCell ref="N28:N31"/>
    <mergeCell ref="O28:O31"/>
    <mergeCell ref="P28:P31"/>
    <mergeCell ref="DJ24:DJ27"/>
    <mergeCell ref="CM26:CM27"/>
    <mergeCell ref="CN26:CN27"/>
    <mergeCell ref="CO26:CO27"/>
    <mergeCell ref="A28:A31"/>
    <mergeCell ref="E28:E31"/>
    <mergeCell ref="G28:G31"/>
    <mergeCell ref="H28:H31"/>
    <mergeCell ref="I28:I31"/>
    <mergeCell ref="J28:J31"/>
    <mergeCell ref="DD24:DD31"/>
    <mergeCell ref="DE24:DE27"/>
    <mergeCell ref="DF24:DF27"/>
    <mergeCell ref="DG24:DG27"/>
    <mergeCell ref="DH24:DH27"/>
    <mergeCell ref="DI24:DI31"/>
    <mergeCell ref="DF28:DF31"/>
    <mergeCell ref="DG28:DG31"/>
    <mergeCell ref="DH28:DH31"/>
    <mergeCell ref="CX24:CX31"/>
    <mergeCell ref="CY24:CY31"/>
    <mergeCell ref="CZ24:CZ31"/>
    <mergeCell ref="DA24:DA31"/>
    <mergeCell ref="DB24:DB31"/>
    <mergeCell ref="DC24:DC31"/>
    <mergeCell ref="CR24:CR31"/>
    <mergeCell ref="CS24:CS27"/>
    <mergeCell ref="CT24:CT31"/>
    <mergeCell ref="CU24:CU31"/>
    <mergeCell ref="CV24:CV31"/>
    <mergeCell ref="CW24:CW31"/>
    <mergeCell ref="CL24:CL31"/>
    <mergeCell ref="CM24:CM25"/>
    <mergeCell ref="CN24:CN25"/>
    <mergeCell ref="CO24:CO25"/>
    <mergeCell ref="CP24:CP31"/>
    <mergeCell ref="CQ24:CQ31"/>
    <mergeCell ref="CF24:CF31"/>
    <mergeCell ref="CG24:CG31"/>
    <mergeCell ref="CH24:CH31"/>
    <mergeCell ref="CI24:CI31"/>
    <mergeCell ref="CJ24:CJ31"/>
    <mergeCell ref="CK24:CK31"/>
    <mergeCell ref="BZ24:BZ31"/>
    <mergeCell ref="CA24:CA31"/>
    <mergeCell ref="CB24:CB31"/>
    <mergeCell ref="CC24:CC31"/>
    <mergeCell ref="CD24:CD31"/>
    <mergeCell ref="CE24:CE31"/>
    <mergeCell ref="BI24:BI27"/>
    <mergeCell ref="BJ24:BJ39"/>
    <mergeCell ref="BL24:BM25"/>
    <mergeCell ref="BN24:BN39"/>
    <mergeCell ref="BW24:BW39"/>
    <mergeCell ref="BY24:BY31"/>
    <mergeCell ref="BC24:BC27"/>
    <mergeCell ref="BD24:BD27"/>
    <mergeCell ref="BE24:BE27"/>
    <mergeCell ref="BF24:BF27"/>
    <mergeCell ref="BG24:BG27"/>
    <mergeCell ref="BH24:BH27"/>
    <mergeCell ref="AW24:AW27"/>
    <mergeCell ref="AX24:AX27"/>
    <mergeCell ref="AY24:AY27"/>
    <mergeCell ref="AZ24:AZ27"/>
    <mergeCell ref="BA24:BA27"/>
    <mergeCell ref="BB24:BB27"/>
    <mergeCell ref="AQ24:AQ27"/>
    <mergeCell ref="AR24:AR27"/>
    <mergeCell ref="AS24:AS27"/>
    <mergeCell ref="AT24:AT27"/>
    <mergeCell ref="AU24:AU27"/>
    <mergeCell ref="AV24:AV27"/>
    <mergeCell ref="AK24:AK27"/>
    <mergeCell ref="AL24:AL27"/>
    <mergeCell ref="AM24:AM27"/>
    <mergeCell ref="AN24:AN27"/>
    <mergeCell ref="AO24:AO27"/>
    <mergeCell ref="AP24:AP27"/>
    <mergeCell ref="AE24:AE27"/>
    <mergeCell ref="AF24:AF27"/>
    <mergeCell ref="AG24:AG27"/>
    <mergeCell ref="AH24:AH27"/>
    <mergeCell ref="AI24:AI27"/>
    <mergeCell ref="AJ24:AJ27"/>
    <mergeCell ref="Y24:Y27"/>
    <mergeCell ref="Z24:Z27"/>
    <mergeCell ref="AA24:AA27"/>
    <mergeCell ref="AB24:AB27"/>
    <mergeCell ref="AC24:AC27"/>
    <mergeCell ref="AD24:AD27"/>
    <mergeCell ref="S24:S27"/>
    <mergeCell ref="T24:T27"/>
    <mergeCell ref="U24:U27"/>
    <mergeCell ref="V24:V27"/>
    <mergeCell ref="W24:W27"/>
    <mergeCell ref="X24:X27"/>
    <mergeCell ref="M24:M27"/>
    <mergeCell ref="N24:N27"/>
    <mergeCell ref="O24:O27"/>
    <mergeCell ref="P24:P27"/>
    <mergeCell ref="Q24:Q27"/>
    <mergeCell ref="R24:R27"/>
    <mergeCell ref="G24:G27"/>
    <mergeCell ref="H24:H27"/>
    <mergeCell ref="I24:I27"/>
    <mergeCell ref="J24:J27"/>
    <mergeCell ref="K24:K27"/>
    <mergeCell ref="L24:L27"/>
    <mergeCell ref="DG20:DG23"/>
    <mergeCell ref="DH20:DH23"/>
    <mergeCell ref="CM22:CM23"/>
    <mergeCell ref="CN22:CN23"/>
    <mergeCell ref="CO22:CO23"/>
    <mergeCell ref="A24:A27"/>
    <mergeCell ref="B24:B39"/>
    <mergeCell ref="C24:C31"/>
    <mergeCell ref="D24:D31"/>
    <mergeCell ref="E24:E27"/>
    <mergeCell ref="AO20:AO23"/>
    <mergeCell ref="CM20:CM21"/>
    <mergeCell ref="CN20:CN21"/>
    <mergeCell ref="CO20:CO21"/>
    <mergeCell ref="CS20:CS23"/>
    <mergeCell ref="DE20:DE23"/>
    <mergeCell ref="AI20:AI23"/>
    <mergeCell ref="AJ20:AJ23"/>
    <mergeCell ref="AK20:AK23"/>
    <mergeCell ref="AL20:AL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K20:K23"/>
    <mergeCell ref="L20:L23"/>
    <mergeCell ref="M20:M23"/>
    <mergeCell ref="N20:N23"/>
    <mergeCell ref="O20:O23"/>
    <mergeCell ref="P20:P23"/>
    <mergeCell ref="A20:A23"/>
    <mergeCell ref="E20:E23"/>
    <mergeCell ref="G20:G23"/>
    <mergeCell ref="H20:H23"/>
    <mergeCell ref="I20:I23"/>
    <mergeCell ref="J20:J23"/>
    <mergeCell ref="DG16:DG19"/>
    <mergeCell ref="DH16:DH19"/>
    <mergeCell ref="DJ16:DJ17"/>
    <mergeCell ref="CM18:CM19"/>
    <mergeCell ref="CN18:CN19"/>
    <mergeCell ref="CO18:CO19"/>
    <mergeCell ref="DA16:DA23"/>
    <mergeCell ref="DB16:DB23"/>
    <mergeCell ref="DC16:DC23"/>
    <mergeCell ref="DD16:DD23"/>
    <mergeCell ref="DE16:DE19"/>
    <mergeCell ref="DF16:DF19"/>
    <mergeCell ref="DF20:DF23"/>
    <mergeCell ref="CU16:CU23"/>
    <mergeCell ref="CV16:CV23"/>
    <mergeCell ref="CW16:CW23"/>
    <mergeCell ref="CX16:CX23"/>
    <mergeCell ref="CY16:CY23"/>
    <mergeCell ref="CZ16:CZ23"/>
    <mergeCell ref="CO16:CO17"/>
    <mergeCell ref="CP16:CP23"/>
    <mergeCell ref="CQ16:CQ23"/>
    <mergeCell ref="CR16:CR23"/>
    <mergeCell ref="CS16:CS19"/>
    <mergeCell ref="CT16:CT23"/>
    <mergeCell ref="CI16:CI23"/>
    <mergeCell ref="CJ16:CJ23"/>
    <mergeCell ref="CK16:CK23"/>
    <mergeCell ref="CL16:CL23"/>
    <mergeCell ref="CM16:CM17"/>
    <mergeCell ref="CN16:CN17"/>
    <mergeCell ref="CC16:CC23"/>
    <mergeCell ref="CD16:CD23"/>
    <mergeCell ref="CE16:CE23"/>
    <mergeCell ref="CF16:CF23"/>
    <mergeCell ref="CG16:CG23"/>
    <mergeCell ref="CH16:CH23"/>
    <mergeCell ref="BE16:BE19"/>
    <mergeCell ref="BF16:BF19"/>
    <mergeCell ref="BG16:BG19"/>
    <mergeCell ref="BH16:BH19"/>
    <mergeCell ref="BI16:BI19"/>
    <mergeCell ref="BY16:BY23"/>
    <mergeCell ref="BN8:BN23"/>
    <mergeCell ref="BW8:BW23"/>
    <mergeCell ref="BY8:BY15"/>
    <mergeCell ref="BZ8:BZ15"/>
    <mergeCell ref="CA8:CA15"/>
    <mergeCell ref="CB8:CB15"/>
    <mergeCell ref="BZ16:BZ23"/>
    <mergeCell ref="CA16:CA23"/>
    <mergeCell ref="CB16:CB23"/>
    <mergeCell ref="BF8:BF11"/>
    <mergeCell ref="BG8:BG11"/>
    <mergeCell ref="BH8:BH11"/>
    <mergeCell ref="BI8:BI11"/>
    <mergeCell ref="BJ8:BJ23"/>
    <mergeCell ref="BL8:BM9"/>
    <mergeCell ref="Y16:Y19"/>
    <mergeCell ref="Z16:Z19"/>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A16:A19"/>
    <mergeCell ref="C16:C23"/>
    <mergeCell ref="D16:D23"/>
    <mergeCell ref="E16:E19"/>
    <mergeCell ref="G16:G19"/>
    <mergeCell ref="H16:H19"/>
    <mergeCell ref="AO12:AO15"/>
    <mergeCell ref="CM12:CM13"/>
    <mergeCell ref="CN12:CN13"/>
    <mergeCell ref="CO12:CO13"/>
    <mergeCell ref="CS12:CS15"/>
    <mergeCell ref="DE12:DE15"/>
    <mergeCell ref="AI12:AI15"/>
    <mergeCell ref="AJ12:AJ15"/>
    <mergeCell ref="AK12:AK15"/>
    <mergeCell ref="AL12:AL15"/>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R12:R15"/>
    <mergeCell ref="S12:S15"/>
    <mergeCell ref="T12:T15"/>
    <mergeCell ref="U12:U15"/>
    <mergeCell ref="V12:V15"/>
    <mergeCell ref="O16:O19"/>
    <mergeCell ref="P16:P19"/>
    <mergeCell ref="Q16:Q19"/>
    <mergeCell ref="R16:R19"/>
    <mergeCell ref="S16:S19"/>
    <mergeCell ref="T16:T19"/>
    <mergeCell ref="I16:I19"/>
    <mergeCell ref="J16:J19"/>
    <mergeCell ref="K16:K19"/>
    <mergeCell ref="L16:L19"/>
    <mergeCell ref="M16:M19"/>
    <mergeCell ref="N16:N19"/>
    <mergeCell ref="DI8:DI15"/>
    <mergeCell ref="DJ8:DJ11"/>
    <mergeCell ref="CM10:CM11"/>
    <mergeCell ref="CN10:CN11"/>
    <mergeCell ref="CO10:CO11"/>
    <mergeCell ref="DF12:DF15"/>
    <mergeCell ref="DG12:DG15"/>
    <mergeCell ref="DH12:DH15"/>
    <mergeCell ref="DA8:DA15"/>
    <mergeCell ref="DB8:DB15"/>
    <mergeCell ref="DC8:DC15"/>
    <mergeCell ref="DD8:DD15"/>
    <mergeCell ref="DE8:DE11"/>
    <mergeCell ref="DF8:DF11"/>
    <mergeCell ref="CU8:CU15"/>
    <mergeCell ref="CV8:CV15"/>
    <mergeCell ref="CW8:CW15"/>
    <mergeCell ref="CX8:CX15"/>
    <mergeCell ref="DJ12:DJ15"/>
    <mergeCell ref="CM14:CM15"/>
    <mergeCell ref="CN14:CN15"/>
    <mergeCell ref="CO14:CO15"/>
    <mergeCell ref="CF8:CF15"/>
    <mergeCell ref="CG8:CG15"/>
    <mergeCell ref="CH8:CH15"/>
    <mergeCell ref="K12:K15"/>
    <mergeCell ref="L12:L15"/>
    <mergeCell ref="M12:M15"/>
    <mergeCell ref="N12:N15"/>
    <mergeCell ref="O12:O15"/>
    <mergeCell ref="P12:P15"/>
    <mergeCell ref="A12:A15"/>
    <mergeCell ref="E12:E15"/>
    <mergeCell ref="G12:G15"/>
    <mergeCell ref="H12:H15"/>
    <mergeCell ref="I12:I15"/>
    <mergeCell ref="J12:J15"/>
    <mergeCell ref="DG8:DG11"/>
    <mergeCell ref="DH8:DH11"/>
    <mergeCell ref="AM12:AM15"/>
    <mergeCell ref="AN12:AN15"/>
    <mergeCell ref="AC12:AC15"/>
    <mergeCell ref="AD12:AD15"/>
    <mergeCell ref="AE12:AE15"/>
    <mergeCell ref="AF12:AF15"/>
    <mergeCell ref="AG12:AG15"/>
    <mergeCell ref="AH12:AH15"/>
    <mergeCell ref="W12:W15"/>
    <mergeCell ref="X12:X15"/>
    <mergeCell ref="Y12:Y15"/>
    <mergeCell ref="Z12:Z15"/>
    <mergeCell ref="AA12:AA15"/>
    <mergeCell ref="AB12:AB15"/>
    <mergeCell ref="Q12:Q15"/>
    <mergeCell ref="BC8:BC11"/>
    <mergeCell ref="BD8:BD11"/>
    <mergeCell ref="BE8:BE11"/>
    <mergeCell ref="AT8:AT11"/>
    <mergeCell ref="AU8:AU11"/>
    <mergeCell ref="AV8:AV11"/>
    <mergeCell ref="AW8:AW11"/>
    <mergeCell ref="AX8:AX11"/>
    <mergeCell ref="AY8:AY11"/>
    <mergeCell ref="AN8:AN11"/>
    <mergeCell ref="AO8:AO11"/>
    <mergeCell ref="AP8:AP11"/>
    <mergeCell ref="AQ8:AQ11"/>
    <mergeCell ref="AR8:AR11"/>
    <mergeCell ref="AS8:AS11"/>
    <mergeCell ref="CY8:CY15"/>
    <mergeCell ref="CZ8:CZ15"/>
    <mergeCell ref="CO8:CO9"/>
    <mergeCell ref="CP8:CP15"/>
    <mergeCell ref="CQ8:CQ15"/>
    <mergeCell ref="CR8:CR15"/>
    <mergeCell ref="CS8:CS11"/>
    <mergeCell ref="CT8:CT15"/>
    <mergeCell ref="CI8:CI15"/>
    <mergeCell ref="CJ8:CJ15"/>
    <mergeCell ref="CK8:CK15"/>
    <mergeCell ref="CL8:CL15"/>
    <mergeCell ref="CM8:CM9"/>
    <mergeCell ref="CN8:CN9"/>
    <mergeCell ref="CC8:CC15"/>
    <mergeCell ref="CD8:CD15"/>
    <mergeCell ref="CE8:CE15"/>
    <mergeCell ref="AL8:AL11"/>
    <mergeCell ref="AM8:AM11"/>
    <mergeCell ref="AB8:AB11"/>
    <mergeCell ref="AC8:AC11"/>
    <mergeCell ref="AD8:AD11"/>
    <mergeCell ref="AE8:AE11"/>
    <mergeCell ref="AF8:AF11"/>
    <mergeCell ref="AG8:AG11"/>
    <mergeCell ref="V8:V11"/>
    <mergeCell ref="W8:W11"/>
    <mergeCell ref="X8:X11"/>
    <mergeCell ref="Y8:Y11"/>
    <mergeCell ref="Z8:Z11"/>
    <mergeCell ref="AA8:AA11"/>
    <mergeCell ref="AZ8:AZ11"/>
    <mergeCell ref="BA8:BA11"/>
    <mergeCell ref="BB8:BB11"/>
    <mergeCell ref="P8:P11"/>
    <mergeCell ref="Q8:Q11"/>
    <mergeCell ref="R8:R11"/>
    <mergeCell ref="S8:S11"/>
    <mergeCell ref="T8:T11"/>
    <mergeCell ref="U8:U11"/>
    <mergeCell ref="J8:J11"/>
    <mergeCell ref="K8:K11"/>
    <mergeCell ref="L8:L11"/>
    <mergeCell ref="M8:M11"/>
    <mergeCell ref="N8:N11"/>
    <mergeCell ref="O8:O11"/>
    <mergeCell ref="CU6:DC6"/>
    <mergeCell ref="DE6:DH6"/>
    <mergeCell ref="A8:A11"/>
    <mergeCell ref="B8:B23"/>
    <mergeCell ref="C8:C15"/>
    <mergeCell ref="D8:D15"/>
    <mergeCell ref="E8:E11"/>
    <mergeCell ref="G8:G11"/>
    <mergeCell ref="H8:H11"/>
    <mergeCell ref="I8:I11"/>
    <mergeCell ref="AQ6:AY6"/>
    <mergeCell ref="BA6:BI6"/>
    <mergeCell ref="BL6:BX6"/>
    <mergeCell ref="BZ6:CH6"/>
    <mergeCell ref="CJ6:CK6"/>
    <mergeCell ref="CM6:CO6"/>
    <mergeCell ref="AH8:AH11"/>
    <mergeCell ref="AI8:AI11"/>
    <mergeCell ref="AJ8:AJ11"/>
    <mergeCell ref="AK8:AK11"/>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s>
  <phoneticPr fontId="3"/>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3</vt:i4>
      </vt:variant>
    </vt:vector>
  </HeadingPairs>
  <TitlesOfParts>
    <vt:vector size="14" baseType="lpstr">
      <vt:lpstr>施設情報</vt:lpstr>
      <vt:lpstr>児童情報 </vt:lpstr>
      <vt:lpstr>差額明細書【小規模】</vt:lpstr>
      <vt:lpstr>明細書【小規模】後</vt:lpstr>
      <vt:lpstr>明細書【小規模】前</vt:lpstr>
      <vt:lpstr>集計【小規模】</vt:lpstr>
      <vt:lpstr>後集計【小規模】</vt:lpstr>
      <vt:lpstr>単価①【小規模】</vt:lpstr>
      <vt:lpstr>単価①【小規模】 (2)</vt:lpstr>
      <vt:lpstr>保育単価②【小規模】</vt:lpstr>
      <vt:lpstr>保育単価②【小規模】後</vt:lpstr>
      <vt:lpstr>差額明細書【小規模】!Print_Area</vt:lpstr>
      <vt:lpstr>明細書【小規模】後!Print_Area</vt:lpstr>
      <vt:lpstr>明細書【小規模】前!Print_Area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2026-04-14T03:56:31Z</cp:lastPrinted>
  <dcterms:created xsi:type="dcterms:W3CDTF">2021-01-14T07:40:49Z</dcterms:created>
  <dcterms:modified xsi:type="dcterms:W3CDTF">2026-04-14T03:56:58Z</dcterms:modified>
</cp:coreProperties>
</file>